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405B073A-F160-46DA-ACE2-FAC14A86F4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E18" i="1"/>
  <c r="H18" i="1" s="1"/>
  <c r="I17" i="1"/>
  <c r="G17" i="1"/>
  <c r="F17" i="1"/>
  <c r="E17" i="1"/>
  <c r="H16" i="1"/>
  <c r="E15" i="1"/>
  <c r="H15" i="1" s="1"/>
  <c r="H14" i="1"/>
  <c r="I13" i="1"/>
  <c r="G13" i="1"/>
  <c r="F13" i="1"/>
  <c r="E13" i="1"/>
  <c r="E12" i="1"/>
  <c r="H12" i="1" s="1"/>
  <c r="I11" i="1"/>
  <c r="I8" i="1" s="1"/>
  <c r="G11" i="1"/>
  <c r="H11" i="1" s="1"/>
  <c r="F11" i="1"/>
  <c r="E11" i="1"/>
  <c r="I10" i="1"/>
  <c r="G10" i="1"/>
  <c r="G8" i="1" s="1"/>
  <c r="F10" i="1"/>
  <c r="F8" i="1" s="1"/>
  <c r="E10" i="1"/>
  <c r="I9" i="1"/>
  <c r="G9" i="1"/>
  <c r="H9" i="1" s="1"/>
  <c r="F9" i="1"/>
  <c r="H7" i="1"/>
  <c r="H6" i="1"/>
  <c r="I5" i="1"/>
  <c r="G5" i="1"/>
  <c r="H5" i="1" s="1"/>
  <c r="F5" i="1"/>
  <c r="E5" i="1"/>
  <c r="G22" i="1" l="1"/>
  <c r="H10" i="1"/>
  <c r="E8" i="1"/>
  <c r="H13" i="1"/>
  <c r="H8" i="1"/>
  <c r="I22" i="1"/>
  <c r="E22" i="1"/>
  <c r="H22" i="1" s="1"/>
  <c r="F22" i="1"/>
  <c r="H17" i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<sst xmlns="http://schemas.openxmlformats.org/spreadsheetml/2006/main" count="26" uniqueCount="26">
  <si>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</si>
  <si>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</si>
  <si>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</si>
  <si>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</si>
  <si>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</si>
  <si>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</si>
  <si>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</si>
  <si>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</si>
  <si>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</si>
  <si>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</si>
  <si>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</si>
  <si>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</si>
  <si>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</si>
  <si>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</si>
  <si>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</si>
  <si>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</si>
  <si>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</si>
  <si>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</si>
  <si>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</si>
  <si>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</si>
  <si>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</si>
  <si>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</si>
  <si>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</si>
  <si>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</si>
  <si>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</si>
  <si>
    <t xml:space="preserve">                                                                                     EJECUCION PRESUPUESTARIA AL 31-08-20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</si>
</sst>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>
      <selection activeCell="D27" sqref="D27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25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0</v>
      </c>
      <c r="C4" s="6" t="s">
        <v>1</v>
      </c>
      <c r="D4" s="6" t="s">
        <v>2</v>
      </c>
      <c r="E4" s="7" t="s">
        <v>3</v>
      </c>
      <c r="F4" s="7" t="s">
        <v>4</v>
      </c>
      <c r="G4" s="7" t="s">
        <v>5</v>
      </c>
      <c r="H4" s="8" t="s">
        <v>6</v>
      </c>
      <c r="I4" s="7" t="s">
        <v>7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8</v>
      </c>
      <c r="E5" s="13">
        <f>+E6</f>
        <v>20863214</v>
      </c>
      <c r="F5" s="13">
        <f>+F6</f>
        <v>14388028</v>
      </c>
      <c r="G5" s="13">
        <f>+G6</f>
        <v>14388028</v>
      </c>
      <c r="H5" s="14">
        <f t="shared" ref="H5:H20" si="0">+G5/E5</f>
        <v>0.68963621808221875</v>
      </c>
      <c r="I5" s="13">
        <f>+I6</f>
        <v>14001704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9</v>
      </c>
      <c r="E6" s="19">
        <v>20863214</v>
      </c>
      <c r="F6" s="19">
        <v>14388028</v>
      </c>
      <c r="G6" s="19">
        <v>14388028</v>
      </c>
      <c r="H6" s="20">
        <f t="shared" si="0"/>
        <v>0.68963621808221875</v>
      </c>
      <c r="I6" s="19">
        <v>14001704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10</v>
      </c>
      <c r="E7" s="13">
        <v>2371000</v>
      </c>
      <c r="F7" s="13">
        <v>1259809</v>
      </c>
      <c r="G7" s="13">
        <v>1259809</v>
      </c>
      <c r="H7" s="14">
        <f t="shared" si="0"/>
        <v>0.5313407844791227</v>
      </c>
      <c r="I7" s="13">
        <v>1259809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11</v>
      </c>
      <c r="E8" s="13">
        <f>SUM(E9:E16)</f>
        <v>34730000</v>
      </c>
      <c r="F8" s="13">
        <f t="shared" ref="F8:G8" si="1">SUM(F9:F16)</f>
        <v>23460346</v>
      </c>
      <c r="G8" s="13">
        <f t="shared" si="1"/>
        <v>23460346</v>
      </c>
      <c r="H8" s="14">
        <f t="shared" si="0"/>
        <v>0.67550665131010657</v>
      </c>
      <c r="I8" s="13">
        <f>SUM(I9:I16)</f>
        <v>18702906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12</v>
      </c>
      <c r="E9" s="19">
        <v>200000</v>
      </c>
      <c r="F9" s="19">
        <f>50000+50000</f>
        <v>100000</v>
      </c>
      <c r="G9" s="19">
        <f>50000+50000</f>
        <v>100000</v>
      </c>
      <c r="H9" s="20">
        <f t="shared" si="0"/>
        <v>0.5</v>
      </c>
      <c r="I9" s="19">
        <f>50000+50000</f>
        <v>100000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13</v>
      </c>
      <c r="E10" s="19">
        <f>1240000+350000+360000</f>
        <v>1950000</v>
      </c>
      <c r="F10" s="19">
        <f>1123080+286750+45000</f>
        <v>1454830</v>
      </c>
      <c r="G10" s="19">
        <f>532266+70000+45000+590814+136750+80000</f>
        <v>1454830</v>
      </c>
      <c r="H10" s="20">
        <f t="shared" si="0"/>
        <v>0.74606666666666666</v>
      </c>
      <c r="I10" s="19">
        <f>1123080+286750+45000</f>
        <v>1454830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14</v>
      </c>
      <c r="E11" s="19">
        <f>1700000+450000+320000</f>
        <v>2470000</v>
      </c>
      <c r="F11" s="19">
        <f>770000+489000</f>
        <v>1259000</v>
      </c>
      <c r="G11" s="19">
        <f>770000+489000</f>
        <v>1259000</v>
      </c>
      <c r="H11" s="20">
        <f t="shared" si="0"/>
        <v>0.50971659919028345</v>
      </c>
      <c r="I11" s="19">
        <f>770000+300000</f>
        <v>1070000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15</v>
      </c>
      <c r="E12" s="19">
        <f>50000+500000+500000+20400000</f>
        <v>21450000</v>
      </c>
      <c r="F12" s="19">
        <v>20400000</v>
      </c>
      <c r="G12" s="19">
        <v>20400000</v>
      </c>
      <c r="H12" s="20">
        <f t="shared" si="0"/>
        <v>0.95104895104895104</v>
      </c>
      <c r="I12" s="19">
        <v>15831560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16</v>
      </c>
      <c r="E13" s="19">
        <f>3000000+120000+80000+390000</f>
        <v>3590000</v>
      </c>
      <c r="F13" s="19">
        <f>49155+50000+137361</f>
        <v>236516</v>
      </c>
      <c r="G13" s="19">
        <f>10000+70000+49155+17361+40000+50000</f>
        <v>236516</v>
      </c>
      <c r="H13" s="20">
        <f t="shared" si="0"/>
        <v>6.5881894150417827E-2</v>
      </c>
      <c r="I13" s="19">
        <f>49155+50000+137361</f>
        <v>236516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17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18</v>
      </c>
      <c r="E15" s="19">
        <f>2250000+700000+1350000</f>
        <v>4300000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19</v>
      </c>
      <c r="E16" s="19">
        <v>750000</v>
      </c>
      <c r="F16" s="19">
        <v>10000</v>
      </c>
      <c r="G16" s="19">
        <v>10000</v>
      </c>
      <c r="H16" s="20">
        <f t="shared" si="0"/>
        <v>1.3333333333333334E-2</v>
      </c>
      <c r="I16" s="19">
        <v>10000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20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21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22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23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24</v>
      </c>
      <c r="E22" s="13">
        <f>+E17+E8+E7+E5</f>
        <v>59834214</v>
      </c>
      <c r="F22" s="13">
        <f t="shared" ref="F22:G22" si="3">+F17+F8+F7+F5</f>
        <v>39108183</v>
      </c>
      <c r="G22" s="13">
        <f t="shared" si="3"/>
        <v>39108183</v>
      </c>
      <c r="H22" s="25">
        <f>+G22/E22</f>
        <v>0.65360903713049523</v>
      </c>
      <c r="I22" s="13">
        <f>+I17+I8+I7+I5</f>
        <v>33964419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2020-07-03T20:44:19Z</dcterms:created>
  <dcterms:modified xsi:type="dcterms:W3CDTF">2020-09-10T13:54:16Z</dcterms:modified>
</cp:coreProperties>
</file>