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i\Desktop\"/>
    </mc:Choice>
  </mc:AlternateContent>
  <bookViews>
    <workbookView xWindow="0" yWindow="0" windowWidth="11670" windowHeight="4650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K21" i="1"/>
  <c r="J16" i="1"/>
  <c r="J15" i="1"/>
  <c r="J14" i="1"/>
  <c r="J12" i="1"/>
  <c r="H16" i="1"/>
  <c r="H15" i="1"/>
  <c r="H14" i="1"/>
  <c r="H12" i="1"/>
  <c r="F11" i="1"/>
  <c r="F16" i="1"/>
  <c r="F15" i="1"/>
  <c r="K15" i="1" s="1"/>
  <c r="F14" i="1"/>
  <c r="K14" i="1" s="1"/>
  <c r="F13" i="1"/>
  <c r="K13" i="1" s="1"/>
  <c r="F12" i="1"/>
  <c r="K20" i="1"/>
  <c r="K19" i="1"/>
  <c r="L18" i="1"/>
  <c r="J18" i="1"/>
  <c r="H18" i="1"/>
  <c r="F18" i="1"/>
  <c r="K17" i="1"/>
  <c r="L11" i="1"/>
  <c r="J11" i="1"/>
  <c r="K10" i="1"/>
  <c r="K9" i="1"/>
  <c r="L8" i="1"/>
  <c r="L23" i="1" s="1"/>
  <c r="J8" i="1"/>
  <c r="H8" i="1"/>
  <c r="K18" i="1" l="1"/>
  <c r="J23" i="1"/>
  <c r="K23" i="1" s="1"/>
  <c r="K16" i="1"/>
  <c r="H11" i="1"/>
  <c r="H23" i="1" s="1"/>
  <c r="K11" i="1"/>
  <c r="K12" i="1"/>
  <c r="K8" i="1"/>
  <c r="J24" i="1" l="1"/>
</calcChain>
</file>

<file path=xl/sharedStrings.xml><?xml version="1.0" encoding="utf-8"?>
<sst xmlns="http://schemas.openxmlformats.org/spreadsheetml/2006/main" count="24" uniqueCount="24">
  <si>
    <t xml:space="preserve">INCISO </t>
  </si>
  <si>
    <t>NOMBRE GENERAL</t>
  </si>
  <si>
    <t>CREDITO ACTUAL</t>
  </si>
  <si>
    <t>COMPROMISO</t>
  </si>
  <si>
    <t>DEVENGADO</t>
  </si>
  <si>
    <t>PAGADO</t>
  </si>
  <si>
    <t>GASTOS EN PERSONAL</t>
  </si>
  <si>
    <t>Personal Permanente</t>
  </si>
  <si>
    <t>BIENES DE CONSUMO</t>
  </si>
  <si>
    <t>SERVICIOS NO PERSONALES</t>
  </si>
  <si>
    <t>Alquileres y derechos</t>
  </si>
  <si>
    <t>Mantenimiento, reparac. Y limpieza</t>
  </si>
  <si>
    <t>Servicios tecnicos y profesionales</t>
  </si>
  <si>
    <t>Servicios comerciales y financieros</t>
  </si>
  <si>
    <t>Pasajes y Viaticos</t>
  </si>
  <si>
    <t>Otros Servicios</t>
  </si>
  <si>
    <t>BIENES DE USO</t>
  </si>
  <si>
    <t>Maquinaria y equipos</t>
  </si>
  <si>
    <t>Libros, revistas y otros elem. De colec.</t>
  </si>
  <si>
    <t>Activos intangibles</t>
  </si>
  <si>
    <t>TOTAL PROGRAMA 42</t>
  </si>
  <si>
    <t>PARTIDA PRINCIPAL</t>
  </si>
  <si>
    <t>EJECUCION %</t>
  </si>
  <si>
    <t>EJECUCION PRESUPUESTARIA AL 30-11-18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</si>
</sst>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3" fontId="0" fillId="0" borderId="0" xfId="0" applyNumberFormat="1"/>
    <xf numFmtId="10" fontId="0" fillId="0" borderId="0" xfId="0" applyNumberFormat="1"/>
    <xf numFmtId="3" fontId="0" fillId="0" borderId="0" xfId="1" applyNumberFormat="1" applyFont="1"/>
    <xf numFmtId="9" fontId="0" fillId="0" borderId="0" xfId="1" applyFont="1"/>
    <xf numFmtId="0" fontId="0" fillId="0" borderId="1" xfId="0" applyBorder="1"/>
    <xf numFmtId="3" fontId="0" fillId="0" borderId="1" xfId="0" applyNumberFormat="1" applyBorder="1"/>
    <xf numFmtId="10" fontId="0" fillId="0" borderId="1" xfId="0" applyNumberFormat="1" applyBorder="1"/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10" fontId="2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3" fontId="2" fillId="0" borderId="1" xfId="0" applyNumberFormat="1" applyFont="1" applyBorder="1"/>
    <xf numFmtId="10" fontId="2" fillId="0" borderId="1" xfId="0" applyNumberFormat="1" applyFont="1" applyBorder="1"/>
    <xf numFmtId="0" fontId="0" fillId="0" borderId="1" xfId="0" applyFont="1" applyBorder="1"/>
    <xf numFmtId="3" fontId="0" fillId="0" borderId="1" xfId="0" applyNumberFormat="1" applyFont="1" applyBorder="1"/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P26"/>
  <sheetViews>
    <sheetView tabSelected="1" topLeftCell="A6" workbookViewId="0">
      <selection activeCell="N8" sqref="N8:N9"/>
    </sheetView>
  </sheetViews>
  <sheetFormatPr defaultColWidth="11.42578125" defaultRowHeight="15" x14ac:dyDescent="0.25"/>
  <cols>
    <col min="5" max="5" width="37.42578125" customWidth="1"/>
    <col min="7" max="7" width="3.7109375" customWidth="1"/>
    <col min="8" max="8" width="15.140625" customWidth="1"/>
    <col min="9" max="9" width="3.7109375" customWidth="1"/>
    <col min="10" max="10" width="14.85546875" customWidth="1"/>
    <col min="11" max="11" width="13" style="2" customWidth="1"/>
    <col min="14" max="14" width="12.5703125" bestFit="1" customWidth="1"/>
  </cols>
  <sheetData>
    <row r="4" spans="3:16" ht="18.75" x14ac:dyDescent="0.4">
      <c r="C4" s="16" t="s">
        <v>23</v>
      </c>
      <c r="D4" s="17"/>
      <c r="E4" s="17"/>
      <c r="F4" s="17"/>
      <c r="G4" s="17"/>
      <c r="H4" s="17"/>
      <c r="I4" s="17"/>
      <c r="J4" s="17"/>
      <c r="K4" s="17"/>
      <c r="L4" s="18"/>
    </row>
    <row r="5" spans="3:16" x14ac:dyDescent="0.25">
      <c r="C5" s="5"/>
      <c r="D5" s="5"/>
      <c r="E5" s="5"/>
      <c r="F5" s="6"/>
      <c r="G5" s="6"/>
      <c r="H5" s="6"/>
      <c r="I5" s="6"/>
      <c r="J5" s="6"/>
      <c r="K5" s="7"/>
      <c r="L5" s="6"/>
    </row>
    <row r="6" spans="3:16" x14ac:dyDescent="0.25">
      <c r="C6" s="5"/>
      <c r="D6" s="5"/>
      <c r="E6" s="5"/>
      <c r="F6" s="6"/>
      <c r="G6" s="6"/>
      <c r="H6" s="6"/>
      <c r="I6" s="6"/>
      <c r="J6" s="6"/>
      <c r="K6" s="7"/>
      <c r="L6" s="6"/>
    </row>
    <row r="7" spans="3:16" ht="31.5" x14ac:dyDescent="0.25">
      <c r="C7" s="8" t="s">
        <v>0</v>
      </c>
      <c r="D7" s="8" t="s">
        <v>21</v>
      </c>
      <c r="E7" s="8" t="s">
        <v>1</v>
      </c>
      <c r="F7" s="9" t="s">
        <v>2</v>
      </c>
      <c r="G7" s="9"/>
      <c r="H7" s="9" t="s">
        <v>3</v>
      </c>
      <c r="I7" s="9"/>
      <c r="J7" s="9" t="s">
        <v>4</v>
      </c>
      <c r="K7" s="10" t="s">
        <v>22</v>
      </c>
      <c r="L7" s="9" t="s">
        <v>5</v>
      </c>
    </row>
    <row r="8" spans="3:16" ht="15.75" x14ac:dyDescent="0.25">
      <c r="C8" s="11">
        <v>1</v>
      </c>
      <c r="D8" s="11"/>
      <c r="E8" s="11" t="s">
        <v>6</v>
      </c>
      <c r="F8" s="12">
        <v>18985000</v>
      </c>
      <c r="G8" s="12"/>
      <c r="H8" s="12">
        <f>+H9</f>
        <v>16733157</v>
      </c>
      <c r="I8" s="12"/>
      <c r="J8" s="12">
        <f>+J9</f>
        <v>16733157</v>
      </c>
      <c r="K8" s="13">
        <f>+J8/F8</f>
        <v>0.88138830655780875</v>
      </c>
      <c r="L8" s="12">
        <f>+L9</f>
        <v>16438827</v>
      </c>
      <c r="N8" s="1"/>
    </row>
    <row r="9" spans="3:16" ht="15.75" x14ac:dyDescent="0.25">
      <c r="C9" s="14"/>
      <c r="D9" s="14">
        <v>1</v>
      </c>
      <c r="E9" s="14" t="s">
        <v>7</v>
      </c>
      <c r="F9" s="15">
        <v>18985000</v>
      </c>
      <c r="G9" s="15"/>
      <c r="H9" s="15">
        <v>16733157</v>
      </c>
      <c r="I9" s="15"/>
      <c r="J9" s="15">
        <v>16733157</v>
      </c>
      <c r="K9" s="13">
        <f t="shared" ref="K9:K23" si="0">+J9/F9</f>
        <v>0.88138830655780875</v>
      </c>
      <c r="L9" s="15">
        <v>16438827</v>
      </c>
      <c r="N9" s="1"/>
    </row>
    <row r="10" spans="3:16" ht="15.75" x14ac:dyDescent="0.25">
      <c r="C10" s="11">
        <v>2</v>
      </c>
      <c r="D10" s="11"/>
      <c r="E10" s="11" t="s">
        <v>8</v>
      </c>
      <c r="F10" s="12">
        <v>1991000</v>
      </c>
      <c r="G10" s="12"/>
      <c r="H10" s="12">
        <v>1991000</v>
      </c>
      <c r="I10" s="12"/>
      <c r="J10" s="12">
        <v>1991000</v>
      </c>
      <c r="K10" s="13">
        <f t="shared" si="0"/>
        <v>1</v>
      </c>
      <c r="L10" s="12">
        <v>1991000</v>
      </c>
      <c r="N10" s="1"/>
    </row>
    <row r="11" spans="3:16" ht="15.75" x14ac:dyDescent="0.25">
      <c r="C11" s="11">
        <v>3</v>
      </c>
      <c r="D11" s="11"/>
      <c r="E11" s="11" t="s">
        <v>9</v>
      </c>
      <c r="F11" s="12">
        <f>+F12+F13+F14+F15+F16+F17</f>
        <v>28915000</v>
      </c>
      <c r="G11" s="12"/>
      <c r="H11" s="12">
        <f>+H12+H13+H14+H15+H16+H17</f>
        <v>28915000</v>
      </c>
      <c r="I11" s="12"/>
      <c r="J11" s="12">
        <f>+J12+J13+J14+J15+J16+J17</f>
        <v>28915000</v>
      </c>
      <c r="K11" s="13">
        <f t="shared" si="0"/>
        <v>1</v>
      </c>
      <c r="L11" s="12">
        <f>+L12+L13+L14+L15+L16+L17</f>
        <v>24962872</v>
      </c>
      <c r="N11" s="1"/>
    </row>
    <row r="12" spans="3:16" ht="15.75" x14ac:dyDescent="0.25">
      <c r="C12" s="14"/>
      <c r="D12" s="14">
        <v>2</v>
      </c>
      <c r="E12" s="14" t="s">
        <v>10</v>
      </c>
      <c r="F12" s="15">
        <f>640000+80000+360000</f>
        <v>1080000</v>
      </c>
      <c r="G12" s="15"/>
      <c r="H12" s="15">
        <f>700000+80000+300000</f>
        <v>1080000</v>
      </c>
      <c r="I12" s="15"/>
      <c r="J12" s="15">
        <f>700000+80000+300000</f>
        <v>1080000</v>
      </c>
      <c r="K12" s="13">
        <f t="shared" si="0"/>
        <v>1</v>
      </c>
      <c r="L12" s="15">
        <v>1080000</v>
      </c>
      <c r="N12" s="1"/>
      <c r="O12" s="1"/>
      <c r="P12" s="1"/>
    </row>
    <row r="13" spans="3:16" ht="15.75" x14ac:dyDescent="0.25">
      <c r="C13" s="14"/>
      <c r="D13" s="14">
        <v>3</v>
      </c>
      <c r="E13" s="14" t="s">
        <v>11</v>
      </c>
      <c r="F13" s="15">
        <f>2000000+320000+320000</f>
        <v>2640000</v>
      </c>
      <c r="G13" s="15"/>
      <c r="H13" s="15">
        <v>2640000</v>
      </c>
      <c r="I13" s="15"/>
      <c r="J13" s="15">
        <v>2640000</v>
      </c>
      <c r="K13" s="13">
        <f t="shared" si="0"/>
        <v>1</v>
      </c>
      <c r="L13" s="15">
        <v>2620000</v>
      </c>
      <c r="N13" s="1"/>
      <c r="O13" s="1"/>
    </row>
    <row r="14" spans="3:16" ht="15.75" x14ac:dyDescent="0.25">
      <c r="C14" s="14"/>
      <c r="D14" s="14">
        <v>4</v>
      </c>
      <c r="E14" s="14" t="s">
        <v>12</v>
      </c>
      <c r="F14" s="15">
        <f>500000+500000+16400000</f>
        <v>17400000</v>
      </c>
      <c r="G14" s="15"/>
      <c r="H14" s="15">
        <f>500000+120000+16780000</f>
        <v>17400000</v>
      </c>
      <c r="I14" s="15"/>
      <c r="J14" s="15">
        <f>500000+120000+16780000</f>
        <v>17400000</v>
      </c>
      <c r="K14" s="13">
        <f t="shared" si="0"/>
        <v>1</v>
      </c>
      <c r="L14" s="15">
        <v>17400000</v>
      </c>
      <c r="N14" s="1"/>
    </row>
    <row r="15" spans="3:16" ht="15.75" x14ac:dyDescent="0.25">
      <c r="C15" s="14"/>
      <c r="D15" s="14">
        <v>5</v>
      </c>
      <c r="E15" s="14" t="s">
        <v>13</v>
      </c>
      <c r="F15" s="15">
        <f>2755000+120000+80000+40000</f>
        <v>2995000</v>
      </c>
      <c r="G15" s="15"/>
      <c r="H15" s="15">
        <f>2755000+120000+70000+50000</f>
        <v>2995000</v>
      </c>
      <c r="I15" s="15"/>
      <c r="J15" s="15">
        <f>2755000+120000+70000+50000</f>
        <v>2995000</v>
      </c>
      <c r="K15" s="13">
        <f t="shared" si="0"/>
        <v>1</v>
      </c>
      <c r="L15" s="15">
        <v>420000</v>
      </c>
      <c r="N15" s="1"/>
    </row>
    <row r="16" spans="3:16" ht="15.75" x14ac:dyDescent="0.25">
      <c r="C16" s="14"/>
      <c r="D16" s="14">
        <v>7</v>
      </c>
      <c r="E16" s="14" t="s">
        <v>14</v>
      </c>
      <c r="F16" s="15">
        <f>1500000+1000000+1500000</f>
        <v>4000000</v>
      </c>
      <c r="G16" s="15"/>
      <c r="H16" s="15">
        <f>1500000+1000000+1500000</f>
        <v>4000000</v>
      </c>
      <c r="I16" s="15"/>
      <c r="J16" s="15">
        <f>1500000+1000000+1500000</f>
        <v>4000000</v>
      </c>
      <c r="K16" s="13">
        <f t="shared" si="0"/>
        <v>1</v>
      </c>
      <c r="L16" s="15">
        <v>2660000</v>
      </c>
      <c r="N16" s="1"/>
    </row>
    <row r="17" spans="3:14" ht="15.75" x14ac:dyDescent="0.25">
      <c r="C17" s="14"/>
      <c r="D17" s="14">
        <v>9</v>
      </c>
      <c r="E17" s="14" t="s">
        <v>15</v>
      </c>
      <c r="F17" s="15">
        <v>800000</v>
      </c>
      <c r="G17" s="15"/>
      <c r="H17" s="15">
        <v>800000</v>
      </c>
      <c r="I17" s="15"/>
      <c r="J17" s="15">
        <v>800000</v>
      </c>
      <c r="K17" s="13">
        <f t="shared" si="0"/>
        <v>1</v>
      </c>
      <c r="L17" s="15">
        <v>782872</v>
      </c>
      <c r="N17" s="1"/>
    </row>
    <row r="18" spans="3:14" ht="15.75" x14ac:dyDescent="0.25">
      <c r="C18" s="11">
        <v>4</v>
      </c>
      <c r="D18" s="11"/>
      <c r="E18" s="11" t="s">
        <v>16</v>
      </c>
      <c r="F18" s="12">
        <f>+F19+F20+F21</f>
        <v>4109000</v>
      </c>
      <c r="G18" s="12"/>
      <c r="H18" s="12">
        <f>+H19+H20+H21</f>
        <v>4109000</v>
      </c>
      <c r="I18" s="12"/>
      <c r="J18" s="12">
        <f>+J19+J20+J21</f>
        <v>4109000</v>
      </c>
      <c r="K18" s="13">
        <f t="shared" si="0"/>
        <v>1</v>
      </c>
      <c r="L18" s="12">
        <f>+L19+L20+L21</f>
        <v>4000000</v>
      </c>
      <c r="N18" s="3"/>
    </row>
    <row r="19" spans="3:14" ht="15.75" x14ac:dyDescent="0.25">
      <c r="C19" s="14"/>
      <c r="D19" s="14">
        <v>3</v>
      </c>
      <c r="E19" s="14" t="s">
        <v>17</v>
      </c>
      <c r="F19" s="15">
        <v>2000000</v>
      </c>
      <c r="G19" s="15"/>
      <c r="H19" s="15">
        <v>2000000</v>
      </c>
      <c r="I19" s="15"/>
      <c r="J19" s="15">
        <v>2000000</v>
      </c>
      <c r="K19" s="13">
        <f t="shared" si="0"/>
        <v>1</v>
      </c>
      <c r="L19" s="15">
        <v>2000000</v>
      </c>
      <c r="N19" s="3"/>
    </row>
    <row r="20" spans="3:14" ht="15.75" x14ac:dyDescent="0.25">
      <c r="C20" s="14"/>
      <c r="D20" s="14">
        <v>5</v>
      </c>
      <c r="E20" s="14" t="s">
        <v>18</v>
      </c>
      <c r="F20" s="15">
        <v>109000</v>
      </c>
      <c r="G20" s="15"/>
      <c r="H20" s="15">
        <v>109000</v>
      </c>
      <c r="I20" s="15"/>
      <c r="J20" s="15">
        <v>109000</v>
      </c>
      <c r="K20" s="13">
        <f t="shared" si="0"/>
        <v>1</v>
      </c>
      <c r="L20" s="15">
        <v>0</v>
      </c>
      <c r="N20" s="3"/>
    </row>
    <row r="21" spans="3:14" ht="15.75" x14ac:dyDescent="0.25">
      <c r="C21" s="14"/>
      <c r="D21" s="14">
        <v>8</v>
      </c>
      <c r="E21" s="14" t="s">
        <v>19</v>
      </c>
      <c r="F21" s="15">
        <v>2000000</v>
      </c>
      <c r="G21" s="15"/>
      <c r="H21" s="15">
        <v>2000000</v>
      </c>
      <c r="I21" s="15"/>
      <c r="J21" s="15">
        <v>2000000</v>
      </c>
      <c r="K21" s="13">
        <f t="shared" si="0"/>
        <v>1</v>
      </c>
      <c r="L21" s="15">
        <v>2000000</v>
      </c>
      <c r="N21" s="3"/>
    </row>
    <row r="22" spans="3:14" x14ac:dyDescent="0.25">
      <c r="C22" s="5"/>
      <c r="D22" s="5"/>
      <c r="E22" s="5"/>
      <c r="F22" s="6"/>
      <c r="G22" s="6"/>
      <c r="H22" s="6"/>
      <c r="I22" s="6"/>
      <c r="J22" s="6"/>
      <c r="K22" s="6"/>
      <c r="L22" s="6">
        <f>SUM(L8:L21)</f>
        <v>92794398</v>
      </c>
      <c r="N22" s="3"/>
    </row>
    <row r="23" spans="3:14" ht="15.75" x14ac:dyDescent="0.25">
      <c r="C23" s="11"/>
      <c r="D23" s="11"/>
      <c r="E23" s="11" t="s">
        <v>20</v>
      </c>
      <c r="F23" s="12">
        <v>54000000</v>
      </c>
      <c r="G23" s="12"/>
      <c r="H23" s="12">
        <f>+H8+H10+H11+H18</f>
        <v>51748157</v>
      </c>
      <c r="I23" s="12"/>
      <c r="J23" s="12">
        <f>+J8+J10+J11+J18</f>
        <v>51748157</v>
      </c>
      <c r="K23" s="13">
        <f t="shared" si="0"/>
        <v>0.95829920370370369</v>
      </c>
      <c r="L23" s="12">
        <f>+L8+L10+L11+L18</f>
        <v>47392699</v>
      </c>
      <c r="N23" s="3"/>
    </row>
    <row r="24" spans="3:14" x14ac:dyDescent="0.25">
      <c r="C24" s="5"/>
      <c r="D24" s="5"/>
      <c r="E24" s="5"/>
      <c r="F24" s="6"/>
      <c r="G24" s="5"/>
      <c r="H24" s="5"/>
      <c r="I24" s="5"/>
      <c r="J24" s="6">
        <f>+J22-J23</f>
        <v>-51748157</v>
      </c>
      <c r="K24" s="7"/>
      <c r="L24" s="5"/>
      <c r="N24" s="4"/>
    </row>
    <row r="25" spans="3:14" x14ac:dyDescent="0.25">
      <c r="H25" s="1"/>
      <c r="L25" s="1"/>
      <c r="N25" s="4"/>
    </row>
    <row r="26" spans="3:14" x14ac:dyDescent="0.25">
      <c r="K26" s="1"/>
      <c r="N26" s="4"/>
    </row>
  </sheetData>
  <sheetProtection sheet="1" objects="1" scenarios="1"/>
  <mergeCells count="1">
    <mergeCell ref="C4:L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OPC1</dc:creator>
  <cp:lastModifiedBy>Mili</cp:lastModifiedBy>
  <dcterms:created xsi:type="dcterms:W3CDTF">2018-12-12T20:51:28Z</dcterms:created>
  <dcterms:modified xsi:type="dcterms:W3CDTF">2018-12-29T12:36:19Z</dcterms:modified>
</cp:coreProperties>
</file>