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opc1\Nextcloud\DASDP\Deuda pública\Reestructuraciones y acuerdos\Reestructuración 2020\Contrapropuestas bonistas mayo 2020\"/>
    </mc:Choice>
  </mc:AlternateContent>
  <xr:revisionPtr revIDLastSave="0" documentId="13_ncr:1_{1782A6E7-2D0D-4C7C-AFAD-E6A222FA85D2}" xr6:coauthVersionLast="44" xr6:coauthVersionMax="45" xr10:uidLastSave="{00000000-0000-0000-0000-000000000000}"/>
  <bookViews>
    <workbookView xWindow="-120" yWindow="-120" windowWidth="20730" windowHeight="11160" tabRatio="921" xr2:uid="{00000000-000D-0000-FFFF-FFFF00000000}"/>
  </bookViews>
  <sheets>
    <sheet name="Valor de las ofertas" sheetId="14" r:id="rId1"/>
    <sheet name="Comparación Perfiles" sheetId="16" r:id="rId2"/>
    <sheet name="Intereses corridos" sheetId="15" r:id="rId3"/>
    <sheet name="Valuación AHBG" sheetId="9" r:id="rId4"/>
    <sheet name="Valuación BG" sheetId="19" r:id="rId5"/>
    <sheet name="Valuación ExBG" sheetId="18" r:id="rId6"/>
    <sheet name="Canje optimo AHBG" sheetId="12" r:id="rId7"/>
    <sheet name="Perfil AHBG" sheetId="20" r:id="rId8"/>
    <sheet name="Perfil BG" sheetId="21" r:id="rId9"/>
    <sheet name="Perfil ExBG" sheetId="22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._IMPUESTOS_SOBRE_COMBUSTIBLES_Y_GAS_NATURAL">[1]C!$B$27:$N$27</definedName>
    <definedName name="_._IMPUESTOS_SOBRE_ENERGIA_ELECTRICA">[1]C!$B$28:$N$28</definedName>
    <definedName name="_xlnm._FilterDatabase" localSheetId="6" hidden="1">'Canje optimo AHBG'!$A$5:$O$5</definedName>
    <definedName name="_Order1" hidden="1">255</definedName>
    <definedName name="_Order2" hidden="1">255</definedName>
    <definedName name="ACwvu.PLA2." hidden="1">'[1]COP FED'!$A$1:$N$49</definedName>
    <definedName name="AMPO5">"Gráfico 8"</definedName>
    <definedName name="anual710">#REF!</definedName>
    <definedName name="_xlnm.Print_Area">'[1]Fto. a partir del impuesto'!$D$7:$D$50</definedName>
    <definedName name="Atrasoiago19">[2]SIGADE!$Z$2:$Z$1048576</definedName>
    <definedName name="Atrasoidic19">[2]SIGADE!$AL$2:$AL$1048576</definedName>
    <definedName name="Atrasoijul19">[2]SIGADE!$W$2:$W$1048576</definedName>
    <definedName name="Atrasoijun19">[2]SIGADE!$T$2:$T$1048576</definedName>
    <definedName name="Atrasoinov19">[2]SIGADE!$AI$2:$AI$1048576</definedName>
    <definedName name="Atrasoioct19">[2]SIGADE!$AF$2:$AF$1048576</definedName>
    <definedName name="Atrasoisep19">[2]SIGADE!$AC$2:$AC$1048576</definedName>
    <definedName name="Atrasopago19">[2]SIGADE!$Y$2:$Y$1048576</definedName>
    <definedName name="Atrasopdic19">[2]SIGADE!$AK$2:$AK$1048576</definedName>
    <definedName name="Atrasopjul19">[2]SIGADE!$V$2:$V$1048576</definedName>
    <definedName name="Atrasopjun19">[2]SIGADE!$S$2:$S$1048576</definedName>
    <definedName name="Atrasopnov19">[2]SIGADE!$AH$2:$AH$1048576</definedName>
    <definedName name="Atrasopoct19">[2]SIGADE!$AE$2:$AE$1048576</definedName>
    <definedName name="Atrasopsep19">[2]SIGADE!$AB$2:$AB$1048576</definedName>
    <definedName name="_xlnm.Database" localSheetId="2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Clasificacióninstrumento">[2]SIGADE!$J$2:$J$1048576</definedName>
    <definedName name="COPA">#N/A</definedName>
    <definedName name="COPARTICIPACION_FEDERAL__LEY_N__23548">[1]C!$B$13:$N$13</definedName>
    <definedName name="CUADRO_10.3.1">'[3]fondo promedio'!$A$36:$L$74</definedName>
    <definedName name="CUADRO_N__4.1.3">#REF!</definedName>
    <definedName name="CVAL">[4]Resumen!$A$2:$AU$262</definedName>
    <definedName name="EXCEDENTE_DEL_10__SEGUN_EL_TOPE_ASIGNADO_A__BUENOS_AIRES__LEY_N__23621">[1]C!$B$18:$N$18</definedName>
    <definedName name="Final">'[5]Amort Títulos'!$K$1</definedName>
    <definedName name="FONDO_COMPENSADOR_DE_DESEQUILIBRIOS_FISCALES_PROVINCIALES">[1]C!$B$15:$N$15</definedName>
    <definedName name="FONDO_EDUCATIVO__LEY_N__23906_ART._3_Y_4">[1]C!$B$16:$N$16</definedName>
    <definedName name="FONDO_ESPECIAL_DE_DESARROLLO_ELECTRICO_DEL_INTERIOR__LEYES_NROS._23966_ART._19_Y_24065">[1]C!$B$26:$N$26</definedName>
    <definedName name="FONDO_NACIONAL_DE_LA_VIVIENDA__LEY_N__23966_ART._18">[1]C!$B$25:$N$25</definedName>
    <definedName name="GRÁFICO_10.3.1.">'[3]GRÁFICO DE FONDO POR AFILIADO'!$A$3:$H$35</definedName>
    <definedName name="GRÁFICO_10.3.2">'[3]GRÁFICO DE FONDO POR AFILIADO'!$A$36:$H$68</definedName>
    <definedName name="GRÁFICO_10.3.3">'[3]GRÁFICO DE FONDO POR AFILIADO'!$A$69:$H$101</definedName>
    <definedName name="GRÁFICO_10.3.4.">'[3]GRÁFICO DE FONDO POR AFILIADO'!$A$103:$H$135</definedName>
    <definedName name="GRÁFICO_N_10.2.4.">#REF!</definedName>
    <definedName name="Kanual">'[6]2005 K'!$A$2:$G$399</definedName>
    <definedName name="Kmens2004">'[7]IV 2004 cap'!$A$3:$E$246</definedName>
    <definedName name="kmens2009">'[8]KAP 2009'!$A$4:$N$305</definedName>
    <definedName name="kmens2010">[8]KAP2010!$A$5:$N$287</definedName>
    <definedName name="L_">#N/A</definedName>
    <definedName name="Legislación">[2]SIGADE!$M$2:$M$1048576</definedName>
    <definedName name="mensual710">#REF!</definedName>
    <definedName name="Monedadeltramo">[2]SIGADE!$D$2:$D$1048576</definedName>
    <definedName name="Negociabilidad">[2]SIGADE!$Q$2:$Q$1048576</definedName>
    <definedName name="O">#N/A</definedName>
    <definedName name="OBRAS_DE_INFRAESTRUCTURA__LEY_N__23966_ART._19">[1]C!$B$23:$N$23</definedName>
    <definedName name="OBRAS_DE_INFRAESTRUCTURA_BASICA_SOCIAL_Y_NECESIDADES_BASICAS_INSATISFECHAS__LEY_N__23621">[1]C!$B$17:$N$17</definedName>
    <definedName name="ORGANISMOS_DE_VIALIDAD__LEY_N__23966_ART._19">[1]C!$B$24:$N$24</definedName>
    <definedName name="RESIDENTES">[9]!RESIDENTES</definedName>
    <definedName name="Saldoago19">[2]SIGADE!$X$2:$X$1048576</definedName>
    <definedName name="Saldodic19">[2]SIGADE!$AJ$2:$AJ$1048576</definedName>
    <definedName name="Saldojul19">[2]SIGADE!$U$2:$U$1048576</definedName>
    <definedName name="Saldojun19">[2]SIGADE!$R$2:$R$1048576</definedName>
    <definedName name="Saldonov19">[2]SIGADE!$AG$2:$AG$1048576</definedName>
    <definedName name="Saldooct19">[2]SIGADE!$AD$2:$AD$1048576</definedName>
    <definedName name="Saldosep19">[2]SIGADE!$AA$2:$AA$1048576</definedName>
    <definedName name="SEGURIDAD_SOCIAL___BS._PERS._NO_INCORP._AL_PROCESO_ECONOMICO__LEY_N__23966__ART._30">[1]C!$B$22:$N$22</definedName>
    <definedName name="SEGURIDAD_SOCIAL___IVA__LEY_N__23966_ART._5_PTO._2">[1]C!$B$21:$N$21</definedName>
    <definedName name="SUMA_FIJA_FINANCIADA_CON__LA_COPARTICIPACION_FEDERAL_DE_NACION__LEY_N__23621_ART._1">[1]C!$B$19:$N$19</definedName>
    <definedName name="Swvu.PLA2." hidden="1">'[1]COP FED'!$A$1:$N$49</definedName>
    <definedName name="Tipodetasa">[2]SIGADE!$L$2:$L$1048576</definedName>
    <definedName name="_xlnm.Print_Titles">'[1]Fto. a partir del impuesto'!$A:$A</definedName>
    <definedName name="TRANSFERENCIA_DE_SERVICIOS__LEY_N__24049_Y_COMPLEMENTARIAS">[1]C!$B$14:$N$14</definedName>
    <definedName name="trimestral710">#REF!</definedName>
    <definedName name="Z_0C2BA18A_21C0_43A0_BA72_AEF5075BA836_.wvu.Cols" hidden="1">'[10]Prog. Fin.'!$E:$E,'[10]Prog. Fin.'!$I:$J,'[10]Prog. Fin.'!$N:$N,'[10]Prog. Fin.'!$R:$S</definedName>
    <definedName name="Z_0C2BA18A_21C0_43A0_BA72_AEF5075BA836_.wvu.Rows" hidden="1">'[10]Prog. Fin.'!$9:$14,'[10]Prog. Fin.'!$17:$26,'[10]Prog. Fin.'!$31:$33,'[10]Prog. Fin.'!$40:$41,'[10]Prog. Fin.'!$44:$46,'[10]Prog. Fin.'!$81:$83,'[10]Prog. Fin.'!$157:$159</definedName>
    <definedName name="Z_AB0CFEEA_4F19_4F6A_9BEA_953016B5C36F_.wvu.Cols" hidden="1">'[10]Prog. Fin.'!$E:$E,'[10]Prog. Fin.'!$I:$J,'[10]Prog. Fin.'!$N:$N,'[10]Prog. Fin.'!$R:$S</definedName>
    <definedName name="Z_AB0CFEEA_4F19_4F6A_9BEA_953016B5C36F_.wvu.Rows" hidden="1">'[10]Prog. Fin.'!$9:$14,'[10]Prog. Fin.'!$17:$26,'[10]Prog. Fin.'!$31:$33,'[10]Prog. Fin.'!$40:$41,'[10]Prog. Fin.'!$44:$46,'[10]Prog. Fin.'!$81:$83,'[10]Prog. Fin.'!$157:$159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21" l="1"/>
  <c r="B18" i="21"/>
  <c r="J9" i="12" l="1"/>
  <c r="BZ80" i="20" l="1"/>
  <c r="AA66" i="22" l="1"/>
  <c r="AA24" i="22"/>
  <c r="AB24" i="22" s="1"/>
  <c r="Z66" i="22"/>
  <c r="Z24" i="22"/>
  <c r="Q25" i="21"/>
  <c r="Q66" i="21"/>
  <c r="P25" i="21"/>
  <c r="R25" i="21" s="1"/>
  <c r="P66" i="21"/>
  <c r="R66" i="21" s="1"/>
  <c r="Q24" i="21"/>
  <c r="P24" i="21"/>
  <c r="R24" i="21" s="1"/>
  <c r="CA80" i="20"/>
  <c r="AB66" i="22" l="1"/>
  <c r="CB80" i="20"/>
  <c r="E65" i="22" l="1"/>
  <c r="E64" i="22"/>
  <c r="E63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C51" i="22"/>
  <c r="E50" i="22"/>
  <c r="C50" i="22"/>
  <c r="E49" i="22"/>
  <c r="C49" i="22"/>
  <c r="E48" i="22"/>
  <c r="C48" i="22"/>
  <c r="E47" i="22"/>
  <c r="C47" i="22"/>
  <c r="E46" i="22"/>
  <c r="C46" i="22"/>
  <c r="E45" i="22"/>
  <c r="C45" i="22"/>
  <c r="E44" i="22"/>
  <c r="C44" i="22"/>
  <c r="E43" i="22"/>
  <c r="C43" i="22"/>
  <c r="E42" i="22"/>
  <c r="C42" i="22"/>
  <c r="E41" i="22"/>
  <c r="C41" i="22"/>
  <c r="E40" i="22"/>
  <c r="C40" i="22"/>
  <c r="E39" i="22"/>
  <c r="C39" i="22"/>
  <c r="E38" i="22"/>
  <c r="C38" i="22"/>
  <c r="E37" i="22"/>
  <c r="C37" i="22"/>
  <c r="E36" i="22"/>
  <c r="C36" i="22"/>
  <c r="E35" i="22"/>
  <c r="C35" i="22"/>
  <c r="E34" i="22"/>
  <c r="C34" i="22"/>
  <c r="E33" i="22"/>
  <c r="C33" i="22"/>
  <c r="E32" i="22"/>
  <c r="C32" i="22"/>
  <c r="E31" i="22"/>
  <c r="C31" i="22"/>
  <c r="E30" i="22"/>
  <c r="C30" i="22"/>
  <c r="E29" i="22"/>
  <c r="C29" i="22"/>
  <c r="E28" i="22"/>
  <c r="C28" i="22"/>
  <c r="E27" i="22"/>
  <c r="C27" i="22"/>
  <c r="E26" i="22"/>
  <c r="C26" i="22"/>
  <c r="E25" i="22"/>
  <c r="C25" i="22"/>
  <c r="H24" i="22"/>
  <c r="H25" i="22" s="1"/>
  <c r="G25" i="22" s="1"/>
  <c r="A24" i="22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E19" i="22"/>
  <c r="D19" i="22"/>
  <c r="C19" i="22"/>
  <c r="B19" i="22"/>
  <c r="E17" i="22"/>
  <c r="D17" i="22"/>
  <c r="C17" i="22"/>
  <c r="B17" i="22"/>
  <c r="E13" i="22"/>
  <c r="D13" i="22"/>
  <c r="C13" i="22"/>
  <c r="B13" i="22"/>
  <c r="B11" i="22"/>
  <c r="B10" i="22"/>
  <c r="C7" i="22"/>
  <c r="C11" i="22" s="1"/>
  <c r="C65" i="21"/>
  <c r="C64" i="21"/>
  <c r="C63" i="21"/>
  <c r="C62" i="21"/>
  <c r="C61" i="21"/>
  <c r="C60" i="21"/>
  <c r="C59" i="21"/>
  <c r="C58" i="21"/>
  <c r="C57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F24" i="21"/>
  <c r="A24" i="2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C19" i="21"/>
  <c r="B19" i="21"/>
  <c r="G26" i="21" s="1"/>
  <c r="C17" i="21"/>
  <c r="B17" i="21"/>
  <c r="C13" i="21"/>
  <c r="B13" i="21"/>
  <c r="B11" i="21"/>
  <c r="B10" i="21"/>
  <c r="C7" i="21"/>
  <c r="C10" i="21" s="1"/>
  <c r="P24" i="20"/>
  <c r="A24" i="20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B13" i="20"/>
  <c r="C12" i="20"/>
  <c r="C13" i="20" s="1"/>
  <c r="B11" i="20"/>
  <c r="D10" i="20"/>
  <c r="B10" i="20"/>
  <c r="BT9" i="20"/>
  <c r="BT10" i="20" s="1"/>
  <c r="BT11" i="20" s="1"/>
  <c r="BO9" i="20"/>
  <c r="BO10" i="20" s="1"/>
  <c r="BO11" i="20" s="1"/>
  <c r="BJ9" i="20"/>
  <c r="BJ10" i="20" s="1"/>
  <c r="BJ11" i="20" s="1"/>
  <c r="BE9" i="20"/>
  <c r="BE10" i="20" s="1"/>
  <c r="BE11" i="20" s="1"/>
  <c r="AZ9" i="20"/>
  <c r="AZ10" i="20" s="1"/>
  <c r="AZ11" i="20" s="1"/>
  <c r="AU9" i="20"/>
  <c r="AU10" i="20" s="1"/>
  <c r="AU11" i="20" s="1"/>
  <c r="AP9" i="20"/>
  <c r="AP10" i="20" s="1"/>
  <c r="AP11" i="20" s="1"/>
  <c r="AK9" i="20"/>
  <c r="AK10" i="20" s="1"/>
  <c r="AK11" i="20" s="1"/>
  <c r="AF9" i="20"/>
  <c r="AF10" i="20" s="1"/>
  <c r="AF11" i="20" s="1"/>
  <c r="AA9" i="20"/>
  <c r="AA10" i="20" s="1"/>
  <c r="AA11" i="20" s="1"/>
  <c r="V9" i="20"/>
  <c r="V10" i="20" s="1"/>
  <c r="V11" i="20" s="1"/>
  <c r="Q9" i="20"/>
  <c r="AG9" i="20" s="1"/>
  <c r="E7" i="20"/>
  <c r="E10" i="20" s="1"/>
  <c r="C7" i="20"/>
  <c r="C10" i="20" s="1"/>
  <c r="BU6" i="20"/>
  <c r="BP6" i="20"/>
  <c r="BK6" i="20"/>
  <c r="BF6" i="20"/>
  <c r="BA6" i="20"/>
  <c r="AV6" i="20"/>
  <c r="AQ6" i="20"/>
  <c r="AL6" i="20"/>
  <c r="AG6" i="20"/>
  <c r="AB6" i="20"/>
  <c r="W6" i="20"/>
  <c r="R6" i="20"/>
  <c r="D7" i="22" l="1"/>
  <c r="D11" i="22" s="1"/>
  <c r="G24" i="22"/>
  <c r="N25" i="22"/>
  <c r="V25" i="22"/>
  <c r="BL6" i="20"/>
  <c r="AM6" i="20"/>
  <c r="BA9" i="20"/>
  <c r="W9" i="20"/>
  <c r="D12" i="20"/>
  <c r="D11" i="20" s="1"/>
  <c r="AC6" i="20"/>
  <c r="X6" i="20"/>
  <c r="AR6" i="20"/>
  <c r="BG6" i="20"/>
  <c r="C11" i="20"/>
  <c r="AW6" i="20"/>
  <c r="BQ6" i="20"/>
  <c r="C11" i="21"/>
  <c r="K26" i="21"/>
  <c r="P26" i="21" s="1"/>
  <c r="F7" i="20"/>
  <c r="BP9" i="20"/>
  <c r="BF9" i="20"/>
  <c r="AV9" i="20"/>
  <c r="AL9" i="20"/>
  <c r="AB9" i="20"/>
  <c r="R9" i="20"/>
  <c r="AQ9" i="20"/>
  <c r="BU9" i="20"/>
  <c r="Q10" i="20"/>
  <c r="P25" i="20"/>
  <c r="O24" i="20"/>
  <c r="BV24" i="20"/>
  <c r="BQ24" i="20"/>
  <c r="BL24" i="20"/>
  <c r="BG24" i="20"/>
  <c r="BB24" i="20"/>
  <c r="AW24" i="20"/>
  <c r="AR24" i="20"/>
  <c r="AM24" i="20"/>
  <c r="AH24" i="20"/>
  <c r="AC24" i="20"/>
  <c r="X24" i="20"/>
  <c r="S24" i="20"/>
  <c r="BB6" i="20"/>
  <c r="AH6" i="20"/>
  <c r="BV6" i="20"/>
  <c r="BK9" i="20"/>
  <c r="E24" i="21"/>
  <c r="N24" i="21"/>
  <c r="F25" i="21"/>
  <c r="J25" i="21" s="1"/>
  <c r="J24" i="21"/>
  <c r="D10" i="22"/>
  <c r="C10" i="22"/>
  <c r="H26" i="22"/>
  <c r="U25" i="22"/>
  <c r="Q25" i="22"/>
  <c r="M25" i="22"/>
  <c r="I25" i="22"/>
  <c r="J25" i="22"/>
  <c r="R25" i="22"/>
  <c r="E7" i="22" l="1"/>
  <c r="E10" i="22" s="1"/>
  <c r="AA25" i="22"/>
  <c r="AG10" i="20"/>
  <c r="BV10" i="20"/>
  <c r="BL10" i="20"/>
  <c r="BB10" i="20"/>
  <c r="AR10" i="20"/>
  <c r="AH10" i="20"/>
  <c r="BG10" i="20"/>
  <c r="AM10" i="20"/>
  <c r="AW10" i="20"/>
  <c r="BQ10" i="20"/>
  <c r="AC10" i="20"/>
  <c r="Z25" i="22"/>
  <c r="D13" i="20"/>
  <c r="E12" i="20"/>
  <c r="E11" i="20" s="1"/>
  <c r="CA24" i="20"/>
  <c r="AQ10" i="20"/>
  <c r="AB10" i="20"/>
  <c r="R10" i="20"/>
  <c r="W25" i="22"/>
  <c r="X25" i="22" s="1"/>
  <c r="K25" i="22"/>
  <c r="L25" i="22" s="1"/>
  <c r="S10" i="20"/>
  <c r="X10" i="20"/>
  <c r="W10" i="20"/>
  <c r="Q11" i="20"/>
  <c r="AL10" i="20"/>
  <c r="O25" i="22"/>
  <c r="P25" i="22" s="1"/>
  <c r="F26" i="21"/>
  <c r="E25" i="21"/>
  <c r="N25" i="21"/>
  <c r="P26" i="20"/>
  <c r="O25" i="20"/>
  <c r="BV25" i="20"/>
  <c r="BL25" i="20"/>
  <c r="BB25" i="20"/>
  <c r="AR25" i="20"/>
  <c r="AH25" i="20"/>
  <c r="X25" i="20"/>
  <c r="BQ25" i="20"/>
  <c r="BG25" i="20"/>
  <c r="AW25" i="20"/>
  <c r="AM25" i="20"/>
  <c r="AC25" i="20"/>
  <c r="S25" i="20"/>
  <c r="BA10" i="20"/>
  <c r="BP10" i="20"/>
  <c r="G26" i="22"/>
  <c r="V26" i="22"/>
  <c r="R26" i="22"/>
  <c r="N26" i="22"/>
  <c r="J26" i="22"/>
  <c r="M26" i="22"/>
  <c r="I26" i="22"/>
  <c r="H27" i="22"/>
  <c r="U26" i="22"/>
  <c r="Q26" i="22"/>
  <c r="AV10" i="20"/>
  <c r="S25" i="22"/>
  <c r="T25" i="22" s="1"/>
  <c r="BK10" i="20"/>
  <c r="BF10" i="20"/>
  <c r="BU10" i="20"/>
  <c r="G7" i="20"/>
  <c r="F10" i="20"/>
  <c r="F12" i="20" l="1"/>
  <c r="G12" i="20" s="1"/>
  <c r="E11" i="22"/>
  <c r="K26" i="22"/>
  <c r="L26" i="22" s="1"/>
  <c r="Z26" i="22"/>
  <c r="AA26" i="22"/>
  <c r="BK11" i="20"/>
  <c r="BV11" i="20"/>
  <c r="BL11" i="20"/>
  <c r="BB11" i="20"/>
  <c r="AR11" i="20"/>
  <c r="AH11" i="20"/>
  <c r="BG11" i="20"/>
  <c r="AM11" i="20"/>
  <c r="BQ11" i="20"/>
  <c r="AC11" i="20"/>
  <c r="AW11" i="20"/>
  <c r="AB25" i="22"/>
  <c r="E13" i="20"/>
  <c r="CA25" i="20"/>
  <c r="AQ11" i="20"/>
  <c r="BF11" i="20"/>
  <c r="AB11" i="20"/>
  <c r="BA11" i="20"/>
  <c r="BU11" i="20"/>
  <c r="BP11" i="20"/>
  <c r="H7" i="20"/>
  <c r="G10" i="20"/>
  <c r="O26" i="22"/>
  <c r="P26" i="22" s="1"/>
  <c r="W26" i="22"/>
  <c r="X26" i="22" s="1"/>
  <c r="F27" i="21"/>
  <c r="E26" i="21"/>
  <c r="H26" i="21"/>
  <c r="L26" i="21"/>
  <c r="AG11" i="20"/>
  <c r="S26" i="22"/>
  <c r="T26" i="22" s="1"/>
  <c r="BV26" i="20"/>
  <c r="BQ26" i="20"/>
  <c r="AW26" i="20"/>
  <c r="AC26" i="20"/>
  <c r="BL26" i="20"/>
  <c r="AR26" i="20"/>
  <c r="X26" i="20"/>
  <c r="P27" i="20"/>
  <c r="S26" i="20"/>
  <c r="BB26" i="20"/>
  <c r="BG26" i="20"/>
  <c r="AH26" i="20"/>
  <c r="AM26" i="20"/>
  <c r="O26" i="20"/>
  <c r="G27" i="22"/>
  <c r="V27" i="22"/>
  <c r="R27" i="22"/>
  <c r="N27" i="22"/>
  <c r="J27" i="22"/>
  <c r="H28" i="22"/>
  <c r="U27" i="22"/>
  <c r="Q27" i="22"/>
  <c r="M27" i="22"/>
  <c r="I27" i="22"/>
  <c r="S11" i="20"/>
  <c r="X11" i="20"/>
  <c r="S6" i="20"/>
  <c r="R11" i="20"/>
  <c r="AL11" i="20"/>
  <c r="W11" i="20"/>
  <c r="AV11" i="20"/>
  <c r="F11" i="20" l="1"/>
  <c r="F13" i="20"/>
  <c r="AB26" i="22"/>
  <c r="AA27" i="22"/>
  <c r="Q26" i="21"/>
  <c r="K27" i="22"/>
  <c r="L27" i="22" s="1"/>
  <c r="Z27" i="22"/>
  <c r="CA26" i="20"/>
  <c r="S27" i="22"/>
  <c r="T27" i="22" s="1"/>
  <c r="F28" i="21"/>
  <c r="E27" i="21"/>
  <c r="L27" i="21"/>
  <c r="H27" i="21"/>
  <c r="H10" i="20"/>
  <c r="I7" i="20"/>
  <c r="W27" i="22"/>
  <c r="X27" i="22" s="1"/>
  <c r="G13" i="20"/>
  <c r="H12" i="20"/>
  <c r="H11" i="20" s="1"/>
  <c r="K27" i="21"/>
  <c r="M26" i="21"/>
  <c r="N26" i="21" s="1"/>
  <c r="V28" i="22"/>
  <c r="R28" i="22"/>
  <c r="N28" i="22"/>
  <c r="J28" i="22"/>
  <c r="H29" i="22"/>
  <c r="U28" i="22"/>
  <c r="Q28" i="22"/>
  <c r="M28" i="22"/>
  <c r="I28" i="22"/>
  <c r="G28" i="22"/>
  <c r="P28" i="20"/>
  <c r="BG27" i="20"/>
  <c r="AM27" i="20"/>
  <c r="S27" i="20"/>
  <c r="O27" i="20"/>
  <c r="BV27" i="20"/>
  <c r="BB27" i="20"/>
  <c r="AH27" i="20"/>
  <c r="BQ27" i="20"/>
  <c r="AW27" i="20"/>
  <c r="AC27" i="20"/>
  <c r="BL27" i="20"/>
  <c r="AR27" i="20"/>
  <c r="X27" i="20"/>
  <c r="G27" i="21"/>
  <c r="I26" i="21"/>
  <c r="J26" i="21" s="1"/>
  <c r="G11" i="20"/>
  <c r="O27" i="22"/>
  <c r="P27" i="22" s="1"/>
  <c r="S28" i="22" l="1"/>
  <c r="T28" i="22" s="1"/>
  <c r="Q27" i="21"/>
  <c r="G28" i="21"/>
  <c r="AB27" i="22"/>
  <c r="Z28" i="22"/>
  <c r="P27" i="21"/>
  <c r="O28" i="22"/>
  <c r="P28" i="22" s="1"/>
  <c r="AA28" i="22"/>
  <c r="R26" i="21"/>
  <c r="CA27" i="20"/>
  <c r="K28" i="21"/>
  <c r="M27" i="21"/>
  <c r="N27" i="21" s="1"/>
  <c r="I10" i="20"/>
  <c r="J7" i="20"/>
  <c r="I27" i="21"/>
  <c r="J27" i="21" s="1"/>
  <c r="W28" i="22"/>
  <c r="X28" i="22" s="1"/>
  <c r="F29" i="21"/>
  <c r="E28" i="21"/>
  <c r="H28" i="21"/>
  <c r="L28" i="21"/>
  <c r="K29" i="21" s="1"/>
  <c r="BL28" i="20"/>
  <c r="AR28" i="20"/>
  <c r="X28" i="20"/>
  <c r="P29" i="20"/>
  <c r="BG28" i="20"/>
  <c r="AM28" i="20"/>
  <c r="S28" i="20"/>
  <c r="O28" i="20"/>
  <c r="BV28" i="20"/>
  <c r="BB28" i="20"/>
  <c r="AH28" i="20"/>
  <c r="AW28" i="20"/>
  <c r="BQ28" i="20"/>
  <c r="AC28" i="20"/>
  <c r="K28" i="22"/>
  <c r="L28" i="22" s="1"/>
  <c r="H30" i="22"/>
  <c r="U29" i="22"/>
  <c r="Q29" i="22"/>
  <c r="M29" i="22"/>
  <c r="I29" i="22"/>
  <c r="G29" i="22"/>
  <c r="J29" i="22"/>
  <c r="V29" i="22"/>
  <c r="R29" i="22"/>
  <c r="N29" i="22"/>
  <c r="I12" i="20"/>
  <c r="H13" i="20"/>
  <c r="P28" i="21" l="1"/>
  <c r="AA29" i="22"/>
  <c r="Z29" i="22"/>
  <c r="R27" i="21"/>
  <c r="AB28" i="22"/>
  <c r="Q28" i="21"/>
  <c r="CA28" i="20"/>
  <c r="W29" i="22"/>
  <c r="X29" i="22" s="1"/>
  <c r="S29" i="22"/>
  <c r="T29" i="22" s="1"/>
  <c r="G29" i="21"/>
  <c r="P29" i="21" s="1"/>
  <c r="BQ29" i="20"/>
  <c r="AW29" i="20"/>
  <c r="AC29" i="20"/>
  <c r="BL29" i="20"/>
  <c r="AR29" i="20"/>
  <c r="X29" i="20"/>
  <c r="P30" i="20"/>
  <c r="BG29" i="20"/>
  <c r="AM29" i="20"/>
  <c r="S29" i="20"/>
  <c r="O29" i="20"/>
  <c r="AH29" i="20"/>
  <c r="BB29" i="20"/>
  <c r="BV29" i="20"/>
  <c r="J12" i="20"/>
  <c r="J11" i="20" s="1"/>
  <c r="I13" i="20"/>
  <c r="K29" i="22"/>
  <c r="L29" i="22" s="1"/>
  <c r="G30" i="22"/>
  <c r="V30" i="22"/>
  <c r="R30" i="22"/>
  <c r="N30" i="22"/>
  <c r="J30" i="22"/>
  <c r="Q30" i="22"/>
  <c r="M30" i="22"/>
  <c r="I30" i="22"/>
  <c r="H31" i="22"/>
  <c r="U30" i="22"/>
  <c r="F30" i="21"/>
  <c r="E29" i="21"/>
  <c r="L29" i="21"/>
  <c r="K30" i="21" s="1"/>
  <c r="H29" i="21"/>
  <c r="I11" i="20"/>
  <c r="M28" i="21"/>
  <c r="N28" i="21" s="1"/>
  <c r="I28" i="21"/>
  <c r="J28" i="21" s="1"/>
  <c r="K7" i="20"/>
  <c r="J10" i="20"/>
  <c r="O29" i="22"/>
  <c r="P29" i="22" s="1"/>
  <c r="AB29" i="22" l="1"/>
  <c r="Z30" i="22"/>
  <c r="AA30" i="22"/>
  <c r="Q29" i="21"/>
  <c r="R29" i="21" s="1"/>
  <c r="R28" i="21"/>
  <c r="CA29" i="20"/>
  <c r="K30" i="22"/>
  <c r="L30" i="22" s="1"/>
  <c r="O30" i="22"/>
  <c r="P30" i="22" s="1"/>
  <c r="M29" i="21"/>
  <c r="N29" i="21" s="1"/>
  <c r="W30" i="22"/>
  <c r="X30" i="22" s="1"/>
  <c r="S30" i="22"/>
  <c r="T30" i="22" s="1"/>
  <c r="F31" i="21"/>
  <c r="E30" i="21"/>
  <c r="H30" i="21"/>
  <c r="L30" i="21"/>
  <c r="G31" i="22"/>
  <c r="V31" i="22"/>
  <c r="R31" i="22"/>
  <c r="N31" i="22"/>
  <c r="J31" i="22"/>
  <c r="H32" i="22"/>
  <c r="U31" i="22"/>
  <c r="Q31" i="22"/>
  <c r="M31" i="22"/>
  <c r="I31" i="22"/>
  <c r="I29" i="21"/>
  <c r="J29" i="21" s="1"/>
  <c r="L7" i="20"/>
  <c r="K10" i="20"/>
  <c r="K12" i="20"/>
  <c r="J13" i="20"/>
  <c r="BV30" i="20"/>
  <c r="BB30" i="20"/>
  <c r="AH30" i="20"/>
  <c r="BQ30" i="20"/>
  <c r="AW30" i="20"/>
  <c r="AC30" i="20"/>
  <c r="BL30" i="20"/>
  <c r="AR30" i="20"/>
  <c r="X30" i="20"/>
  <c r="S30" i="20"/>
  <c r="AM30" i="20"/>
  <c r="P31" i="20"/>
  <c r="O30" i="20"/>
  <c r="BG30" i="20"/>
  <c r="G30" i="21"/>
  <c r="P30" i="21" s="1"/>
  <c r="Q30" i="21" l="1"/>
  <c r="R30" i="21" s="1"/>
  <c r="W31" i="22"/>
  <c r="X31" i="22" s="1"/>
  <c r="AB30" i="22"/>
  <c r="AA31" i="22"/>
  <c r="K31" i="22"/>
  <c r="L31" i="22" s="1"/>
  <c r="Z31" i="22"/>
  <c r="S31" i="22"/>
  <c r="T31" i="22" s="1"/>
  <c r="CA30" i="20"/>
  <c r="I30" i="21"/>
  <c r="J30" i="21" s="1"/>
  <c r="P32" i="20"/>
  <c r="BG31" i="20"/>
  <c r="AM31" i="20"/>
  <c r="S31" i="20"/>
  <c r="O31" i="20"/>
  <c r="BV31" i="20"/>
  <c r="BB31" i="20"/>
  <c r="AH31" i="20"/>
  <c r="BQ31" i="20"/>
  <c r="AW31" i="20"/>
  <c r="AC31" i="20"/>
  <c r="X31" i="20"/>
  <c r="BL31" i="20"/>
  <c r="AR31" i="20"/>
  <c r="L10" i="20"/>
  <c r="M7" i="20"/>
  <c r="K13" i="20"/>
  <c r="L12" i="20"/>
  <c r="L11" i="20" s="1"/>
  <c r="K11" i="20"/>
  <c r="V32" i="22"/>
  <c r="R32" i="22"/>
  <c r="N32" i="22"/>
  <c r="J32" i="22"/>
  <c r="H33" i="22"/>
  <c r="U32" i="22"/>
  <c r="W32" i="22" s="1"/>
  <c r="X32" i="22" s="1"/>
  <c r="Q32" i="22"/>
  <c r="M32" i="22"/>
  <c r="I32" i="22"/>
  <c r="G32" i="22"/>
  <c r="K31" i="21"/>
  <c r="M30" i="21"/>
  <c r="N30" i="21" s="1"/>
  <c r="O31" i="22"/>
  <c r="P31" i="22" s="1"/>
  <c r="F32" i="21"/>
  <c r="E31" i="21"/>
  <c r="L31" i="21"/>
  <c r="H31" i="21"/>
  <c r="Q31" i="21" s="1"/>
  <c r="G31" i="21"/>
  <c r="P31" i="21" l="1"/>
  <c r="R31" i="21" s="1"/>
  <c r="AB31" i="22"/>
  <c r="AA32" i="22"/>
  <c r="K32" i="22"/>
  <c r="L32" i="22" s="1"/>
  <c r="Z32" i="22"/>
  <c r="S32" i="22"/>
  <c r="T32" i="22" s="1"/>
  <c r="CA31" i="20"/>
  <c r="I31" i="21"/>
  <c r="J31" i="21" s="1"/>
  <c r="F33" i="21"/>
  <c r="E32" i="21"/>
  <c r="H32" i="21"/>
  <c r="L32" i="21"/>
  <c r="M31" i="21"/>
  <c r="N31" i="21" s="1"/>
  <c r="V33" i="22"/>
  <c r="U33" i="22"/>
  <c r="Q33" i="22"/>
  <c r="M33" i="22"/>
  <c r="I33" i="22"/>
  <c r="H34" i="22"/>
  <c r="G33" i="22"/>
  <c r="N33" i="22"/>
  <c r="J33" i="22"/>
  <c r="R33" i="22"/>
  <c r="O32" i="22"/>
  <c r="P32" i="22" s="1"/>
  <c r="L13" i="20"/>
  <c r="M12" i="20"/>
  <c r="M13" i="20" s="1"/>
  <c r="K32" i="21"/>
  <c r="M10" i="20"/>
  <c r="BL32" i="20"/>
  <c r="AR32" i="20"/>
  <c r="X32" i="20"/>
  <c r="P33" i="20"/>
  <c r="BG32" i="20"/>
  <c r="AM32" i="20"/>
  <c r="S32" i="20"/>
  <c r="O32" i="20"/>
  <c r="BV32" i="20"/>
  <c r="BB32" i="20"/>
  <c r="AH32" i="20"/>
  <c r="BQ32" i="20"/>
  <c r="AW32" i="20"/>
  <c r="AC32" i="20"/>
  <c r="G32" i="21"/>
  <c r="P32" i="21" s="1"/>
  <c r="AB32" i="22" l="1"/>
  <c r="M11" i="20"/>
  <c r="W33" i="22"/>
  <c r="X33" i="22" s="1"/>
  <c r="G33" i="21"/>
  <c r="Q32" i="21"/>
  <c r="R32" i="21" s="1"/>
  <c r="AA33" i="22"/>
  <c r="Z33" i="22"/>
  <c r="CA32" i="20"/>
  <c r="M32" i="21"/>
  <c r="N32" i="21" s="1"/>
  <c r="I32" i="21"/>
  <c r="J32" i="21" s="1"/>
  <c r="K33" i="22"/>
  <c r="L33" i="22" s="1"/>
  <c r="F34" i="21"/>
  <c r="E33" i="21"/>
  <c r="L33" i="21"/>
  <c r="H33" i="21"/>
  <c r="H35" i="22"/>
  <c r="U34" i="22"/>
  <c r="Q34" i="22"/>
  <c r="M34" i="22"/>
  <c r="I34" i="22"/>
  <c r="J34" i="22"/>
  <c r="N34" i="22"/>
  <c r="R34" i="22"/>
  <c r="G34" i="22"/>
  <c r="V34" i="22"/>
  <c r="O33" i="22"/>
  <c r="P33" i="22" s="1"/>
  <c r="K33" i="21"/>
  <c r="BQ33" i="20"/>
  <c r="AW33" i="20"/>
  <c r="P34" i="20"/>
  <c r="BG33" i="20"/>
  <c r="AM33" i="20"/>
  <c r="BB33" i="20"/>
  <c r="AC33" i="20"/>
  <c r="AR33" i="20"/>
  <c r="X33" i="20"/>
  <c r="BV33" i="20"/>
  <c r="S33" i="20"/>
  <c r="O33" i="20"/>
  <c r="BL33" i="20"/>
  <c r="AH33" i="20"/>
  <c r="S33" i="22"/>
  <c r="T33" i="22" s="1"/>
  <c r="AB33" i="22" l="1"/>
  <c r="AA34" i="22"/>
  <c r="I33" i="21"/>
  <c r="J33" i="21" s="1"/>
  <c r="Q33" i="21"/>
  <c r="Z34" i="22"/>
  <c r="P33" i="21"/>
  <c r="CA33" i="20"/>
  <c r="O34" i="22"/>
  <c r="P34" i="22" s="1"/>
  <c r="BV34" i="20"/>
  <c r="BB34" i="20"/>
  <c r="AH34" i="20"/>
  <c r="BL34" i="20"/>
  <c r="AR34" i="20"/>
  <c r="P35" i="20"/>
  <c r="AM34" i="20"/>
  <c r="O34" i="20"/>
  <c r="BQ34" i="20"/>
  <c r="AC34" i="20"/>
  <c r="BG34" i="20"/>
  <c r="AW34" i="20"/>
  <c r="S34" i="22"/>
  <c r="T34" i="22" s="1"/>
  <c r="F35" i="21"/>
  <c r="E34" i="21"/>
  <c r="H34" i="21"/>
  <c r="L34" i="21"/>
  <c r="K35" i="21" s="1"/>
  <c r="W34" i="22"/>
  <c r="X34" i="22" s="1"/>
  <c r="G34" i="21"/>
  <c r="M33" i="21"/>
  <c r="N33" i="21" s="1"/>
  <c r="K34" i="22"/>
  <c r="L34" i="22" s="1"/>
  <c r="H36" i="22"/>
  <c r="V35" i="22"/>
  <c r="J35" i="22"/>
  <c r="U35" i="22"/>
  <c r="N35" i="22"/>
  <c r="I35" i="22"/>
  <c r="R35" i="22"/>
  <c r="M35" i="22"/>
  <c r="G35" i="22"/>
  <c r="Q35" i="22"/>
  <c r="K34" i="21"/>
  <c r="P34" i="21" l="1"/>
  <c r="S35" i="22"/>
  <c r="T35" i="22" s="1"/>
  <c r="AB34" i="22"/>
  <c r="K35" i="22"/>
  <c r="L35" i="22" s="1"/>
  <c r="Z35" i="22"/>
  <c r="G35" i="21"/>
  <c r="P35" i="21" s="1"/>
  <c r="Q34" i="21"/>
  <c r="M34" i="21"/>
  <c r="N34" i="21" s="1"/>
  <c r="AA35" i="22"/>
  <c r="R33" i="21"/>
  <c r="O35" i="22"/>
  <c r="P35" i="22" s="1"/>
  <c r="I34" i="21"/>
  <c r="J34" i="21" s="1"/>
  <c r="G36" i="22"/>
  <c r="V36" i="22"/>
  <c r="R36" i="22"/>
  <c r="N36" i="22"/>
  <c r="J36" i="22"/>
  <c r="U36" i="22"/>
  <c r="M36" i="22"/>
  <c r="H37" i="22"/>
  <c r="Q36" i="22"/>
  <c r="I36" i="22"/>
  <c r="F36" i="21"/>
  <c r="E35" i="21"/>
  <c r="L35" i="21"/>
  <c r="K36" i="21" s="1"/>
  <c r="H35" i="21"/>
  <c r="P36" i="20"/>
  <c r="BG35" i="20"/>
  <c r="AM35" i="20"/>
  <c r="O35" i="20"/>
  <c r="BQ35" i="20"/>
  <c r="AW35" i="20"/>
  <c r="AC35" i="20"/>
  <c r="BL35" i="20"/>
  <c r="BB35" i="20"/>
  <c r="AR35" i="20"/>
  <c r="BV35" i="20"/>
  <c r="AH35" i="20"/>
  <c r="W35" i="22"/>
  <c r="X35" i="22" s="1"/>
  <c r="R34" i="21" l="1"/>
  <c r="O36" i="22"/>
  <c r="P36" i="22" s="1"/>
  <c r="G36" i="21"/>
  <c r="P36" i="21" s="1"/>
  <c r="Q35" i="21"/>
  <c r="R35" i="21" s="1"/>
  <c r="S36" i="22"/>
  <c r="T36" i="22" s="1"/>
  <c r="AA36" i="22"/>
  <c r="AB35" i="22"/>
  <c r="K36" i="22"/>
  <c r="L36" i="22" s="1"/>
  <c r="Z36" i="22"/>
  <c r="I35" i="21"/>
  <c r="J35" i="21" s="1"/>
  <c r="M35" i="21"/>
  <c r="N35" i="21" s="1"/>
  <c r="F37" i="21"/>
  <c r="E36" i="21"/>
  <c r="H36" i="21"/>
  <c r="L36" i="21"/>
  <c r="K37" i="21" s="1"/>
  <c r="V37" i="22"/>
  <c r="R37" i="22"/>
  <c r="N37" i="22"/>
  <c r="J37" i="22"/>
  <c r="H38" i="22"/>
  <c r="U37" i="22"/>
  <c r="Q37" i="22"/>
  <c r="M37" i="22"/>
  <c r="I37" i="22"/>
  <c r="G37" i="22"/>
  <c r="BL36" i="20"/>
  <c r="AR36" i="20"/>
  <c r="BV36" i="20"/>
  <c r="BB36" i="20"/>
  <c r="AW36" i="20"/>
  <c r="P37" i="20"/>
  <c r="AM36" i="20"/>
  <c r="O36" i="20"/>
  <c r="BQ36" i="20"/>
  <c r="BG36" i="20"/>
  <c r="W36" i="22"/>
  <c r="X36" i="22" s="1"/>
  <c r="AB36" i="22" l="1"/>
  <c r="K37" i="22"/>
  <c r="L37" i="22" s="1"/>
  <c r="Z37" i="22"/>
  <c r="AA37" i="22"/>
  <c r="G37" i="21"/>
  <c r="P37" i="21" s="1"/>
  <c r="Q36" i="21"/>
  <c r="R36" i="21" s="1"/>
  <c r="S37" i="22"/>
  <c r="T37" i="22" s="1"/>
  <c r="M36" i="21"/>
  <c r="N36" i="21" s="1"/>
  <c r="W37" i="22"/>
  <c r="X37" i="22" s="1"/>
  <c r="BQ37" i="20"/>
  <c r="AW37" i="20"/>
  <c r="P38" i="20"/>
  <c r="BG37" i="20"/>
  <c r="AM37" i="20"/>
  <c r="O37" i="20"/>
  <c r="BV37" i="20"/>
  <c r="BL37" i="20"/>
  <c r="BB37" i="20"/>
  <c r="AR37" i="20"/>
  <c r="H39" i="22"/>
  <c r="U38" i="22"/>
  <c r="Q38" i="22"/>
  <c r="M38" i="22"/>
  <c r="I38" i="22"/>
  <c r="G38" i="22"/>
  <c r="V38" i="22"/>
  <c r="N38" i="22"/>
  <c r="R38" i="22"/>
  <c r="J38" i="22"/>
  <c r="F38" i="21"/>
  <c r="E37" i="21"/>
  <c r="L37" i="21"/>
  <c r="K38" i="21" s="1"/>
  <c r="H37" i="21"/>
  <c r="O37" i="22"/>
  <c r="P37" i="22" s="1"/>
  <c r="I36" i="21"/>
  <c r="J36" i="21" s="1"/>
  <c r="K38" i="22" l="1"/>
  <c r="L38" i="22" s="1"/>
  <c r="Z38" i="22"/>
  <c r="AB37" i="22"/>
  <c r="AA38" i="22"/>
  <c r="G38" i="21"/>
  <c r="P38" i="21" s="1"/>
  <c r="Q37" i="21"/>
  <c r="R37" i="21" s="1"/>
  <c r="F39" i="21"/>
  <c r="E38" i="21"/>
  <c r="H38" i="21"/>
  <c r="L38" i="21"/>
  <c r="K39" i="21" s="1"/>
  <c r="G39" i="22"/>
  <c r="R39" i="22"/>
  <c r="J39" i="22"/>
  <c r="Q39" i="22"/>
  <c r="I39" i="22"/>
  <c r="H40" i="22"/>
  <c r="V39" i="22"/>
  <c r="N39" i="22"/>
  <c r="U39" i="22"/>
  <c r="M39" i="22"/>
  <c r="BV38" i="20"/>
  <c r="BB38" i="20"/>
  <c r="BL38" i="20"/>
  <c r="AR38" i="20"/>
  <c r="BG38" i="20"/>
  <c r="AW38" i="20"/>
  <c r="P39" i="20"/>
  <c r="AM38" i="20"/>
  <c r="O38" i="20"/>
  <c r="BQ38" i="20"/>
  <c r="O38" i="22"/>
  <c r="P38" i="22" s="1"/>
  <c r="I37" i="21"/>
  <c r="J37" i="21" s="1"/>
  <c r="S38" i="22"/>
  <c r="T38" i="22" s="1"/>
  <c r="M37" i="21"/>
  <c r="N37" i="21" s="1"/>
  <c r="W38" i="22"/>
  <c r="X38" i="22" s="1"/>
  <c r="I38" i="21" l="1"/>
  <c r="J38" i="21" s="1"/>
  <c r="W39" i="22"/>
  <c r="X39" i="22" s="1"/>
  <c r="K39" i="22"/>
  <c r="L39" i="22" s="1"/>
  <c r="Z39" i="22"/>
  <c r="S39" i="22"/>
  <c r="T39" i="22" s="1"/>
  <c r="AB38" i="22"/>
  <c r="AA39" i="22"/>
  <c r="G39" i="21"/>
  <c r="P39" i="21" s="1"/>
  <c r="Q38" i="21"/>
  <c r="R38" i="21" s="1"/>
  <c r="P40" i="20"/>
  <c r="BG39" i="20"/>
  <c r="AM39" i="20"/>
  <c r="O39" i="20"/>
  <c r="BQ39" i="20"/>
  <c r="AW39" i="20"/>
  <c r="AR39" i="20"/>
  <c r="BV39" i="20"/>
  <c r="BL39" i="20"/>
  <c r="BB39" i="20"/>
  <c r="M38" i="21"/>
  <c r="N38" i="21" s="1"/>
  <c r="O39" i="22"/>
  <c r="P39" i="22" s="1"/>
  <c r="G40" i="22"/>
  <c r="V40" i="22"/>
  <c r="R40" i="22"/>
  <c r="N40" i="22"/>
  <c r="J40" i="22"/>
  <c r="H41" i="22"/>
  <c r="Q40" i="22"/>
  <c r="I40" i="22"/>
  <c r="U40" i="22"/>
  <c r="M40" i="22"/>
  <c r="F40" i="21"/>
  <c r="E39" i="21"/>
  <c r="L39" i="21"/>
  <c r="K40" i="21" s="1"/>
  <c r="H39" i="21"/>
  <c r="S40" i="22" l="1"/>
  <c r="T40" i="22" s="1"/>
  <c r="K40" i="22"/>
  <c r="L40" i="22" s="1"/>
  <c r="Z40" i="22"/>
  <c r="O40" i="22"/>
  <c r="P40" i="22" s="1"/>
  <c r="AB39" i="22"/>
  <c r="G40" i="21"/>
  <c r="P40" i="21" s="1"/>
  <c r="Q39" i="21"/>
  <c r="R39" i="21" s="1"/>
  <c r="AA40" i="22"/>
  <c r="F41" i="21"/>
  <c r="E40" i="21"/>
  <c r="H40" i="21"/>
  <c r="L40" i="21"/>
  <c r="K41" i="21" s="1"/>
  <c r="BB40" i="20"/>
  <c r="BL40" i="20"/>
  <c r="AR40" i="20"/>
  <c r="P41" i="20"/>
  <c r="AM40" i="20"/>
  <c r="BG40" i="20"/>
  <c r="O40" i="20"/>
  <c r="AW40" i="20"/>
  <c r="V41" i="22"/>
  <c r="R41" i="22"/>
  <c r="N41" i="22"/>
  <c r="J41" i="22"/>
  <c r="H42" i="22"/>
  <c r="U41" i="22"/>
  <c r="Q41" i="22"/>
  <c r="M41" i="22"/>
  <c r="I41" i="22"/>
  <c r="G41" i="22"/>
  <c r="W40" i="22"/>
  <c r="X40" i="22" s="1"/>
  <c r="I39" i="21"/>
  <c r="J39" i="21" s="1"/>
  <c r="M39" i="21"/>
  <c r="N39" i="21" s="1"/>
  <c r="AA41" i="22" l="1"/>
  <c r="G41" i="21"/>
  <c r="P41" i="21" s="1"/>
  <c r="Q40" i="21"/>
  <c r="R40" i="21" s="1"/>
  <c r="AB40" i="22"/>
  <c r="K41" i="22"/>
  <c r="L41" i="22" s="1"/>
  <c r="Z41" i="22"/>
  <c r="W41" i="22"/>
  <c r="X41" i="22" s="1"/>
  <c r="O41" i="22"/>
  <c r="P41" i="22" s="1"/>
  <c r="I40" i="21"/>
  <c r="J40" i="21" s="1"/>
  <c r="H43" i="22"/>
  <c r="U42" i="22"/>
  <c r="W42" i="22" s="1"/>
  <c r="X42" i="22" s="1"/>
  <c r="Q42" i="22"/>
  <c r="M42" i="22"/>
  <c r="I42" i="22"/>
  <c r="R42" i="22"/>
  <c r="J42" i="22"/>
  <c r="G42" i="22"/>
  <c r="V42" i="22"/>
  <c r="N42" i="22"/>
  <c r="F42" i="21"/>
  <c r="E41" i="21"/>
  <c r="L41" i="21"/>
  <c r="K42" i="21" s="1"/>
  <c r="H41" i="21"/>
  <c r="M40" i="21"/>
  <c r="N40" i="21" s="1"/>
  <c r="S41" i="22"/>
  <c r="T41" i="22" s="1"/>
  <c r="AW41" i="20"/>
  <c r="O41" i="20"/>
  <c r="P42" i="20"/>
  <c r="BG41" i="20"/>
  <c r="AM41" i="20"/>
  <c r="BL41" i="20"/>
  <c r="BB41" i="20"/>
  <c r="AR41" i="20"/>
  <c r="AB41" i="22" l="1"/>
  <c r="G42" i="21"/>
  <c r="P42" i="21" s="1"/>
  <c r="Q41" i="21"/>
  <c r="R41" i="21" s="1"/>
  <c r="Z42" i="22"/>
  <c r="AA42" i="22"/>
  <c r="K42" i="22"/>
  <c r="L42" i="22" s="1"/>
  <c r="H44" i="22"/>
  <c r="G43" i="22"/>
  <c r="V43" i="22"/>
  <c r="N43" i="22"/>
  <c r="U43" i="22"/>
  <c r="M43" i="22"/>
  <c r="R43" i="22"/>
  <c r="J43" i="22"/>
  <c r="Q43" i="22"/>
  <c r="I43" i="22"/>
  <c r="I41" i="21"/>
  <c r="J41" i="21" s="1"/>
  <c r="BL42" i="20"/>
  <c r="AR42" i="20"/>
  <c r="BG42" i="20"/>
  <c r="O42" i="20"/>
  <c r="P43" i="20"/>
  <c r="AM42" i="20"/>
  <c r="O42" i="22"/>
  <c r="P42" i="22" s="1"/>
  <c r="M41" i="21"/>
  <c r="N41" i="21" s="1"/>
  <c r="F43" i="21"/>
  <c r="E42" i="21"/>
  <c r="H42" i="21"/>
  <c r="L42" i="21"/>
  <c r="K43" i="21" s="1"/>
  <c r="S42" i="22"/>
  <c r="T42" i="22" s="1"/>
  <c r="AA43" i="22" l="1"/>
  <c r="AB42" i="22"/>
  <c r="Z43" i="22"/>
  <c r="G43" i="21"/>
  <c r="P43" i="21" s="1"/>
  <c r="Q42" i="21"/>
  <c r="R42" i="21" s="1"/>
  <c r="S43" i="22"/>
  <c r="T43" i="22" s="1"/>
  <c r="W43" i="22"/>
  <c r="X43" i="22" s="1"/>
  <c r="P44" i="20"/>
  <c r="BG43" i="20"/>
  <c r="AM43" i="20"/>
  <c r="O43" i="20"/>
  <c r="BL43" i="20"/>
  <c r="AR43" i="20"/>
  <c r="V44" i="22"/>
  <c r="R44" i="22"/>
  <c r="N44" i="22"/>
  <c r="J44" i="22"/>
  <c r="M44" i="22"/>
  <c r="Q44" i="22"/>
  <c r="G44" i="22"/>
  <c r="H45" i="22"/>
  <c r="U44" i="22"/>
  <c r="W44" i="22" s="1"/>
  <c r="X44" i="22" s="1"/>
  <c r="I44" i="22"/>
  <c r="M42" i="21"/>
  <c r="N42" i="21" s="1"/>
  <c r="F44" i="21"/>
  <c r="E43" i="21"/>
  <c r="L43" i="21"/>
  <c r="K44" i="21" s="1"/>
  <c r="H43" i="21"/>
  <c r="K43" i="22"/>
  <c r="L43" i="22" s="1"/>
  <c r="O43" i="22"/>
  <c r="P43" i="22" s="1"/>
  <c r="I42" i="21"/>
  <c r="J42" i="21" s="1"/>
  <c r="AB43" i="22" l="1"/>
  <c r="S44" i="22"/>
  <c r="T44" i="22" s="1"/>
  <c r="AA44" i="22"/>
  <c r="Z44" i="22"/>
  <c r="G44" i="21"/>
  <c r="P44" i="21" s="1"/>
  <c r="Q43" i="21"/>
  <c r="R43" i="21" s="1"/>
  <c r="O44" i="22"/>
  <c r="P44" i="22" s="1"/>
  <c r="V45" i="22"/>
  <c r="R45" i="22"/>
  <c r="N45" i="22"/>
  <c r="J45" i="22"/>
  <c r="H46" i="22"/>
  <c r="U45" i="22"/>
  <c r="Q45" i="22"/>
  <c r="M45" i="22"/>
  <c r="I45" i="22"/>
  <c r="G45" i="22"/>
  <c r="I43" i="21"/>
  <c r="J43" i="21" s="1"/>
  <c r="O44" i="20"/>
  <c r="AR44" i="20"/>
  <c r="P45" i="20"/>
  <c r="AM44" i="20"/>
  <c r="F45" i="21"/>
  <c r="E44" i="21"/>
  <c r="H44" i="21"/>
  <c r="L44" i="21"/>
  <c r="K45" i="21" s="1"/>
  <c r="K44" i="22"/>
  <c r="L44" i="22" s="1"/>
  <c r="M43" i="21"/>
  <c r="N43" i="21" s="1"/>
  <c r="S45" i="22" l="1"/>
  <c r="T45" i="22" s="1"/>
  <c r="W45" i="22"/>
  <c r="X45" i="22" s="1"/>
  <c r="AB44" i="22"/>
  <c r="Z45" i="22"/>
  <c r="G45" i="21"/>
  <c r="P45" i="21" s="1"/>
  <c r="Q44" i="21"/>
  <c r="R44" i="21" s="1"/>
  <c r="O45" i="22"/>
  <c r="P45" i="22" s="1"/>
  <c r="AA45" i="22"/>
  <c r="M44" i="21"/>
  <c r="N44" i="21" s="1"/>
  <c r="I44" i="21"/>
  <c r="J44" i="21" s="1"/>
  <c r="F46" i="21"/>
  <c r="E45" i="21"/>
  <c r="L45" i="21"/>
  <c r="K46" i="21" s="1"/>
  <c r="H45" i="21"/>
  <c r="O45" i="20"/>
  <c r="AR45" i="20"/>
  <c r="P46" i="20"/>
  <c r="AM45" i="20"/>
  <c r="K45" i="22"/>
  <c r="L45" i="22" s="1"/>
  <c r="H47" i="22"/>
  <c r="U46" i="22"/>
  <c r="Q46" i="22"/>
  <c r="M46" i="22"/>
  <c r="I46" i="22"/>
  <c r="G46" i="22"/>
  <c r="V46" i="22"/>
  <c r="N46" i="22"/>
  <c r="J46" i="22"/>
  <c r="R46" i="22"/>
  <c r="G46" i="21" l="1"/>
  <c r="P46" i="21" s="1"/>
  <c r="Q45" i="21"/>
  <c r="R45" i="21" s="1"/>
  <c r="AA46" i="22"/>
  <c r="Z46" i="22"/>
  <c r="AB45" i="22"/>
  <c r="O46" i="22"/>
  <c r="P46" i="22" s="1"/>
  <c r="W46" i="22"/>
  <c r="X46" i="22" s="1"/>
  <c r="K46" i="22"/>
  <c r="L46" i="22" s="1"/>
  <c r="G47" i="22"/>
  <c r="R47" i="22"/>
  <c r="J47" i="22"/>
  <c r="Q47" i="22"/>
  <c r="I47" i="22"/>
  <c r="V47" i="22"/>
  <c r="H48" i="22"/>
  <c r="U47" i="22"/>
  <c r="N47" i="22"/>
  <c r="M47" i="22"/>
  <c r="I45" i="21"/>
  <c r="J45" i="21" s="1"/>
  <c r="S46" i="22"/>
  <c r="T46" i="22" s="1"/>
  <c r="M45" i="21"/>
  <c r="N45" i="21" s="1"/>
  <c r="O46" i="20"/>
  <c r="P47" i="20"/>
  <c r="F47" i="21"/>
  <c r="E46" i="21"/>
  <c r="L46" i="21"/>
  <c r="K47" i="21" s="1"/>
  <c r="H46" i="21"/>
  <c r="O47" i="22" l="1"/>
  <c r="P47" i="22" s="1"/>
  <c r="G47" i="21"/>
  <c r="P47" i="21" s="1"/>
  <c r="Q46" i="21"/>
  <c r="R46" i="21" s="1"/>
  <c r="Z47" i="22"/>
  <c r="AA47" i="22"/>
  <c r="AB46" i="22"/>
  <c r="I46" i="21"/>
  <c r="J46" i="21" s="1"/>
  <c r="K47" i="22"/>
  <c r="L47" i="22" s="1"/>
  <c r="G48" i="22"/>
  <c r="V48" i="22"/>
  <c r="R48" i="22"/>
  <c r="N48" i="22"/>
  <c r="J48" i="22"/>
  <c r="H49" i="22"/>
  <c r="Q48" i="22"/>
  <c r="I48" i="22"/>
  <c r="M48" i="22"/>
  <c r="U48" i="22"/>
  <c r="W48" i="22" s="1"/>
  <c r="X48" i="22" s="1"/>
  <c r="F48" i="21"/>
  <c r="E47" i="21"/>
  <c r="H47" i="21"/>
  <c r="L47" i="21"/>
  <c r="K48" i="21" s="1"/>
  <c r="P48" i="20"/>
  <c r="O47" i="20"/>
  <c r="M46" i="21"/>
  <c r="N46" i="21" s="1"/>
  <c r="W47" i="22"/>
  <c r="X47" i="22" s="1"/>
  <c r="S47" i="22"/>
  <c r="T47" i="22" s="1"/>
  <c r="Z48" i="22" l="1"/>
  <c r="S48" i="22"/>
  <c r="T48" i="22" s="1"/>
  <c r="AB47" i="22"/>
  <c r="G48" i="21"/>
  <c r="P48" i="21" s="1"/>
  <c r="Q47" i="21"/>
  <c r="R47" i="21" s="1"/>
  <c r="O48" i="22"/>
  <c r="P48" i="22" s="1"/>
  <c r="AA48" i="22"/>
  <c r="K48" i="22"/>
  <c r="L48" i="22" s="1"/>
  <c r="I47" i="21"/>
  <c r="J47" i="21" s="1"/>
  <c r="M47" i="21"/>
  <c r="N47" i="21" s="1"/>
  <c r="P49" i="20"/>
  <c r="O48" i="20"/>
  <c r="F49" i="21"/>
  <c r="E48" i="21"/>
  <c r="H48" i="21"/>
  <c r="L48" i="21"/>
  <c r="K49" i="21" s="1"/>
  <c r="V49" i="22"/>
  <c r="R49" i="22"/>
  <c r="N49" i="22"/>
  <c r="J49" i="22"/>
  <c r="H50" i="22"/>
  <c r="U49" i="22"/>
  <c r="Q49" i="22"/>
  <c r="M49" i="22"/>
  <c r="I49" i="22"/>
  <c r="G49" i="22"/>
  <c r="AB48" i="22" l="1"/>
  <c r="S49" i="22"/>
  <c r="T49" i="22" s="1"/>
  <c r="G49" i="21"/>
  <c r="P49" i="21" s="1"/>
  <c r="Q48" i="21"/>
  <c r="R48" i="21" s="1"/>
  <c r="Z49" i="22"/>
  <c r="O49" i="22"/>
  <c r="P49" i="22" s="1"/>
  <c r="AA49" i="22"/>
  <c r="P50" i="20"/>
  <c r="O49" i="20"/>
  <c r="W49" i="22"/>
  <c r="X49" i="22" s="1"/>
  <c r="M48" i="21"/>
  <c r="N48" i="21" s="1"/>
  <c r="K49" i="22"/>
  <c r="L49" i="22" s="1"/>
  <c r="H51" i="22"/>
  <c r="U50" i="22"/>
  <c r="Q50" i="22"/>
  <c r="M50" i="22"/>
  <c r="I50" i="22"/>
  <c r="R50" i="22"/>
  <c r="J50" i="22"/>
  <c r="V50" i="22"/>
  <c r="N50" i="22"/>
  <c r="G50" i="22"/>
  <c r="F50" i="21"/>
  <c r="E49" i="21"/>
  <c r="L49" i="21"/>
  <c r="K50" i="21" s="1"/>
  <c r="H49" i="21"/>
  <c r="I48" i="21"/>
  <c r="J48" i="21" s="1"/>
  <c r="AB49" i="22" l="1"/>
  <c r="K50" i="22"/>
  <c r="L50" i="22" s="1"/>
  <c r="Z50" i="22"/>
  <c r="AA50" i="22"/>
  <c r="G50" i="21"/>
  <c r="P50" i="21" s="1"/>
  <c r="Q49" i="21"/>
  <c r="R49" i="21" s="1"/>
  <c r="W50" i="22"/>
  <c r="X50" i="22" s="1"/>
  <c r="H52" i="22"/>
  <c r="G51" i="22"/>
  <c r="V51" i="22"/>
  <c r="N51" i="22"/>
  <c r="N67" i="22" s="1"/>
  <c r="U51" i="22"/>
  <c r="M51" i="22"/>
  <c r="I51" i="22"/>
  <c r="R51" i="22"/>
  <c r="Q51" i="22"/>
  <c r="J51" i="22"/>
  <c r="I49" i="21"/>
  <c r="J49" i="21" s="1"/>
  <c r="P51" i="20"/>
  <c r="O50" i="20"/>
  <c r="O50" i="22"/>
  <c r="P50" i="22" s="1"/>
  <c r="F51" i="21"/>
  <c r="E50" i="21"/>
  <c r="H50" i="21"/>
  <c r="L50" i="21"/>
  <c r="K51" i="21" s="1"/>
  <c r="S50" i="22"/>
  <c r="T50" i="22" s="1"/>
  <c r="M49" i="21"/>
  <c r="N49" i="21" s="1"/>
  <c r="Z51" i="22" l="1"/>
  <c r="G51" i="21"/>
  <c r="P51" i="21" s="1"/>
  <c r="Q50" i="21"/>
  <c r="R50" i="21" s="1"/>
  <c r="J67" i="22"/>
  <c r="AA51" i="22"/>
  <c r="AB50" i="22"/>
  <c r="S51" i="22"/>
  <c r="T51" i="22" s="1"/>
  <c r="W51" i="22"/>
  <c r="X51" i="22" s="1"/>
  <c r="P52" i="20"/>
  <c r="O51" i="20"/>
  <c r="H53" i="22"/>
  <c r="G52" i="22"/>
  <c r="R52" i="22"/>
  <c r="Q52" i="22"/>
  <c r="V52" i="22"/>
  <c r="U52" i="22"/>
  <c r="F52" i="21"/>
  <c r="E51" i="21"/>
  <c r="L51" i="21"/>
  <c r="K52" i="21" s="1"/>
  <c r="H51" i="21"/>
  <c r="O51" i="22"/>
  <c r="P51" i="22" s="1"/>
  <c r="P67" i="22" s="1"/>
  <c r="C20" i="22" s="1"/>
  <c r="M67" i="22"/>
  <c r="M50" i="21"/>
  <c r="N50" i="21" s="1"/>
  <c r="K51" i="22"/>
  <c r="L51" i="22" s="1"/>
  <c r="L67" i="22" s="1"/>
  <c r="B20" i="22" s="1"/>
  <c r="I67" i="22"/>
  <c r="I50" i="21"/>
  <c r="J50" i="21" s="1"/>
  <c r="I51" i="21" l="1"/>
  <c r="J51" i="21" s="1"/>
  <c r="AA52" i="22"/>
  <c r="AB51" i="22"/>
  <c r="G52" i="21"/>
  <c r="P52" i="21" s="1"/>
  <c r="Q51" i="21"/>
  <c r="R51" i="21" s="1"/>
  <c r="S52" i="22"/>
  <c r="T52" i="22" s="1"/>
  <c r="Z52" i="22"/>
  <c r="F53" i="21"/>
  <c r="E52" i="21"/>
  <c r="H52" i="21"/>
  <c r="L52" i="21"/>
  <c r="K53" i="21" s="1"/>
  <c r="P53" i="20"/>
  <c r="O52" i="20"/>
  <c r="H54" i="22"/>
  <c r="G53" i="22"/>
  <c r="V53" i="22"/>
  <c r="U53" i="22"/>
  <c r="R53" i="22"/>
  <c r="Q53" i="22"/>
  <c r="M51" i="21"/>
  <c r="N51" i="21" s="1"/>
  <c r="W52" i="22"/>
  <c r="X52" i="22" s="1"/>
  <c r="I52" i="21" l="1"/>
  <c r="J52" i="21" s="1"/>
  <c r="AB52" i="22"/>
  <c r="AA53" i="22"/>
  <c r="W53" i="22"/>
  <c r="X53" i="22" s="1"/>
  <c r="G53" i="21"/>
  <c r="P53" i="21" s="1"/>
  <c r="Q52" i="21"/>
  <c r="R52" i="21" s="1"/>
  <c r="S53" i="22"/>
  <c r="T53" i="22" s="1"/>
  <c r="Z53" i="22"/>
  <c r="H55" i="22"/>
  <c r="G54" i="22"/>
  <c r="R54" i="22"/>
  <c r="Q54" i="22"/>
  <c r="V54" i="22"/>
  <c r="U54" i="22"/>
  <c r="F54" i="21"/>
  <c r="E53" i="21"/>
  <c r="L53" i="21"/>
  <c r="K54" i="21" s="1"/>
  <c r="H53" i="21"/>
  <c r="P54" i="20"/>
  <c r="O53" i="20"/>
  <c r="M52" i="21"/>
  <c r="N52" i="21" s="1"/>
  <c r="I53" i="21" l="1"/>
  <c r="J53" i="21" s="1"/>
  <c r="AB53" i="22"/>
  <c r="AA54" i="22"/>
  <c r="G54" i="21"/>
  <c r="P54" i="21" s="1"/>
  <c r="Q53" i="21"/>
  <c r="R53" i="21" s="1"/>
  <c r="S54" i="22"/>
  <c r="T54" i="22" s="1"/>
  <c r="Z54" i="22"/>
  <c r="M53" i="21"/>
  <c r="N53" i="21" s="1"/>
  <c r="H56" i="22"/>
  <c r="G55" i="22"/>
  <c r="V55" i="22"/>
  <c r="U55" i="22"/>
  <c r="Q55" i="22"/>
  <c r="R55" i="22"/>
  <c r="O54" i="20"/>
  <c r="P55" i="20"/>
  <c r="F55" i="21"/>
  <c r="E54" i="21"/>
  <c r="H54" i="21"/>
  <c r="L54" i="21"/>
  <c r="K55" i="21" s="1"/>
  <c r="W54" i="22"/>
  <c r="X54" i="22" s="1"/>
  <c r="AB54" i="22" l="1"/>
  <c r="G55" i="21"/>
  <c r="P55" i="21" s="1"/>
  <c r="Q54" i="21"/>
  <c r="R54" i="21" s="1"/>
  <c r="AA55" i="22"/>
  <c r="I54" i="21"/>
  <c r="J54" i="21" s="1"/>
  <c r="Z55" i="22"/>
  <c r="F56" i="21"/>
  <c r="E55" i="21"/>
  <c r="L55" i="21"/>
  <c r="K56" i="21" s="1"/>
  <c r="H55" i="21"/>
  <c r="P56" i="20"/>
  <c r="O55" i="20"/>
  <c r="S55" i="22"/>
  <c r="T55" i="22" s="1"/>
  <c r="H57" i="22"/>
  <c r="G56" i="22"/>
  <c r="R56" i="22"/>
  <c r="Q56" i="22"/>
  <c r="U56" i="22"/>
  <c r="V56" i="22"/>
  <c r="M54" i="21"/>
  <c r="N54" i="21" s="1"/>
  <c r="W55" i="22"/>
  <c r="X55" i="22" s="1"/>
  <c r="AA56" i="22" l="1"/>
  <c r="AB55" i="22"/>
  <c r="W56" i="22"/>
  <c r="X56" i="22" s="1"/>
  <c r="S56" i="22"/>
  <c r="T56" i="22" s="1"/>
  <c r="Z56" i="22"/>
  <c r="AB56" i="22" s="1"/>
  <c r="G56" i="21"/>
  <c r="P56" i="21" s="1"/>
  <c r="Q55" i="21"/>
  <c r="R55" i="21" s="1"/>
  <c r="M55" i="21"/>
  <c r="N55" i="21" s="1"/>
  <c r="H58" i="22"/>
  <c r="G57" i="22"/>
  <c r="V57" i="22"/>
  <c r="U57" i="22"/>
  <c r="R57" i="22"/>
  <c r="Q57" i="22"/>
  <c r="I55" i="21"/>
  <c r="J55" i="21" s="1"/>
  <c r="P57" i="20"/>
  <c r="O56" i="20"/>
  <c r="F57" i="21"/>
  <c r="E56" i="21"/>
  <c r="H56" i="21"/>
  <c r="L56" i="21"/>
  <c r="K57" i="21" s="1"/>
  <c r="AA57" i="22" l="1"/>
  <c r="G57" i="21"/>
  <c r="P57" i="21" s="1"/>
  <c r="Q56" i="21"/>
  <c r="R56" i="21" s="1"/>
  <c r="S57" i="22"/>
  <c r="T57" i="22" s="1"/>
  <c r="Z57" i="22"/>
  <c r="I56" i="21"/>
  <c r="J56" i="21" s="1"/>
  <c r="F58" i="21"/>
  <c r="E57" i="21"/>
  <c r="L57" i="21"/>
  <c r="K58" i="21" s="1"/>
  <c r="H57" i="21"/>
  <c r="H59" i="22"/>
  <c r="G58" i="22"/>
  <c r="R58" i="22"/>
  <c r="Q58" i="22"/>
  <c r="V58" i="22"/>
  <c r="U58" i="22"/>
  <c r="P58" i="20"/>
  <c r="O57" i="20"/>
  <c r="W57" i="22"/>
  <c r="X57" i="22" s="1"/>
  <c r="M56" i="21"/>
  <c r="N56" i="21" s="1"/>
  <c r="AB57" i="22" l="1"/>
  <c r="AA58" i="22"/>
  <c r="W58" i="22"/>
  <c r="X58" i="22" s="1"/>
  <c r="S58" i="22"/>
  <c r="T58" i="22" s="1"/>
  <c r="Z58" i="22"/>
  <c r="G58" i="21"/>
  <c r="P58" i="21" s="1"/>
  <c r="Q57" i="21"/>
  <c r="R57" i="21" s="1"/>
  <c r="M57" i="21"/>
  <c r="N57" i="21" s="1"/>
  <c r="I57" i="21"/>
  <c r="J57" i="21" s="1"/>
  <c r="F59" i="21"/>
  <c r="E58" i="21"/>
  <c r="H58" i="21"/>
  <c r="L58" i="21"/>
  <c r="K59" i="21" s="1"/>
  <c r="O58" i="20"/>
  <c r="P59" i="20"/>
  <c r="H60" i="22"/>
  <c r="G59" i="22"/>
  <c r="V59" i="22"/>
  <c r="U59" i="22"/>
  <c r="W59" i="22" s="1"/>
  <c r="X59" i="22" s="1"/>
  <c r="R59" i="22"/>
  <c r="Q59" i="22"/>
  <c r="AB58" i="22" l="1"/>
  <c r="AA59" i="22"/>
  <c r="Z59" i="22"/>
  <c r="G59" i="21"/>
  <c r="P59" i="21" s="1"/>
  <c r="Q58" i="21"/>
  <c r="R58" i="21" s="1"/>
  <c r="H61" i="22"/>
  <c r="G60" i="22"/>
  <c r="R60" i="22"/>
  <c r="Q60" i="22"/>
  <c r="V60" i="22"/>
  <c r="U60" i="22"/>
  <c r="O59" i="20"/>
  <c r="P60" i="20"/>
  <c r="M58" i="21"/>
  <c r="N58" i="21" s="1"/>
  <c r="I58" i="21"/>
  <c r="J58" i="21" s="1"/>
  <c r="S59" i="22"/>
  <c r="T59" i="22" s="1"/>
  <c r="F60" i="21"/>
  <c r="E59" i="21"/>
  <c r="L59" i="21"/>
  <c r="K60" i="21" s="1"/>
  <c r="H59" i="21"/>
  <c r="W60" i="22" l="1"/>
  <c r="X60" i="22" s="1"/>
  <c r="M59" i="21"/>
  <c r="N59" i="21" s="1"/>
  <c r="AB59" i="22"/>
  <c r="AA60" i="22"/>
  <c r="G60" i="21"/>
  <c r="P60" i="21" s="1"/>
  <c r="Q59" i="21"/>
  <c r="R59" i="21" s="1"/>
  <c r="S60" i="22"/>
  <c r="T60" i="22" s="1"/>
  <c r="Z60" i="22"/>
  <c r="AB60" i="22" s="1"/>
  <c r="I59" i="21"/>
  <c r="J59" i="21" s="1"/>
  <c r="F61" i="21"/>
  <c r="E60" i="21"/>
  <c r="H60" i="21"/>
  <c r="L60" i="21"/>
  <c r="K61" i="21" s="1"/>
  <c r="H62" i="22"/>
  <c r="G61" i="22"/>
  <c r="V61" i="22"/>
  <c r="U61" i="22"/>
  <c r="W61" i="22" s="1"/>
  <c r="X61" i="22" s="1"/>
  <c r="R61" i="22"/>
  <c r="Q61" i="22"/>
  <c r="P61" i="20"/>
  <c r="O60" i="20"/>
  <c r="I60" i="21" l="1"/>
  <c r="J60" i="21" s="1"/>
  <c r="AA61" i="22"/>
  <c r="S61" i="22"/>
  <c r="T61" i="22" s="1"/>
  <c r="Z61" i="22"/>
  <c r="G61" i="21"/>
  <c r="P61" i="21" s="1"/>
  <c r="Q60" i="21"/>
  <c r="R60" i="21" s="1"/>
  <c r="F62" i="21"/>
  <c r="E61" i="21"/>
  <c r="L61" i="21"/>
  <c r="K62" i="21" s="1"/>
  <c r="H61" i="21"/>
  <c r="P62" i="20"/>
  <c r="O61" i="20"/>
  <c r="M60" i="21"/>
  <c r="N60" i="21" s="1"/>
  <c r="H63" i="22"/>
  <c r="G62" i="22"/>
  <c r="R62" i="22"/>
  <c r="Q62" i="22"/>
  <c r="V62" i="22"/>
  <c r="U62" i="22"/>
  <c r="AB61" i="22" l="1"/>
  <c r="AA62" i="22"/>
  <c r="Z62" i="22"/>
  <c r="AB62" i="22" s="1"/>
  <c r="W62" i="22"/>
  <c r="X62" i="22" s="1"/>
  <c r="G62" i="21"/>
  <c r="P62" i="21" s="1"/>
  <c r="Q61" i="21"/>
  <c r="R61" i="21" s="1"/>
  <c r="I61" i="21"/>
  <c r="J61" i="21" s="1"/>
  <c r="H64" i="22"/>
  <c r="G63" i="22"/>
  <c r="V63" i="22"/>
  <c r="U63" i="22"/>
  <c r="W63" i="22" s="1"/>
  <c r="X63" i="22" s="1"/>
  <c r="Q63" i="22"/>
  <c r="R63" i="22"/>
  <c r="P63" i="20"/>
  <c r="O62" i="20"/>
  <c r="F63" i="21"/>
  <c r="E62" i="21"/>
  <c r="H62" i="21"/>
  <c r="L62" i="21"/>
  <c r="K63" i="21" s="1"/>
  <c r="S62" i="22"/>
  <c r="T62" i="22" s="1"/>
  <c r="M61" i="21"/>
  <c r="N61" i="21" s="1"/>
  <c r="G63" i="21" l="1"/>
  <c r="P63" i="21" s="1"/>
  <c r="Q62" i="21"/>
  <c r="R62" i="21" s="1"/>
  <c r="S63" i="22"/>
  <c r="T63" i="22" s="1"/>
  <c r="Z63" i="22"/>
  <c r="AA63" i="22"/>
  <c r="M62" i="21"/>
  <c r="N62" i="21" s="1"/>
  <c r="I62" i="21"/>
  <c r="J62" i="21" s="1"/>
  <c r="O63" i="20"/>
  <c r="P64" i="20"/>
  <c r="F64" i="21"/>
  <c r="E63" i="21"/>
  <c r="L63" i="21"/>
  <c r="K64" i="21" s="1"/>
  <c r="H63" i="21"/>
  <c r="H65" i="22"/>
  <c r="G64" i="22"/>
  <c r="R64" i="22"/>
  <c r="Q64" i="22"/>
  <c r="U64" i="22"/>
  <c r="V64" i="22"/>
  <c r="AA64" i="22" l="1"/>
  <c r="Z64" i="22"/>
  <c r="G64" i="21"/>
  <c r="P64" i="21" s="1"/>
  <c r="Q63" i="21"/>
  <c r="R63" i="21" s="1"/>
  <c r="AB63" i="22"/>
  <c r="M63" i="21"/>
  <c r="N63" i="21" s="1"/>
  <c r="O64" i="20"/>
  <c r="P65" i="20"/>
  <c r="W64" i="22"/>
  <c r="X64" i="22" s="1"/>
  <c r="G65" i="22"/>
  <c r="V65" i="22"/>
  <c r="V67" i="22" s="1"/>
  <c r="U65" i="22"/>
  <c r="R65" i="22"/>
  <c r="Q65" i="22"/>
  <c r="I63" i="21"/>
  <c r="J63" i="21" s="1"/>
  <c r="F65" i="21"/>
  <c r="E64" i="21"/>
  <c r="H64" i="21"/>
  <c r="L64" i="21"/>
  <c r="K65" i="21" s="1"/>
  <c r="S64" i="22"/>
  <c r="T64" i="22" s="1"/>
  <c r="Z65" i="22" l="1"/>
  <c r="M27" i="16" s="1"/>
  <c r="AB64" i="22"/>
  <c r="R67" i="22"/>
  <c r="AA65" i="22"/>
  <c r="AA67" i="22" s="1"/>
  <c r="N18" i="16"/>
  <c r="N10" i="16"/>
  <c r="N14" i="16"/>
  <c r="N23" i="16"/>
  <c r="N7" i="16"/>
  <c r="N20" i="16"/>
  <c r="N21" i="16"/>
  <c r="M22" i="16"/>
  <c r="M26" i="16"/>
  <c r="N17" i="16"/>
  <c r="M15" i="16"/>
  <c r="M21" i="16"/>
  <c r="N25" i="16"/>
  <c r="N13" i="16"/>
  <c r="M11" i="16"/>
  <c r="N27" i="16"/>
  <c r="M25" i="16"/>
  <c r="N22" i="16"/>
  <c r="M13" i="16"/>
  <c r="N15" i="16"/>
  <c r="N26" i="16"/>
  <c r="M23" i="16"/>
  <c r="M14" i="16"/>
  <c r="M17" i="16"/>
  <c r="M18" i="16"/>
  <c r="N8" i="16"/>
  <c r="M20" i="16"/>
  <c r="N11" i="16"/>
  <c r="M16" i="16"/>
  <c r="N16" i="16"/>
  <c r="N12" i="16"/>
  <c r="M19" i="16"/>
  <c r="M12" i="16"/>
  <c r="M8" i="16"/>
  <c r="N19" i="16"/>
  <c r="M9" i="16"/>
  <c r="M24" i="16"/>
  <c r="N9" i="16"/>
  <c r="N24" i="16"/>
  <c r="G65" i="21"/>
  <c r="P65" i="21" s="1"/>
  <c r="Q64" i="21"/>
  <c r="R64" i="21" s="1"/>
  <c r="M64" i="21"/>
  <c r="N64" i="21" s="1"/>
  <c r="E65" i="21"/>
  <c r="L65" i="21"/>
  <c r="L67" i="21" s="1"/>
  <c r="H65" i="21"/>
  <c r="W65" i="22"/>
  <c r="X65" i="22" s="1"/>
  <c r="X67" i="22" s="1"/>
  <c r="E20" i="22" s="1"/>
  <c r="U67" i="22"/>
  <c r="P66" i="20"/>
  <c r="O65" i="20"/>
  <c r="K67" i="21"/>
  <c r="I64" i="21"/>
  <c r="J64" i="21" s="1"/>
  <c r="S65" i="22"/>
  <c r="T65" i="22" s="1"/>
  <c r="T67" i="22" s="1"/>
  <c r="D20" i="22" s="1"/>
  <c r="Q67" i="22"/>
  <c r="Z67" i="22" l="1"/>
  <c r="M10" i="16" s="1"/>
  <c r="G67" i="21"/>
  <c r="P67" i="21"/>
  <c r="L24" i="16"/>
  <c r="K26" i="16"/>
  <c r="L8" i="16"/>
  <c r="L12" i="16"/>
  <c r="L15" i="16"/>
  <c r="L17" i="16"/>
  <c r="K18" i="16"/>
  <c r="K24" i="16"/>
  <c r="K11" i="16"/>
  <c r="K12" i="16"/>
  <c r="L18" i="16"/>
  <c r="K14" i="16"/>
  <c r="K8" i="16"/>
  <c r="L22" i="16"/>
  <c r="L16" i="16"/>
  <c r="L23" i="16"/>
  <c r="K21" i="16"/>
  <c r="K25" i="16"/>
  <c r="K20" i="16"/>
  <c r="L7" i="16"/>
  <c r="K9" i="16"/>
  <c r="L11" i="16"/>
  <c r="L19" i="16"/>
  <c r="K23" i="16"/>
  <c r="K22" i="16"/>
  <c r="L10" i="16"/>
  <c r="K19" i="16"/>
  <c r="L21" i="16"/>
  <c r="L13" i="16"/>
  <c r="L25" i="16"/>
  <c r="K15" i="16"/>
  <c r="L14" i="16"/>
  <c r="L20" i="16"/>
  <c r="K16" i="16"/>
  <c r="K10" i="16"/>
  <c r="L26" i="16"/>
  <c r="K17" i="16"/>
  <c r="K13" i="16"/>
  <c r="K27" i="16"/>
  <c r="H67" i="21"/>
  <c r="Q65" i="21"/>
  <c r="Q67" i="21" s="1"/>
  <c r="L9" i="16" s="1"/>
  <c r="AB65" i="22"/>
  <c r="AB67" i="22" s="1"/>
  <c r="M65" i="21"/>
  <c r="N65" i="21" s="1"/>
  <c r="N67" i="21" s="1"/>
  <c r="C20" i="21" s="1"/>
  <c r="I65" i="21"/>
  <c r="J65" i="21" s="1"/>
  <c r="J67" i="21" s="1"/>
  <c r="B20" i="21" s="1"/>
  <c r="O66" i="20"/>
  <c r="P67" i="20"/>
  <c r="L27" i="16" l="1"/>
  <c r="R65" i="21"/>
  <c r="R67" i="21" s="1"/>
  <c r="O67" i="20"/>
  <c r="P68" i="20"/>
  <c r="P69" i="20" l="1"/>
  <c r="O68" i="20"/>
  <c r="P70" i="20" l="1"/>
  <c r="O69" i="20"/>
  <c r="O70" i="20" l="1"/>
  <c r="P71" i="20"/>
  <c r="P72" i="20" l="1"/>
  <c r="O71" i="20"/>
  <c r="O72" i="20" l="1"/>
  <c r="P73" i="20"/>
  <c r="P74" i="20" l="1"/>
  <c r="O73" i="20"/>
  <c r="P75" i="20" l="1"/>
  <c r="O74" i="20"/>
  <c r="O75" i="20" l="1"/>
  <c r="P76" i="20"/>
  <c r="P77" i="20" l="1"/>
  <c r="O76" i="20"/>
  <c r="P78" i="20" l="1"/>
  <c r="O77" i="20"/>
  <c r="P79" i="20" l="1"/>
  <c r="O78" i="20"/>
  <c r="O79" i="20" l="1"/>
  <c r="I8" i="16" l="1"/>
  <c r="I7" i="16"/>
  <c r="C65" i="19" l="1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F24" i="19"/>
  <c r="F25" i="19" s="1"/>
  <c r="A24" i="19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C19" i="19"/>
  <c r="B19" i="19"/>
  <c r="C17" i="19"/>
  <c r="B17" i="19"/>
  <c r="C13" i="19"/>
  <c r="B13" i="19"/>
  <c r="B11" i="19"/>
  <c r="B10" i="19"/>
  <c r="C7" i="19"/>
  <c r="C10" i="19" s="1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C51" i="18"/>
  <c r="E50" i="18"/>
  <c r="C50" i="18"/>
  <c r="E49" i="18"/>
  <c r="C49" i="18"/>
  <c r="E48" i="18"/>
  <c r="C48" i="18"/>
  <c r="E47" i="18"/>
  <c r="C47" i="18"/>
  <c r="E46" i="18"/>
  <c r="C46" i="18"/>
  <c r="E45" i="18"/>
  <c r="C45" i="18"/>
  <c r="E44" i="18"/>
  <c r="C44" i="18"/>
  <c r="E43" i="18"/>
  <c r="C43" i="18"/>
  <c r="E42" i="18"/>
  <c r="C42" i="18"/>
  <c r="E41" i="18"/>
  <c r="C41" i="18"/>
  <c r="E40" i="18"/>
  <c r="C40" i="18"/>
  <c r="E39" i="18"/>
  <c r="C39" i="18"/>
  <c r="E38" i="18"/>
  <c r="C38" i="18"/>
  <c r="E37" i="18"/>
  <c r="C37" i="18"/>
  <c r="E36" i="18"/>
  <c r="C36" i="18"/>
  <c r="E35" i="18"/>
  <c r="C35" i="18"/>
  <c r="E34" i="18"/>
  <c r="C34" i="18"/>
  <c r="E33" i="18"/>
  <c r="C33" i="18"/>
  <c r="E32" i="18"/>
  <c r="C32" i="18"/>
  <c r="E31" i="18"/>
  <c r="C31" i="18"/>
  <c r="E30" i="18"/>
  <c r="C30" i="18"/>
  <c r="E29" i="18"/>
  <c r="C29" i="18"/>
  <c r="E28" i="18"/>
  <c r="C28" i="18"/>
  <c r="E27" i="18"/>
  <c r="C27" i="18"/>
  <c r="E26" i="18"/>
  <c r="C26" i="18"/>
  <c r="E25" i="18"/>
  <c r="C25" i="18"/>
  <c r="H24" i="18"/>
  <c r="H25" i="18" s="1"/>
  <c r="A24" i="18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E19" i="18"/>
  <c r="D19" i="18"/>
  <c r="C19" i="18"/>
  <c r="B19" i="18"/>
  <c r="E17" i="18"/>
  <c r="D17" i="18"/>
  <c r="C17" i="18"/>
  <c r="B17" i="18"/>
  <c r="E13" i="18"/>
  <c r="D13" i="18"/>
  <c r="C13" i="18"/>
  <c r="B13" i="18"/>
  <c r="B11" i="18"/>
  <c r="B10" i="18"/>
  <c r="C7" i="18"/>
  <c r="D7" i="18" s="1"/>
  <c r="E7" i="18" s="1"/>
  <c r="G24" i="18" l="1"/>
  <c r="E24" i="19"/>
  <c r="J24" i="19"/>
  <c r="N24" i="19"/>
  <c r="C11" i="19"/>
  <c r="E25" i="19"/>
  <c r="F26" i="19"/>
  <c r="N25" i="19"/>
  <c r="J25" i="19"/>
  <c r="K26" i="19"/>
  <c r="G26" i="19"/>
  <c r="E10" i="18"/>
  <c r="E11" i="18"/>
  <c r="G25" i="18"/>
  <c r="H26" i="18"/>
  <c r="U25" i="18"/>
  <c r="M25" i="18"/>
  <c r="V25" i="18"/>
  <c r="R25" i="18"/>
  <c r="N25" i="18"/>
  <c r="J25" i="18"/>
  <c r="Q25" i="18"/>
  <c r="I25" i="18"/>
  <c r="D11" i="18"/>
  <c r="D10" i="18"/>
  <c r="C10" i="18"/>
  <c r="C11" i="18"/>
  <c r="F27" i="19" l="1"/>
  <c r="E26" i="19"/>
  <c r="L26" i="19"/>
  <c r="M26" i="19" s="1"/>
  <c r="N26" i="19" s="1"/>
  <c r="H26" i="19"/>
  <c r="O25" i="18"/>
  <c r="P25" i="18" s="1"/>
  <c r="W25" i="18"/>
  <c r="X25" i="18" s="1"/>
  <c r="S25" i="18"/>
  <c r="T25" i="18" s="1"/>
  <c r="K25" i="18"/>
  <c r="L25" i="18" s="1"/>
  <c r="V26" i="18"/>
  <c r="R26" i="18"/>
  <c r="N26" i="18"/>
  <c r="J26" i="18"/>
  <c r="H27" i="18"/>
  <c r="U26" i="18"/>
  <c r="Q26" i="18"/>
  <c r="M26" i="18"/>
  <c r="I26" i="18"/>
  <c r="G26" i="18"/>
  <c r="O26" i="18" l="1"/>
  <c r="P26" i="18" s="1"/>
  <c r="S26" i="18"/>
  <c r="T26" i="18" s="1"/>
  <c r="K26" i="18"/>
  <c r="L26" i="18" s="1"/>
  <c r="F28" i="19"/>
  <c r="E27" i="19"/>
  <c r="L27" i="19"/>
  <c r="H27" i="19"/>
  <c r="G28" i="19" s="1"/>
  <c r="G27" i="19"/>
  <c r="I26" i="19"/>
  <c r="J26" i="19" s="1"/>
  <c r="K27" i="19"/>
  <c r="H28" i="18"/>
  <c r="U27" i="18"/>
  <c r="Q27" i="18"/>
  <c r="M27" i="18"/>
  <c r="I27" i="18"/>
  <c r="G27" i="18"/>
  <c r="V27" i="18"/>
  <c r="R27" i="18"/>
  <c r="N27" i="18"/>
  <c r="J27" i="18"/>
  <c r="W26" i="18"/>
  <c r="X26" i="18" s="1"/>
  <c r="S27" i="18" l="1"/>
  <c r="T27" i="18" s="1"/>
  <c r="M27" i="19"/>
  <c r="N27" i="19" s="1"/>
  <c r="K28" i="19"/>
  <c r="F29" i="19"/>
  <c r="E28" i="19"/>
  <c r="H28" i="19"/>
  <c r="L28" i="19"/>
  <c r="I27" i="19"/>
  <c r="J27" i="19" s="1"/>
  <c r="W27" i="18"/>
  <c r="X27" i="18" s="1"/>
  <c r="K27" i="18"/>
  <c r="L27" i="18" s="1"/>
  <c r="V28" i="18"/>
  <c r="N28" i="18"/>
  <c r="G28" i="18"/>
  <c r="R28" i="18"/>
  <c r="J28" i="18"/>
  <c r="M28" i="18"/>
  <c r="I28" i="18"/>
  <c r="H29" i="18"/>
  <c r="U28" i="18"/>
  <c r="W28" i="18" s="1"/>
  <c r="X28" i="18" s="1"/>
  <c r="Q28" i="18"/>
  <c r="O27" i="18"/>
  <c r="P27" i="18" s="1"/>
  <c r="O28" i="18" l="1"/>
  <c r="P28" i="18" s="1"/>
  <c r="K29" i="19"/>
  <c r="M28" i="19"/>
  <c r="N28" i="19" s="1"/>
  <c r="G29" i="19"/>
  <c r="I28" i="19"/>
  <c r="J28" i="19" s="1"/>
  <c r="F30" i="19"/>
  <c r="E29" i="19"/>
  <c r="H29" i="19"/>
  <c r="G30" i="19" s="1"/>
  <c r="L29" i="19"/>
  <c r="K30" i="19" s="1"/>
  <c r="K28" i="18"/>
  <c r="L28" i="18" s="1"/>
  <c r="S28" i="18"/>
  <c r="T28" i="18" s="1"/>
  <c r="G29" i="18"/>
  <c r="H30" i="18"/>
  <c r="Q29" i="18"/>
  <c r="I29" i="18"/>
  <c r="V29" i="18"/>
  <c r="R29" i="18"/>
  <c r="N29" i="18"/>
  <c r="J29" i="18"/>
  <c r="U29" i="18"/>
  <c r="M29" i="18"/>
  <c r="F31" i="19" l="1"/>
  <c r="E30" i="19"/>
  <c r="L30" i="19"/>
  <c r="K31" i="19" s="1"/>
  <c r="H30" i="19"/>
  <c r="I29" i="19"/>
  <c r="J29" i="19" s="1"/>
  <c r="M29" i="19"/>
  <c r="N29" i="19" s="1"/>
  <c r="W29" i="18"/>
  <c r="X29" i="18" s="1"/>
  <c r="O29" i="18"/>
  <c r="P29" i="18" s="1"/>
  <c r="K29" i="18"/>
  <c r="L29" i="18" s="1"/>
  <c r="V30" i="18"/>
  <c r="R30" i="18"/>
  <c r="N30" i="18"/>
  <c r="J30" i="18"/>
  <c r="H31" i="18"/>
  <c r="U30" i="18"/>
  <c r="Q30" i="18"/>
  <c r="M30" i="18"/>
  <c r="I30" i="18"/>
  <c r="G30" i="18"/>
  <c r="S29" i="18"/>
  <c r="T29" i="18" s="1"/>
  <c r="W30" i="18" l="1"/>
  <c r="X30" i="18" s="1"/>
  <c r="O30" i="18"/>
  <c r="P30" i="18" s="1"/>
  <c r="F32" i="19"/>
  <c r="E31" i="19"/>
  <c r="L31" i="19"/>
  <c r="H31" i="19"/>
  <c r="G32" i="19" s="1"/>
  <c r="M30" i="19"/>
  <c r="N30" i="19" s="1"/>
  <c r="G31" i="19"/>
  <c r="I30" i="19"/>
  <c r="J30" i="19" s="1"/>
  <c r="K30" i="18"/>
  <c r="L30" i="18" s="1"/>
  <c r="H32" i="18"/>
  <c r="U31" i="18"/>
  <c r="Q31" i="18"/>
  <c r="M31" i="18"/>
  <c r="I31" i="18"/>
  <c r="G31" i="18"/>
  <c r="J31" i="18"/>
  <c r="V31" i="18"/>
  <c r="R31" i="18"/>
  <c r="N31" i="18"/>
  <c r="S30" i="18"/>
  <c r="T30" i="18" s="1"/>
  <c r="W31" i="18" l="1"/>
  <c r="X31" i="18" s="1"/>
  <c r="K31" i="18"/>
  <c r="L31" i="18" s="1"/>
  <c r="I31" i="19"/>
  <c r="J31" i="19" s="1"/>
  <c r="F33" i="19"/>
  <c r="E32" i="19"/>
  <c r="H32" i="19"/>
  <c r="I32" i="19" s="1"/>
  <c r="J32" i="19" s="1"/>
  <c r="L32" i="19"/>
  <c r="K32" i="19"/>
  <c r="M31" i="19"/>
  <c r="N31" i="19" s="1"/>
  <c r="O31" i="18"/>
  <c r="P31" i="18" s="1"/>
  <c r="R32" i="18"/>
  <c r="J32" i="18"/>
  <c r="G32" i="18"/>
  <c r="V32" i="18"/>
  <c r="N32" i="18"/>
  <c r="Q32" i="18"/>
  <c r="S32" i="18" s="1"/>
  <c r="T32" i="18" s="1"/>
  <c r="H33" i="18"/>
  <c r="M32" i="18"/>
  <c r="O32" i="18" s="1"/>
  <c r="P32" i="18" s="1"/>
  <c r="I32" i="18"/>
  <c r="U32" i="18"/>
  <c r="S31" i="18"/>
  <c r="T31" i="18" s="1"/>
  <c r="K32" i="18" l="1"/>
  <c r="L32" i="18" s="1"/>
  <c r="M32" i="19"/>
  <c r="N32" i="19" s="1"/>
  <c r="F34" i="19"/>
  <c r="E33" i="19"/>
  <c r="H33" i="19"/>
  <c r="L33" i="19"/>
  <c r="K34" i="19" s="1"/>
  <c r="K33" i="19"/>
  <c r="G33" i="19"/>
  <c r="G33" i="18"/>
  <c r="H34" i="18"/>
  <c r="U33" i="18"/>
  <c r="M33" i="18"/>
  <c r="V33" i="18"/>
  <c r="R33" i="18"/>
  <c r="N33" i="18"/>
  <c r="J33" i="18"/>
  <c r="Q33" i="18"/>
  <c r="I33" i="18"/>
  <c r="W32" i="18"/>
  <c r="X32" i="18" s="1"/>
  <c r="M33" i="19" l="1"/>
  <c r="N33" i="19" s="1"/>
  <c r="S33" i="18"/>
  <c r="T33" i="18" s="1"/>
  <c r="O33" i="18"/>
  <c r="P33" i="18" s="1"/>
  <c r="W33" i="18"/>
  <c r="X33" i="18" s="1"/>
  <c r="I33" i="19"/>
  <c r="J33" i="19" s="1"/>
  <c r="F35" i="19"/>
  <c r="E34" i="19"/>
  <c r="L34" i="19"/>
  <c r="K35" i="19" s="1"/>
  <c r="H34" i="19"/>
  <c r="G34" i="19"/>
  <c r="K33" i="18"/>
  <c r="L33" i="18" s="1"/>
  <c r="V34" i="18"/>
  <c r="R34" i="18"/>
  <c r="N34" i="18"/>
  <c r="J34" i="18"/>
  <c r="U34" i="18"/>
  <c r="Q34" i="18"/>
  <c r="M34" i="18"/>
  <c r="I34" i="18"/>
  <c r="K34" i="18" s="1"/>
  <c r="L34" i="18" s="1"/>
  <c r="H35" i="18"/>
  <c r="G34" i="18"/>
  <c r="O34" i="18" l="1"/>
  <c r="P34" i="18" s="1"/>
  <c r="W34" i="18"/>
  <c r="X34" i="18" s="1"/>
  <c r="S34" i="18"/>
  <c r="T34" i="18" s="1"/>
  <c r="M34" i="19"/>
  <c r="N34" i="19" s="1"/>
  <c r="F36" i="19"/>
  <c r="E35" i="19"/>
  <c r="L35" i="19"/>
  <c r="K36" i="19" s="1"/>
  <c r="H35" i="19"/>
  <c r="G36" i="19" s="1"/>
  <c r="G35" i="19"/>
  <c r="I34" i="19"/>
  <c r="J34" i="19" s="1"/>
  <c r="G35" i="18"/>
  <c r="V35" i="18"/>
  <c r="R35" i="18"/>
  <c r="J35" i="18"/>
  <c r="M35" i="18"/>
  <c r="H36" i="18"/>
  <c r="U35" i="18"/>
  <c r="N35" i="18"/>
  <c r="I35" i="18"/>
  <c r="Q35" i="18"/>
  <c r="W35" i="18" l="1"/>
  <c r="X35" i="18" s="1"/>
  <c r="M35" i="19"/>
  <c r="N35" i="19" s="1"/>
  <c r="I35" i="19"/>
  <c r="J35" i="19" s="1"/>
  <c r="F37" i="19"/>
  <c r="E36" i="19"/>
  <c r="L36" i="19"/>
  <c r="K37" i="19" s="1"/>
  <c r="H36" i="19"/>
  <c r="G37" i="19" s="1"/>
  <c r="S35" i="18"/>
  <c r="T35" i="18" s="1"/>
  <c r="V36" i="18"/>
  <c r="R36" i="18"/>
  <c r="N36" i="18"/>
  <c r="J36" i="18"/>
  <c r="H37" i="18"/>
  <c r="U36" i="18"/>
  <c r="Q36" i="18"/>
  <c r="M36" i="18"/>
  <c r="I36" i="18"/>
  <c r="G36" i="18"/>
  <c r="K35" i="18"/>
  <c r="L35" i="18" s="1"/>
  <c r="O35" i="18"/>
  <c r="P35" i="18" s="1"/>
  <c r="S36" i="18" l="1"/>
  <c r="T36" i="18" s="1"/>
  <c r="K36" i="18"/>
  <c r="L36" i="18" s="1"/>
  <c r="W36" i="18"/>
  <c r="X36" i="18" s="1"/>
  <c r="M36" i="19"/>
  <c r="N36" i="19" s="1"/>
  <c r="F38" i="19"/>
  <c r="E37" i="19"/>
  <c r="H37" i="19"/>
  <c r="G38" i="19" s="1"/>
  <c r="L37" i="19"/>
  <c r="K38" i="19" s="1"/>
  <c r="I36" i="19"/>
  <c r="J36" i="19" s="1"/>
  <c r="H38" i="18"/>
  <c r="U37" i="18"/>
  <c r="Q37" i="18"/>
  <c r="M37" i="18"/>
  <c r="I37" i="18"/>
  <c r="G37" i="18"/>
  <c r="R37" i="18"/>
  <c r="J37" i="18"/>
  <c r="V37" i="18"/>
  <c r="N37" i="18"/>
  <c r="O36" i="18"/>
  <c r="P36" i="18" s="1"/>
  <c r="O37" i="18" l="1"/>
  <c r="P37" i="18" s="1"/>
  <c r="F39" i="19"/>
  <c r="L38" i="19"/>
  <c r="K39" i="19" s="1"/>
  <c r="E38" i="19"/>
  <c r="H38" i="19"/>
  <c r="G39" i="19" s="1"/>
  <c r="M37" i="19"/>
  <c r="N37" i="19" s="1"/>
  <c r="I37" i="19"/>
  <c r="J37" i="19" s="1"/>
  <c r="S37" i="18"/>
  <c r="T37" i="18" s="1"/>
  <c r="W37" i="18"/>
  <c r="X37" i="18" s="1"/>
  <c r="K37" i="18"/>
  <c r="L37" i="18" s="1"/>
  <c r="G38" i="18"/>
  <c r="R38" i="18"/>
  <c r="J38" i="18"/>
  <c r="U38" i="18"/>
  <c r="Q38" i="18"/>
  <c r="I38" i="18"/>
  <c r="H39" i="18"/>
  <c r="V38" i="18"/>
  <c r="N38" i="18"/>
  <c r="M38" i="18"/>
  <c r="K38" i="18" l="1"/>
  <c r="L38" i="18" s="1"/>
  <c r="W38" i="18"/>
  <c r="X38" i="18" s="1"/>
  <c r="S38" i="18"/>
  <c r="T38" i="18" s="1"/>
  <c r="I38" i="19"/>
  <c r="J38" i="19" s="1"/>
  <c r="M38" i="19"/>
  <c r="N38" i="19" s="1"/>
  <c r="F40" i="19"/>
  <c r="E39" i="19"/>
  <c r="H39" i="19"/>
  <c r="G40" i="19" s="1"/>
  <c r="L39" i="19"/>
  <c r="K40" i="19" s="1"/>
  <c r="G39" i="18"/>
  <c r="V39" i="18"/>
  <c r="R39" i="18"/>
  <c r="N39" i="18"/>
  <c r="J39" i="18"/>
  <c r="U39" i="18"/>
  <c r="M39" i="18"/>
  <c r="H40" i="18"/>
  <c r="Q39" i="18"/>
  <c r="I39" i="18"/>
  <c r="O38" i="18"/>
  <c r="P38" i="18" s="1"/>
  <c r="K39" i="18" l="1"/>
  <c r="L39" i="18" s="1"/>
  <c r="W39" i="18"/>
  <c r="X39" i="18" s="1"/>
  <c r="M39" i="19"/>
  <c r="N39" i="19" s="1"/>
  <c r="F41" i="19"/>
  <c r="H40" i="19"/>
  <c r="G41" i="19" s="1"/>
  <c r="L40" i="19"/>
  <c r="K41" i="19" s="1"/>
  <c r="E40" i="19"/>
  <c r="I39" i="19"/>
  <c r="J39" i="19" s="1"/>
  <c r="O39" i="18"/>
  <c r="P39" i="18" s="1"/>
  <c r="V40" i="18"/>
  <c r="R40" i="18"/>
  <c r="N40" i="18"/>
  <c r="J40" i="18"/>
  <c r="H41" i="18"/>
  <c r="U40" i="18"/>
  <c r="Q40" i="18"/>
  <c r="M40" i="18"/>
  <c r="I40" i="18"/>
  <c r="G40" i="18"/>
  <c r="S39" i="18"/>
  <c r="T39" i="18" s="1"/>
  <c r="K40" i="18" l="1"/>
  <c r="L40" i="18" s="1"/>
  <c r="S40" i="18"/>
  <c r="T40" i="18" s="1"/>
  <c r="W40" i="18"/>
  <c r="X40" i="18" s="1"/>
  <c r="I40" i="19"/>
  <c r="J40" i="19" s="1"/>
  <c r="F42" i="19"/>
  <c r="H41" i="19"/>
  <c r="G42" i="19" s="1"/>
  <c r="L41" i="19"/>
  <c r="K42" i="19" s="1"/>
  <c r="E41" i="19"/>
  <c r="M40" i="19"/>
  <c r="N40" i="19" s="1"/>
  <c r="H42" i="18"/>
  <c r="U41" i="18"/>
  <c r="Q41" i="18"/>
  <c r="M41" i="18"/>
  <c r="I41" i="18"/>
  <c r="V41" i="18"/>
  <c r="N41" i="18"/>
  <c r="R41" i="18"/>
  <c r="J41" i="18"/>
  <c r="G41" i="18"/>
  <c r="O40" i="18"/>
  <c r="P40" i="18" s="1"/>
  <c r="O41" i="18" l="1"/>
  <c r="P41" i="18" s="1"/>
  <c r="I41" i="19"/>
  <c r="J41" i="19" s="1"/>
  <c r="M41" i="19"/>
  <c r="N41" i="19" s="1"/>
  <c r="F43" i="19"/>
  <c r="L42" i="19"/>
  <c r="K43" i="19" s="1"/>
  <c r="E42" i="19"/>
  <c r="H42" i="19"/>
  <c r="G43" i="19" s="1"/>
  <c r="S41" i="18"/>
  <c r="T41" i="18" s="1"/>
  <c r="W41" i="18"/>
  <c r="X41" i="18" s="1"/>
  <c r="K41" i="18"/>
  <c r="L41" i="18" s="1"/>
  <c r="G42" i="18"/>
  <c r="H43" i="18"/>
  <c r="V42" i="18"/>
  <c r="N42" i="18"/>
  <c r="Q42" i="18"/>
  <c r="I42" i="18"/>
  <c r="U42" i="18"/>
  <c r="M42" i="18"/>
  <c r="O42" i="18" s="1"/>
  <c r="P42" i="18" s="1"/>
  <c r="R42" i="18"/>
  <c r="J42" i="18"/>
  <c r="W42" i="18" l="1"/>
  <c r="X42" i="18" s="1"/>
  <c r="S42" i="18"/>
  <c r="T42" i="18" s="1"/>
  <c r="I42" i="19"/>
  <c r="J42" i="19" s="1"/>
  <c r="F44" i="19"/>
  <c r="L43" i="19"/>
  <c r="K44" i="19" s="1"/>
  <c r="E43" i="19"/>
  <c r="H43" i="19"/>
  <c r="G44" i="19" s="1"/>
  <c r="M42" i="19"/>
  <c r="N42" i="19" s="1"/>
  <c r="K42" i="18"/>
  <c r="L42" i="18" s="1"/>
  <c r="H44" i="18"/>
  <c r="G43" i="18"/>
  <c r="V43" i="18"/>
  <c r="R43" i="18"/>
  <c r="N43" i="18"/>
  <c r="J43" i="18"/>
  <c r="Q43" i="18"/>
  <c r="I43" i="18"/>
  <c r="K43" i="18" s="1"/>
  <c r="L43" i="18" s="1"/>
  <c r="U43" i="18"/>
  <c r="M43" i="18"/>
  <c r="O43" i="18" l="1"/>
  <c r="P43" i="18" s="1"/>
  <c r="S43" i="18"/>
  <c r="T43" i="18" s="1"/>
  <c r="M43" i="19"/>
  <c r="N43" i="19" s="1"/>
  <c r="F45" i="19"/>
  <c r="E44" i="19"/>
  <c r="H44" i="19"/>
  <c r="G45" i="19" s="1"/>
  <c r="L44" i="19"/>
  <c r="K45" i="19" s="1"/>
  <c r="I43" i="19"/>
  <c r="J43" i="19" s="1"/>
  <c r="W43" i="18"/>
  <c r="X43" i="18" s="1"/>
  <c r="G44" i="18"/>
  <c r="R44" i="18"/>
  <c r="M44" i="18"/>
  <c r="V44" i="18"/>
  <c r="Q44" i="18"/>
  <c r="H45" i="18"/>
  <c r="U44" i="18"/>
  <c r="J44" i="18"/>
  <c r="N44" i="18"/>
  <c r="I44" i="18"/>
  <c r="S44" i="18" l="1"/>
  <c r="T44" i="18" s="1"/>
  <c r="W44" i="18"/>
  <c r="X44" i="18" s="1"/>
  <c r="O44" i="18"/>
  <c r="P44" i="18" s="1"/>
  <c r="K44" i="18"/>
  <c r="L44" i="18" s="1"/>
  <c r="I44" i="19"/>
  <c r="J44" i="19" s="1"/>
  <c r="F46" i="19"/>
  <c r="E45" i="19"/>
  <c r="L45" i="19"/>
  <c r="K46" i="19" s="1"/>
  <c r="H45" i="19"/>
  <c r="G46" i="19" s="1"/>
  <c r="M44" i="19"/>
  <c r="N44" i="19" s="1"/>
  <c r="V45" i="18"/>
  <c r="R45" i="18"/>
  <c r="N45" i="18"/>
  <c r="J45" i="18"/>
  <c r="Q45" i="18"/>
  <c r="G45" i="18"/>
  <c r="U45" i="18"/>
  <c r="I45" i="18"/>
  <c r="K45" i="18" s="1"/>
  <c r="L45" i="18" s="1"/>
  <c r="H46" i="18"/>
  <c r="M45" i="18"/>
  <c r="W45" i="18" l="1"/>
  <c r="X45" i="18" s="1"/>
  <c r="S45" i="18"/>
  <c r="T45" i="18" s="1"/>
  <c r="O45" i="18"/>
  <c r="P45" i="18" s="1"/>
  <c r="I45" i="19"/>
  <c r="J45" i="19" s="1"/>
  <c r="M45" i="19"/>
  <c r="N45" i="19" s="1"/>
  <c r="F47" i="19"/>
  <c r="E46" i="19"/>
  <c r="H46" i="19"/>
  <c r="G47" i="19" s="1"/>
  <c r="L46" i="19"/>
  <c r="K47" i="19" s="1"/>
  <c r="H47" i="18"/>
  <c r="U46" i="18"/>
  <c r="Q46" i="18"/>
  <c r="M46" i="18"/>
  <c r="I46" i="18"/>
  <c r="V46" i="18"/>
  <c r="J46" i="18"/>
  <c r="N46" i="18"/>
  <c r="R46" i="18"/>
  <c r="G46" i="18"/>
  <c r="S46" i="18" l="1"/>
  <c r="T46" i="18" s="1"/>
  <c r="M46" i="19"/>
  <c r="N46" i="19" s="1"/>
  <c r="F48" i="19"/>
  <c r="E47" i="19"/>
  <c r="L47" i="19"/>
  <c r="K48" i="19" s="1"/>
  <c r="H47" i="19"/>
  <c r="G48" i="19" s="1"/>
  <c r="I46" i="19"/>
  <c r="J46" i="19" s="1"/>
  <c r="W46" i="18"/>
  <c r="X46" i="18" s="1"/>
  <c r="O46" i="18"/>
  <c r="P46" i="18" s="1"/>
  <c r="K46" i="18"/>
  <c r="L46" i="18" s="1"/>
  <c r="V47" i="18"/>
  <c r="Q47" i="18"/>
  <c r="U47" i="18"/>
  <c r="J47" i="18"/>
  <c r="R47" i="18"/>
  <c r="G47" i="18"/>
  <c r="I47" i="18"/>
  <c r="N47" i="18"/>
  <c r="H48" i="18"/>
  <c r="M47" i="18"/>
  <c r="K47" i="18" l="1"/>
  <c r="L47" i="18" s="1"/>
  <c r="F49" i="19"/>
  <c r="E48" i="19"/>
  <c r="H48" i="19"/>
  <c r="G49" i="19" s="1"/>
  <c r="L48" i="19"/>
  <c r="K49" i="19" s="1"/>
  <c r="I47" i="19"/>
  <c r="J47" i="19" s="1"/>
  <c r="M47" i="19"/>
  <c r="N47" i="19" s="1"/>
  <c r="G48" i="18"/>
  <c r="V48" i="18"/>
  <c r="R48" i="18"/>
  <c r="N48" i="18"/>
  <c r="H49" i="18"/>
  <c r="Q48" i="18"/>
  <c r="J48" i="18"/>
  <c r="M48" i="18"/>
  <c r="O48" i="18" s="1"/>
  <c r="P48" i="18" s="1"/>
  <c r="I48" i="18"/>
  <c r="U48" i="18"/>
  <c r="W48" i="18" s="1"/>
  <c r="X48" i="18" s="1"/>
  <c r="W47" i="18"/>
  <c r="X47" i="18" s="1"/>
  <c r="O47" i="18"/>
  <c r="P47" i="18" s="1"/>
  <c r="S47" i="18"/>
  <c r="T47" i="18" s="1"/>
  <c r="S48" i="18" l="1"/>
  <c r="T48" i="18" s="1"/>
  <c r="K48" i="18"/>
  <c r="L48" i="18" s="1"/>
  <c r="I48" i="19"/>
  <c r="J48" i="19" s="1"/>
  <c r="M48" i="19"/>
  <c r="N48" i="19" s="1"/>
  <c r="F50" i="19"/>
  <c r="E49" i="19"/>
  <c r="L49" i="19"/>
  <c r="K50" i="19" s="1"/>
  <c r="H49" i="19"/>
  <c r="G50" i="19" s="1"/>
  <c r="V49" i="18"/>
  <c r="R49" i="18"/>
  <c r="N49" i="18"/>
  <c r="J49" i="18"/>
  <c r="H50" i="18"/>
  <c r="U49" i="18"/>
  <c r="Q49" i="18"/>
  <c r="M49" i="18"/>
  <c r="O49" i="18" s="1"/>
  <c r="P49" i="18" s="1"/>
  <c r="I49" i="18"/>
  <c r="G49" i="18"/>
  <c r="W49" i="18" l="1"/>
  <c r="X49" i="18" s="1"/>
  <c r="S49" i="18"/>
  <c r="T49" i="18" s="1"/>
  <c r="M49" i="19"/>
  <c r="N49" i="19" s="1"/>
  <c r="F51" i="19"/>
  <c r="E50" i="19"/>
  <c r="L50" i="19"/>
  <c r="K51" i="19" s="1"/>
  <c r="H50" i="19"/>
  <c r="G51" i="19" s="1"/>
  <c r="I49" i="19"/>
  <c r="J49" i="19" s="1"/>
  <c r="K49" i="18"/>
  <c r="L49" i="18" s="1"/>
  <c r="H51" i="18"/>
  <c r="U50" i="18"/>
  <c r="Q50" i="18"/>
  <c r="M50" i="18"/>
  <c r="I50" i="18"/>
  <c r="R50" i="18"/>
  <c r="J50" i="18"/>
  <c r="V50" i="18"/>
  <c r="G50" i="18"/>
  <c r="N50" i="18"/>
  <c r="S50" i="18" l="1"/>
  <c r="T50" i="18" s="1"/>
  <c r="M50" i="19"/>
  <c r="N50" i="19" s="1"/>
  <c r="I50" i="19"/>
  <c r="J50" i="19" s="1"/>
  <c r="F52" i="19"/>
  <c r="E51" i="19"/>
  <c r="L51" i="19"/>
  <c r="K52" i="19" s="1"/>
  <c r="H51" i="19"/>
  <c r="G52" i="19" s="1"/>
  <c r="W50" i="18"/>
  <c r="X50" i="18" s="1"/>
  <c r="K50" i="18"/>
  <c r="L50" i="18" s="1"/>
  <c r="H52" i="18"/>
  <c r="G51" i="18"/>
  <c r="V51" i="18"/>
  <c r="N51" i="18"/>
  <c r="N67" i="18" s="1"/>
  <c r="U51" i="18"/>
  <c r="M51" i="18"/>
  <c r="I51" i="18"/>
  <c r="J51" i="18"/>
  <c r="J67" i="18" s="1"/>
  <c r="R51" i="18"/>
  <c r="Q51" i="18"/>
  <c r="O50" i="18"/>
  <c r="P50" i="18" s="1"/>
  <c r="S51" i="18" l="1"/>
  <c r="T51" i="18" s="1"/>
  <c r="W51" i="18"/>
  <c r="X51" i="18" s="1"/>
  <c r="M51" i="19"/>
  <c r="N51" i="19" s="1"/>
  <c r="F53" i="19"/>
  <c r="E52" i="19"/>
  <c r="L52" i="19"/>
  <c r="K53" i="19" s="1"/>
  <c r="H52" i="19"/>
  <c r="G53" i="19" s="1"/>
  <c r="I51" i="19"/>
  <c r="J51" i="19" s="1"/>
  <c r="H53" i="18"/>
  <c r="G52" i="18"/>
  <c r="R52" i="18"/>
  <c r="Q52" i="18"/>
  <c r="S52" i="18" s="1"/>
  <c r="T52" i="18" s="1"/>
  <c r="V52" i="18"/>
  <c r="U52" i="18"/>
  <c r="O51" i="18"/>
  <c r="P51" i="18" s="1"/>
  <c r="P67" i="18" s="1"/>
  <c r="C20" i="18" s="1"/>
  <c r="M67" i="18"/>
  <c r="K51" i="18"/>
  <c r="L51" i="18" s="1"/>
  <c r="L67" i="18" s="1"/>
  <c r="B20" i="18" s="1"/>
  <c r="I67" i="18"/>
  <c r="W52" i="18" l="1"/>
  <c r="X52" i="18" s="1"/>
  <c r="F54" i="19"/>
  <c r="E53" i="19"/>
  <c r="L53" i="19"/>
  <c r="K54" i="19" s="1"/>
  <c r="H53" i="19"/>
  <c r="G54" i="19" s="1"/>
  <c r="M52" i="19"/>
  <c r="N52" i="19" s="1"/>
  <c r="I52" i="19"/>
  <c r="J52" i="19" s="1"/>
  <c r="H54" i="18"/>
  <c r="G53" i="18"/>
  <c r="V53" i="18"/>
  <c r="U53" i="18"/>
  <c r="Q53" i="18"/>
  <c r="R53" i="18"/>
  <c r="W53" i="18" l="1"/>
  <c r="X53" i="18" s="1"/>
  <c r="S53" i="18"/>
  <c r="T53" i="18" s="1"/>
  <c r="M53" i="19"/>
  <c r="N53" i="19" s="1"/>
  <c r="I53" i="19"/>
  <c r="J53" i="19" s="1"/>
  <c r="F55" i="19"/>
  <c r="E54" i="19"/>
  <c r="L54" i="19"/>
  <c r="K55" i="19" s="1"/>
  <c r="H54" i="19"/>
  <c r="G55" i="19" s="1"/>
  <c r="H55" i="18"/>
  <c r="G54" i="18"/>
  <c r="R54" i="18"/>
  <c r="Q54" i="18"/>
  <c r="U54" i="18"/>
  <c r="W54" i="18" s="1"/>
  <c r="X54" i="18" s="1"/>
  <c r="V54" i="18"/>
  <c r="S54" i="18" l="1"/>
  <c r="T54" i="18" s="1"/>
  <c r="F56" i="19"/>
  <c r="E55" i="19"/>
  <c r="L55" i="19"/>
  <c r="K56" i="19" s="1"/>
  <c r="H55" i="19"/>
  <c r="G56" i="19" s="1"/>
  <c r="I54" i="19"/>
  <c r="J54" i="19" s="1"/>
  <c r="M54" i="19"/>
  <c r="N54" i="19" s="1"/>
  <c r="H56" i="18"/>
  <c r="G55" i="18"/>
  <c r="V55" i="18"/>
  <c r="U55" i="18"/>
  <c r="W55" i="18" s="1"/>
  <c r="X55" i="18" s="1"/>
  <c r="Q55" i="18"/>
  <c r="R55" i="18"/>
  <c r="S55" i="18" l="1"/>
  <c r="T55" i="18" s="1"/>
  <c r="M55" i="19"/>
  <c r="N55" i="19" s="1"/>
  <c r="I55" i="19"/>
  <c r="J55" i="19" s="1"/>
  <c r="F57" i="19"/>
  <c r="E56" i="19"/>
  <c r="L56" i="19"/>
  <c r="K57" i="19" s="1"/>
  <c r="H56" i="19"/>
  <c r="G57" i="19" s="1"/>
  <c r="H57" i="18"/>
  <c r="G56" i="18"/>
  <c r="R56" i="18"/>
  <c r="Q56" i="18"/>
  <c r="U56" i="18"/>
  <c r="W56" i="18" s="1"/>
  <c r="X56" i="18" s="1"/>
  <c r="V56" i="18"/>
  <c r="S56" i="18" l="1"/>
  <c r="T56" i="18" s="1"/>
  <c r="I56" i="19"/>
  <c r="J56" i="19" s="1"/>
  <c r="M56" i="19"/>
  <c r="N56" i="19" s="1"/>
  <c r="F58" i="19"/>
  <c r="E57" i="19"/>
  <c r="L57" i="19"/>
  <c r="K58" i="19" s="1"/>
  <c r="H57" i="19"/>
  <c r="G58" i="19" s="1"/>
  <c r="H58" i="18"/>
  <c r="G57" i="18"/>
  <c r="V57" i="18"/>
  <c r="U57" i="18"/>
  <c r="R57" i="18"/>
  <c r="Q57" i="18"/>
  <c r="S57" i="18" s="1"/>
  <c r="T57" i="18" s="1"/>
  <c r="W57" i="18" l="1"/>
  <c r="X57" i="18" s="1"/>
  <c r="M57" i="19"/>
  <c r="N57" i="19" s="1"/>
  <c r="F59" i="19"/>
  <c r="E58" i="19"/>
  <c r="L58" i="19"/>
  <c r="K59" i="19" s="1"/>
  <c r="H58" i="19"/>
  <c r="G59" i="19" s="1"/>
  <c r="I57" i="19"/>
  <c r="J57" i="19" s="1"/>
  <c r="H59" i="18"/>
  <c r="G58" i="18"/>
  <c r="R58" i="18"/>
  <c r="Q58" i="18"/>
  <c r="V58" i="18"/>
  <c r="U58" i="18"/>
  <c r="W58" i="18" s="1"/>
  <c r="X58" i="18" s="1"/>
  <c r="S58" i="18" l="1"/>
  <c r="T58" i="18" s="1"/>
  <c r="F60" i="19"/>
  <c r="E59" i="19"/>
  <c r="L59" i="19"/>
  <c r="K60" i="19" s="1"/>
  <c r="H59" i="19"/>
  <c r="G60" i="19" s="1"/>
  <c r="M58" i="19"/>
  <c r="N58" i="19" s="1"/>
  <c r="I58" i="19"/>
  <c r="J58" i="19" s="1"/>
  <c r="H60" i="18"/>
  <c r="G59" i="18"/>
  <c r="V59" i="18"/>
  <c r="U59" i="18"/>
  <c r="R59" i="18"/>
  <c r="Q59" i="18"/>
  <c r="S59" i="18" s="1"/>
  <c r="T59" i="18" s="1"/>
  <c r="W59" i="18" l="1"/>
  <c r="X59" i="18" s="1"/>
  <c r="I59" i="19"/>
  <c r="J59" i="19" s="1"/>
  <c r="M59" i="19"/>
  <c r="N59" i="19" s="1"/>
  <c r="F61" i="19"/>
  <c r="E60" i="19"/>
  <c r="L60" i="19"/>
  <c r="K61" i="19" s="1"/>
  <c r="H60" i="19"/>
  <c r="G61" i="19" s="1"/>
  <c r="H61" i="18"/>
  <c r="G60" i="18"/>
  <c r="R60" i="18"/>
  <c r="Q60" i="18"/>
  <c r="V60" i="18"/>
  <c r="U60" i="18"/>
  <c r="W60" i="18" s="1"/>
  <c r="X60" i="18" s="1"/>
  <c r="S60" i="18" l="1"/>
  <c r="T60" i="18" s="1"/>
  <c r="F62" i="19"/>
  <c r="E61" i="19"/>
  <c r="L61" i="19"/>
  <c r="K62" i="19" s="1"/>
  <c r="H61" i="19"/>
  <c r="G62" i="19" s="1"/>
  <c r="M60" i="19"/>
  <c r="N60" i="19" s="1"/>
  <c r="I60" i="19"/>
  <c r="J60" i="19" s="1"/>
  <c r="H62" i="18"/>
  <c r="G61" i="18"/>
  <c r="V61" i="18"/>
  <c r="U61" i="18"/>
  <c r="Q61" i="18"/>
  <c r="R61" i="18"/>
  <c r="W61" i="18" l="1"/>
  <c r="X61" i="18" s="1"/>
  <c r="S61" i="18"/>
  <c r="T61" i="18" s="1"/>
  <c r="M61" i="19"/>
  <c r="N61" i="19" s="1"/>
  <c r="I61" i="19"/>
  <c r="J61" i="19" s="1"/>
  <c r="F63" i="19"/>
  <c r="E62" i="19"/>
  <c r="L62" i="19"/>
  <c r="K63" i="19" s="1"/>
  <c r="H62" i="19"/>
  <c r="G63" i="19" s="1"/>
  <c r="H63" i="18"/>
  <c r="G62" i="18"/>
  <c r="R62" i="18"/>
  <c r="Q62" i="18"/>
  <c r="S62" i="18" s="1"/>
  <c r="T62" i="18" s="1"/>
  <c r="U62" i="18"/>
  <c r="V62" i="18"/>
  <c r="W62" i="18" l="1"/>
  <c r="X62" i="18" s="1"/>
  <c r="F64" i="19"/>
  <c r="E63" i="19"/>
  <c r="L63" i="19"/>
  <c r="K64" i="19" s="1"/>
  <c r="H63" i="19"/>
  <c r="G64" i="19" s="1"/>
  <c r="M62" i="19"/>
  <c r="N62" i="19" s="1"/>
  <c r="I62" i="19"/>
  <c r="J62" i="19" s="1"/>
  <c r="H64" i="18"/>
  <c r="G63" i="18"/>
  <c r="V63" i="18"/>
  <c r="U63" i="18"/>
  <c r="Q63" i="18"/>
  <c r="R63" i="18"/>
  <c r="W63" i="18" l="1"/>
  <c r="X63" i="18" s="1"/>
  <c r="S63" i="18"/>
  <c r="T63" i="18" s="1"/>
  <c r="M63" i="19"/>
  <c r="N63" i="19" s="1"/>
  <c r="I63" i="19"/>
  <c r="J63" i="19" s="1"/>
  <c r="F65" i="19"/>
  <c r="E64" i="19"/>
  <c r="L64" i="19"/>
  <c r="K65" i="19" s="1"/>
  <c r="H64" i="19"/>
  <c r="G65" i="19" s="1"/>
  <c r="H65" i="18"/>
  <c r="G64" i="18"/>
  <c r="R64" i="18"/>
  <c r="Q64" i="18"/>
  <c r="U64" i="18"/>
  <c r="V64" i="18"/>
  <c r="W64" i="18" l="1"/>
  <c r="X64" i="18" s="1"/>
  <c r="S64" i="18"/>
  <c r="T64" i="18" s="1"/>
  <c r="I64" i="19"/>
  <c r="J64" i="19" s="1"/>
  <c r="G67" i="19"/>
  <c r="K67" i="19"/>
  <c r="M64" i="19"/>
  <c r="N64" i="19" s="1"/>
  <c r="E65" i="19"/>
  <c r="L65" i="19"/>
  <c r="L67" i="19" s="1"/>
  <c r="H65" i="19"/>
  <c r="H67" i="19" s="1"/>
  <c r="G65" i="18"/>
  <c r="V65" i="18"/>
  <c r="V67" i="18" s="1"/>
  <c r="U65" i="18"/>
  <c r="R65" i="18"/>
  <c r="R67" i="18" s="1"/>
  <c r="Q65" i="18"/>
  <c r="M65" i="19" l="1"/>
  <c r="N65" i="19" s="1"/>
  <c r="N67" i="19" s="1"/>
  <c r="C20" i="19" s="1"/>
  <c r="I65" i="19"/>
  <c r="J65" i="19" s="1"/>
  <c r="J67" i="19" s="1"/>
  <c r="B20" i="19" s="1"/>
  <c r="W65" i="18"/>
  <c r="X65" i="18" s="1"/>
  <c r="X67" i="18" s="1"/>
  <c r="E20" i="18" s="1"/>
  <c r="U67" i="18"/>
  <c r="S65" i="18"/>
  <c r="T65" i="18" s="1"/>
  <c r="T67" i="18" s="1"/>
  <c r="D20" i="18" s="1"/>
  <c r="Q67" i="18"/>
  <c r="H36" i="14" l="1"/>
  <c r="H39" i="14"/>
  <c r="H43" i="14"/>
  <c r="H38" i="14"/>
  <c r="H42" i="14"/>
  <c r="H44" i="14"/>
  <c r="H37" i="14"/>
  <c r="H40" i="14"/>
  <c r="H45" i="14"/>
  <c r="H35" i="14"/>
  <c r="H41" i="14"/>
  <c r="H56" i="14"/>
  <c r="H55" i="14"/>
  <c r="H51" i="14"/>
  <c r="H52" i="14"/>
  <c r="H54" i="14"/>
  <c r="H53" i="14"/>
  <c r="L9" i="18"/>
  <c r="L10" i="18"/>
  <c r="M10" i="18"/>
  <c r="M9" i="18"/>
  <c r="D36" i="16" l="1"/>
  <c r="D35" i="16"/>
  <c r="G34" i="16"/>
  <c r="D34" i="16"/>
  <c r="G33" i="16"/>
  <c r="D33" i="16"/>
  <c r="G32" i="16"/>
  <c r="D32" i="16"/>
  <c r="G31" i="16"/>
  <c r="D31" i="16"/>
  <c r="G30" i="16"/>
  <c r="D30" i="16"/>
  <c r="G29" i="16"/>
  <c r="D29" i="16"/>
  <c r="G28" i="16"/>
  <c r="D28" i="16"/>
  <c r="P27" i="16"/>
  <c r="O27" i="16"/>
  <c r="G27" i="16"/>
  <c r="D27" i="16"/>
  <c r="P26" i="16"/>
  <c r="O26" i="16"/>
  <c r="G26" i="16"/>
  <c r="D26" i="16"/>
  <c r="P25" i="16"/>
  <c r="O25" i="16"/>
  <c r="G25" i="16"/>
  <c r="D25" i="16"/>
  <c r="P24" i="16"/>
  <c r="O24" i="16"/>
  <c r="G24" i="16"/>
  <c r="D24" i="16"/>
  <c r="P23" i="16"/>
  <c r="O23" i="16"/>
  <c r="G23" i="16"/>
  <c r="D23" i="16"/>
  <c r="P22" i="16"/>
  <c r="O22" i="16"/>
  <c r="G22" i="16"/>
  <c r="D22" i="16"/>
  <c r="P21" i="16"/>
  <c r="O21" i="16"/>
  <c r="G21" i="16"/>
  <c r="D21" i="16"/>
  <c r="P20" i="16"/>
  <c r="O20" i="16"/>
  <c r="G20" i="16"/>
  <c r="D20" i="16"/>
  <c r="P19" i="16"/>
  <c r="O19" i="16"/>
  <c r="G19" i="16"/>
  <c r="D19" i="16"/>
  <c r="P18" i="16"/>
  <c r="O18" i="16"/>
  <c r="G18" i="16"/>
  <c r="D18" i="16"/>
  <c r="P17" i="16"/>
  <c r="O17" i="16"/>
  <c r="G17" i="16"/>
  <c r="D17" i="16"/>
  <c r="P16" i="16"/>
  <c r="O16" i="16"/>
  <c r="G16" i="16"/>
  <c r="D16" i="16"/>
  <c r="P15" i="16"/>
  <c r="O15" i="16"/>
  <c r="G15" i="16"/>
  <c r="D15" i="16"/>
  <c r="P14" i="16"/>
  <c r="O14" i="16"/>
  <c r="G14" i="16"/>
  <c r="D14" i="16"/>
  <c r="P13" i="16"/>
  <c r="O13" i="16"/>
  <c r="G13" i="16"/>
  <c r="D13" i="16"/>
  <c r="P12" i="16"/>
  <c r="O12" i="16"/>
  <c r="G12" i="16"/>
  <c r="D12" i="16"/>
  <c r="P11" i="16"/>
  <c r="O11" i="16"/>
  <c r="G11" i="16"/>
  <c r="D11" i="16"/>
  <c r="P10" i="16"/>
  <c r="O10" i="16"/>
  <c r="Q10" i="16" s="1"/>
  <c r="G10" i="16"/>
  <c r="D10" i="16"/>
  <c r="P9" i="16"/>
  <c r="O9" i="16"/>
  <c r="G9" i="16"/>
  <c r="D9" i="16"/>
  <c r="P8" i="16"/>
  <c r="O8" i="16"/>
  <c r="G8" i="16"/>
  <c r="D8" i="16"/>
  <c r="P7" i="16"/>
  <c r="G7" i="16"/>
  <c r="D7" i="16"/>
  <c r="G25" i="15"/>
  <c r="H25" i="15" s="1"/>
  <c r="I25" i="15" s="1"/>
  <c r="E25" i="15"/>
  <c r="G24" i="15"/>
  <c r="H24" i="15" s="1"/>
  <c r="I24" i="15" s="1"/>
  <c r="E24" i="15"/>
  <c r="H23" i="15"/>
  <c r="I23" i="15" s="1"/>
  <c r="G23" i="15"/>
  <c r="E23" i="15"/>
  <c r="G22" i="15"/>
  <c r="H22" i="15" s="1"/>
  <c r="I22" i="15" s="1"/>
  <c r="E22" i="15"/>
  <c r="G21" i="15"/>
  <c r="H21" i="15" s="1"/>
  <c r="I21" i="15" s="1"/>
  <c r="E21" i="15"/>
  <c r="G20" i="15"/>
  <c r="H20" i="15" s="1"/>
  <c r="I20" i="15" s="1"/>
  <c r="E20" i="15"/>
  <c r="G19" i="15"/>
  <c r="H19" i="15" s="1"/>
  <c r="I19" i="15" s="1"/>
  <c r="E19" i="15"/>
  <c r="G18" i="15"/>
  <c r="H18" i="15" s="1"/>
  <c r="I18" i="15" s="1"/>
  <c r="E18" i="15"/>
  <c r="G17" i="15"/>
  <c r="E23" i="14" s="1"/>
  <c r="E17" i="15"/>
  <c r="G16" i="15"/>
  <c r="H16" i="15" s="1"/>
  <c r="I16" i="15" s="1"/>
  <c r="E16" i="15"/>
  <c r="G15" i="15"/>
  <c r="H15" i="15" s="1"/>
  <c r="I15" i="15" s="1"/>
  <c r="E15" i="15"/>
  <c r="G14" i="15"/>
  <c r="E9" i="14" s="1"/>
  <c r="E14" i="15"/>
  <c r="G13" i="15"/>
  <c r="E16" i="14" s="1"/>
  <c r="E13" i="15"/>
  <c r="G12" i="15"/>
  <c r="H12" i="15" s="1"/>
  <c r="I12" i="15" s="1"/>
  <c r="E12" i="15"/>
  <c r="G11" i="15"/>
  <c r="H11" i="15" s="1"/>
  <c r="I11" i="15" s="1"/>
  <c r="E11" i="15"/>
  <c r="G10" i="15"/>
  <c r="H10" i="15" s="1"/>
  <c r="I10" i="15" s="1"/>
  <c r="E10" i="15"/>
  <c r="G9" i="15"/>
  <c r="E15" i="14" s="1"/>
  <c r="E9" i="15"/>
  <c r="G8" i="15"/>
  <c r="H8" i="15" s="1"/>
  <c r="I8" i="15" s="1"/>
  <c r="E8" i="15"/>
  <c r="G7" i="15"/>
  <c r="H7" i="15" s="1"/>
  <c r="I7" i="15" s="1"/>
  <c r="E7" i="15"/>
  <c r="G6" i="15"/>
  <c r="H6" i="15" s="1"/>
  <c r="I6" i="15" s="1"/>
  <c r="E6" i="15"/>
  <c r="G5" i="15"/>
  <c r="E8" i="14" s="1"/>
  <c r="E5" i="15"/>
  <c r="N58" i="14"/>
  <c r="D30" i="14" s="1"/>
  <c r="J58" i="14"/>
  <c r="I58" i="14"/>
  <c r="N57" i="14"/>
  <c r="D29" i="14" s="1"/>
  <c r="J57" i="14"/>
  <c r="I57" i="14"/>
  <c r="M56" i="14"/>
  <c r="C28" i="14" s="1"/>
  <c r="M55" i="14"/>
  <c r="M54" i="14"/>
  <c r="C26" i="14" s="1"/>
  <c r="M53" i="14"/>
  <c r="C25" i="14" s="1"/>
  <c r="M52" i="14"/>
  <c r="C24" i="14" s="1"/>
  <c r="M51" i="14"/>
  <c r="C23" i="14" s="1"/>
  <c r="N49" i="14"/>
  <c r="M49" i="14"/>
  <c r="L49" i="14"/>
  <c r="N47" i="14"/>
  <c r="D18" i="14" s="1"/>
  <c r="J47" i="14"/>
  <c r="I47" i="14"/>
  <c r="N46" i="14"/>
  <c r="D17" i="14" s="1"/>
  <c r="J46" i="14"/>
  <c r="I46" i="14"/>
  <c r="M45" i="14"/>
  <c r="C16" i="14" s="1"/>
  <c r="M44" i="14"/>
  <c r="C15" i="14" s="1"/>
  <c r="M43" i="14"/>
  <c r="C14" i="14" s="1"/>
  <c r="M42" i="14"/>
  <c r="C13" i="14" s="1"/>
  <c r="M41" i="14"/>
  <c r="C12" i="14" s="1"/>
  <c r="M40" i="14"/>
  <c r="C11" i="14" s="1"/>
  <c r="M39" i="14"/>
  <c r="C10" i="14" s="1"/>
  <c r="M38" i="14"/>
  <c r="C9" i="14" s="1"/>
  <c r="M37" i="14"/>
  <c r="C8" i="14" s="1"/>
  <c r="M36" i="14"/>
  <c r="C7" i="14" s="1"/>
  <c r="M35" i="14"/>
  <c r="C6" i="14" s="1"/>
  <c r="N33" i="14"/>
  <c r="M33" i="14"/>
  <c r="L33" i="14"/>
  <c r="E30" i="14"/>
  <c r="E29" i="14"/>
  <c r="E28" i="14"/>
  <c r="E27" i="14"/>
  <c r="C27" i="14"/>
  <c r="E26" i="14"/>
  <c r="E25" i="14"/>
  <c r="E17" i="14"/>
  <c r="E14" i="14"/>
  <c r="E13" i="14"/>
  <c r="E12" i="14"/>
  <c r="E11" i="14"/>
  <c r="E10" i="14"/>
  <c r="E7" i="14"/>
  <c r="E6" i="14"/>
  <c r="E24" i="14" l="1"/>
  <c r="E31" i="14" s="1"/>
  <c r="Q14" i="16"/>
  <c r="M7" i="16"/>
  <c r="Q26" i="16"/>
  <c r="Q18" i="16"/>
  <c r="Q27" i="16"/>
  <c r="G27" i="14"/>
  <c r="Q8" i="16"/>
  <c r="Q16" i="16"/>
  <c r="Q17" i="16"/>
  <c r="Q25" i="16"/>
  <c r="Q20" i="16"/>
  <c r="Q24" i="16"/>
  <c r="Q11" i="16"/>
  <c r="Q22" i="16"/>
  <c r="Q9" i="16"/>
  <c r="Q12" i="16"/>
  <c r="Q19" i="16"/>
  <c r="Q23" i="16"/>
  <c r="Q15" i="16"/>
  <c r="Q13" i="16"/>
  <c r="Q21" i="16"/>
  <c r="G9" i="14"/>
  <c r="G13" i="14"/>
  <c r="H30" i="14"/>
  <c r="H14" i="15"/>
  <c r="I14" i="15" s="1"/>
  <c r="G28" i="14"/>
  <c r="G26" i="14"/>
  <c r="G14" i="14"/>
  <c r="G7" i="14"/>
  <c r="G11" i="14"/>
  <c r="H17" i="14"/>
  <c r="G24" i="14"/>
  <c r="G6" i="14"/>
  <c r="H29" i="14"/>
  <c r="G10" i="14"/>
  <c r="G8" i="14"/>
  <c r="G12" i="14"/>
  <c r="G16" i="14"/>
  <c r="G25" i="14"/>
  <c r="C31" i="14"/>
  <c r="G15" i="14"/>
  <c r="E18" i="14"/>
  <c r="H18" i="14" s="1"/>
  <c r="C19" i="14"/>
  <c r="G23" i="14"/>
  <c r="H5" i="15"/>
  <c r="I5" i="15" s="1"/>
  <c r="H9" i="15"/>
  <c r="I9" i="15" s="1"/>
  <c r="H13" i="15"/>
  <c r="I13" i="15" s="1"/>
  <c r="H17" i="15"/>
  <c r="I17" i="15" s="1"/>
  <c r="K7" i="16" l="1"/>
  <c r="O7" i="16" s="1"/>
  <c r="Q7" i="16" s="1"/>
  <c r="I26" i="15"/>
  <c r="H7" i="16" s="1"/>
  <c r="J7" i="16" s="1"/>
  <c r="G31" i="14"/>
  <c r="G19" i="14"/>
  <c r="E19" i="14"/>
  <c r="N27" i="12" l="1"/>
  <c r="K18" i="20" s="1"/>
  <c r="BJ24" i="20" s="1"/>
  <c r="H27" i="12"/>
  <c r="J18" i="20" s="1"/>
  <c r="BE24" i="20" s="1"/>
  <c r="I25" i="12"/>
  <c r="M24" i="12"/>
  <c r="G23" i="12"/>
  <c r="O22" i="12"/>
  <c r="F16" i="12"/>
  <c r="F15" i="12"/>
  <c r="F14" i="12"/>
  <c r="F13" i="12"/>
  <c r="K11" i="12"/>
  <c r="P9" i="12"/>
  <c r="E8" i="12"/>
  <c r="D6" i="12"/>
  <c r="BE25" i="20" l="1"/>
  <c r="BF24" i="20"/>
  <c r="BJ25" i="20"/>
  <c r="BK24" i="20"/>
  <c r="M17" i="12"/>
  <c r="E83" i="14"/>
  <c r="D83" i="14"/>
  <c r="F83" i="14"/>
  <c r="C83" i="14"/>
  <c r="G83" i="14"/>
  <c r="B83" i="14"/>
  <c r="P15" i="12"/>
  <c r="G27" i="12"/>
  <c r="H18" i="20" s="1"/>
  <c r="AU24" i="20" s="1"/>
  <c r="P11" i="12"/>
  <c r="P16" i="12"/>
  <c r="D69" i="14" s="1"/>
  <c r="P24" i="12"/>
  <c r="P22" i="12"/>
  <c r="Q6" i="12"/>
  <c r="Q25" i="12"/>
  <c r="M18" i="12"/>
  <c r="P25" i="12"/>
  <c r="G74" i="14" s="1"/>
  <c r="D7" i="12"/>
  <c r="D27" i="12" s="1"/>
  <c r="B18" i="20" s="1"/>
  <c r="Q24" i="20" s="1"/>
  <c r="P13" i="12"/>
  <c r="D66" i="14" s="1"/>
  <c r="I23" i="12"/>
  <c r="Q23" i="12" s="1"/>
  <c r="P6" i="12"/>
  <c r="Q13" i="12"/>
  <c r="Q11" i="12"/>
  <c r="Q16" i="12"/>
  <c r="Q24" i="12"/>
  <c r="E7" i="12"/>
  <c r="P8" i="12"/>
  <c r="Q9" i="12"/>
  <c r="P14" i="12"/>
  <c r="D67" i="14" s="1"/>
  <c r="Q15" i="12"/>
  <c r="Q22" i="12"/>
  <c r="Q8" i="12"/>
  <c r="J10" i="12"/>
  <c r="Q14" i="12"/>
  <c r="BM24" i="20" l="1"/>
  <c r="BN24" i="20" s="1"/>
  <c r="BK25" i="20"/>
  <c r="BM25" i="20" s="1"/>
  <c r="BN25" i="20" s="1"/>
  <c r="BJ26" i="20"/>
  <c r="AV24" i="20"/>
  <c r="AU25" i="20"/>
  <c r="BH24" i="20"/>
  <c r="BI24" i="20" s="1"/>
  <c r="Q25" i="20"/>
  <c r="R24" i="20"/>
  <c r="BF25" i="20"/>
  <c r="BH25" i="20" s="1"/>
  <c r="BI25" i="20" s="1"/>
  <c r="BE26" i="20"/>
  <c r="D62" i="14"/>
  <c r="G62" i="14"/>
  <c r="C62" i="14"/>
  <c r="F62" i="14"/>
  <c r="E62" i="14"/>
  <c r="C82" i="14"/>
  <c r="D82" i="14"/>
  <c r="F82" i="14"/>
  <c r="E82" i="14"/>
  <c r="B82" i="14"/>
  <c r="C84" i="14"/>
  <c r="G84" i="14"/>
  <c r="B84" i="14"/>
  <c r="D84" i="14"/>
  <c r="F84" i="14"/>
  <c r="C68" i="14"/>
  <c r="G68" i="14"/>
  <c r="B68" i="14"/>
  <c r="F68" i="14"/>
  <c r="E68" i="14"/>
  <c r="G82" i="14"/>
  <c r="G64" i="14"/>
  <c r="D64" i="14"/>
  <c r="F64" i="14"/>
  <c r="E64" i="14"/>
  <c r="B64" i="14"/>
  <c r="C66" i="14"/>
  <c r="G66" i="14"/>
  <c r="B66" i="14"/>
  <c r="E66" i="14"/>
  <c r="F66" i="14"/>
  <c r="E69" i="14"/>
  <c r="B69" i="14"/>
  <c r="F69" i="14"/>
  <c r="C69" i="14"/>
  <c r="G69" i="14"/>
  <c r="B62" i="14"/>
  <c r="C74" i="14"/>
  <c r="B74" i="14"/>
  <c r="D74" i="14"/>
  <c r="F74" i="14"/>
  <c r="E74" i="14"/>
  <c r="E67" i="14"/>
  <c r="B67" i="14"/>
  <c r="F67" i="14"/>
  <c r="C67" i="14"/>
  <c r="G67" i="14"/>
  <c r="E79" i="14"/>
  <c r="B79" i="14"/>
  <c r="F79" i="14"/>
  <c r="G79" i="14"/>
  <c r="D79" i="14"/>
  <c r="D68" i="14"/>
  <c r="C64" i="14"/>
  <c r="E84" i="14"/>
  <c r="C79" i="14"/>
  <c r="P23" i="12"/>
  <c r="M27" i="12"/>
  <c r="I18" i="20" s="1"/>
  <c r="AZ24" i="20" s="1"/>
  <c r="K10" i="12"/>
  <c r="Q7" i="12"/>
  <c r="E12" i="12"/>
  <c r="J27" i="12"/>
  <c r="C18" i="20" s="1"/>
  <c r="V24" i="20" s="1"/>
  <c r="P7" i="12"/>
  <c r="C63" i="14" s="1"/>
  <c r="BK26" i="20" l="1"/>
  <c r="BM26" i="20" s="1"/>
  <c r="BN26" i="20" s="1"/>
  <c r="BJ27" i="20"/>
  <c r="W24" i="20"/>
  <c r="V25" i="20"/>
  <c r="T24" i="20"/>
  <c r="U24" i="20" s="1"/>
  <c r="AV25" i="20"/>
  <c r="AX25" i="20" s="1"/>
  <c r="AY25" i="20" s="1"/>
  <c r="AU26" i="20"/>
  <c r="BF26" i="20"/>
  <c r="BE27" i="20"/>
  <c r="BA24" i="20"/>
  <c r="AZ25" i="20"/>
  <c r="R25" i="20"/>
  <c r="Q26" i="20"/>
  <c r="AX24" i="20"/>
  <c r="AY24" i="20" s="1"/>
  <c r="D73" i="14"/>
  <c r="B73" i="14"/>
  <c r="F73" i="14"/>
  <c r="C73" i="14"/>
  <c r="E73" i="14"/>
  <c r="G73" i="14"/>
  <c r="E63" i="14"/>
  <c r="D63" i="14"/>
  <c r="F63" i="14"/>
  <c r="G63" i="14"/>
  <c r="B63" i="14"/>
  <c r="P10" i="12"/>
  <c r="Q10" i="12"/>
  <c r="F12" i="12"/>
  <c r="K18" i="12"/>
  <c r="K17" i="12"/>
  <c r="E27" i="12"/>
  <c r="D18" i="20" s="1"/>
  <c r="AA24" i="20" s="1"/>
  <c r="AB24" i="20" l="1"/>
  <c r="AA25" i="20"/>
  <c r="T25" i="20"/>
  <c r="U25" i="20" s="1"/>
  <c r="BH26" i="20"/>
  <c r="BI26" i="20" s="1"/>
  <c r="Y24" i="20"/>
  <c r="Z24" i="20" s="1"/>
  <c r="BF27" i="20"/>
  <c r="BH27" i="20" s="1"/>
  <c r="BI27" i="20" s="1"/>
  <c r="BE28" i="20"/>
  <c r="J19" i="20"/>
  <c r="W25" i="20"/>
  <c r="Y25" i="20" s="1"/>
  <c r="Z25" i="20" s="1"/>
  <c r="V26" i="20"/>
  <c r="BA25" i="20"/>
  <c r="BC25" i="20" s="1"/>
  <c r="BD25" i="20" s="1"/>
  <c r="AZ26" i="20"/>
  <c r="BK27" i="20"/>
  <c r="K19" i="20"/>
  <c r="BJ28" i="20"/>
  <c r="R26" i="20"/>
  <c r="T26" i="20" s="1"/>
  <c r="U26" i="20" s="1"/>
  <c r="Q27" i="20"/>
  <c r="BC24" i="20"/>
  <c r="BD24" i="20" s="1"/>
  <c r="AU27" i="20"/>
  <c r="AV26" i="20"/>
  <c r="F78" i="14"/>
  <c r="E78" i="14"/>
  <c r="G78" i="14"/>
  <c r="D78" i="14"/>
  <c r="B78" i="14"/>
  <c r="C78" i="14"/>
  <c r="Q12" i="12"/>
  <c r="K27" i="12"/>
  <c r="E18" i="20" s="1"/>
  <c r="AF24" i="20" s="1"/>
  <c r="P12" i="12"/>
  <c r="D65" i="14" s="1"/>
  <c r="L18" i="12"/>
  <c r="L17" i="12"/>
  <c r="F21" i="12"/>
  <c r="F20" i="12"/>
  <c r="F19" i="12"/>
  <c r="BG44" i="20" l="1"/>
  <c r="BG45" i="20"/>
  <c r="BG46" i="20"/>
  <c r="BG47" i="20"/>
  <c r="BG48" i="20"/>
  <c r="BG49" i="20"/>
  <c r="BG50" i="20"/>
  <c r="BG51" i="20"/>
  <c r="BG52" i="20"/>
  <c r="BG53" i="20"/>
  <c r="BG54" i="20"/>
  <c r="BG55" i="20"/>
  <c r="BG56" i="20"/>
  <c r="BG57" i="20"/>
  <c r="BG58" i="20"/>
  <c r="BG59" i="20"/>
  <c r="BG60" i="20"/>
  <c r="BG61" i="20"/>
  <c r="BG62" i="20"/>
  <c r="BG63" i="20"/>
  <c r="BG64" i="20"/>
  <c r="BG65" i="20"/>
  <c r="BG66" i="20"/>
  <c r="BG67" i="20"/>
  <c r="BG68" i="20"/>
  <c r="BG69" i="20"/>
  <c r="BG70" i="20"/>
  <c r="BG71" i="20"/>
  <c r="BF28" i="20"/>
  <c r="BH28" i="20" s="1"/>
  <c r="BI28" i="20" s="1"/>
  <c r="BE29" i="20"/>
  <c r="AV27" i="20"/>
  <c r="AX27" i="20" s="1"/>
  <c r="AY27" i="20" s="1"/>
  <c r="AU28" i="20"/>
  <c r="H19" i="20"/>
  <c r="B19" i="20"/>
  <c r="R27" i="20"/>
  <c r="Q28" i="20"/>
  <c r="BM27" i="20"/>
  <c r="BN27" i="20" s="1"/>
  <c r="W26" i="20"/>
  <c r="Y26" i="20" s="1"/>
  <c r="Z26" i="20" s="1"/>
  <c r="V27" i="20"/>
  <c r="AB25" i="20"/>
  <c r="AA26" i="20"/>
  <c r="BK28" i="20"/>
  <c r="BM28" i="20" s="1"/>
  <c r="BN28" i="20" s="1"/>
  <c r="BJ29" i="20"/>
  <c r="AG24" i="20"/>
  <c r="AF25" i="20"/>
  <c r="AX26" i="20"/>
  <c r="AY26" i="20" s="1"/>
  <c r="BL44" i="20"/>
  <c r="BL45" i="20"/>
  <c r="BL46" i="20"/>
  <c r="BL47" i="20"/>
  <c r="BL48" i="20"/>
  <c r="BL49" i="20"/>
  <c r="BL50" i="20"/>
  <c r="BL51" i="20"/>
  <c r="BL52" i="20"/>
  <c r="BL53" i="20"/>
  <c r="BL54" i="20"/>
  <c r="BL55" i="20"/>
  <c r="BL56" i="20"/>
  <c r="BL57" i="20"/>
  <c r="BL58" i="20"/>
  <c r="BL59" i="20"/>
  <c r="BL60" i="20"/>
  <c r="BL61" i="20"/>
  <c r="BL62" i="20"/>
  <c r="BL63" i="20"/>
  <c r="BL64" i="20"/>
  <c r="BL65" i="20"/>
  <c r="BL66" i="20"/>
  <c r="BL67" i="20"/>
  <c r="BL68" i="20"/>
  <c r="BL69" i="20"/>
  <c r="BL70" i="20"/>
  <c r="BL71" i="20"/>
  <c r="BA26" i="20"/>
  <c r="BC26" i="20" s="1"/>
  <c r="BD26" i="20" s="1"/>
  <c r="AZ27" i="20"/>
  <c r="AD24" i="20"/>
  <c r="AE24" i="20" s="1"/>
  <c r="E65" i="14"/>
  <c r="B65" i="14"/>
  <c r="F65" i="14"/>
  <c r="G65" i="14"/>
  <c r="C65" i="14"/>
  <c r="P17" i="12"/>
  <c r="P18" i="12"/>
  <c r="Q18" i="12"/>
  <c r="I20" i="12"/>
  <c r="L26" i="12"/>
  <c r="I21" i="12"/>
  <c r="Q21" i="12" s="1"/>
  <c r="F27" i="12"/>
  <c r="F18" i="20" s="1"/>
  <c r="AK24" i="20" s="1"/>
  <c r="I19" i="12"/>
  <c r="Q17" i="12"/>
  <c r="T27" i="20" l="1"/>
  <c r="U27" i="20" s="1"/>
  <c r="AI24" i="20"/>
  <c r="AJ24" i="20" s="1"/>
  <c r="AD25" i="20"/>
  <c r="AE25" i="20" s="1"/>
  <c r="S34" i="20"/>
  <c r="S35" i="20"/>
  <c r="S36" i="20"/>
  <c r="S37" i="20"/>
  <c r="S38" i="20"/>
  <c r="S39" i="20"/>
  <c r="BE30" i="20"/>
  <c r="BF29" i="20"/>
  <c r="W27" i="20"/>
  <c r="Y27" i="20" s="1"/>
  <c r="Z27" i="20" s="1"/>
  <c r="V28" i="20"/>
  <c r="C19" i="20"/>
  <c r="R28" i="20"/>
  <c r="Q29" i="20"/>
  <c r="AV28" i="20"/>
  <c r="AX28" i="20" s="1"/>
  <c r="AY28" i="20" s="1"/>
  <c r="AU29" i="20"/>
  <c r="AG25" i="20"/>
  <c r="AI25" i="20" s="1"/>
  <c r="AJ25" i="20" s="1"/>
  <c r="AF26" i="20"/>
  <c r="AB26" i="20"/>
  <c r="AA27" i="20"/>
  <c r="AL24" i="20"/>
  <c r="AK25" i="20"/>
  <c r="BA27" i="20"/>
  <c r="BC27" i="20" s="1"/>
  <c r="BD27" i="20" s="1"/>
  <c r="I19" i="20"/>
  <c r="AZ28" i="20"/>
  <c r="BL81" i="20"/>
  <c r="BK29" i="20"/>
  <c r="BM29" i="20" s="1"/>
  <c r="BN29" i="20" s="1"/>
  <c r="BJ30" i="20"/>
  <c r="AW42" i="20"/>
  <c r="AW43" i="20"/>
  <c r="AW44" i="20"/>
  <c r="AW45" i="20"/>
  <c r="AW46" i="20"/>
  <c r="AW47" i="20"/>
  <c r="AW48" i="20"/>
  <c r="AW49" i="20"/>
  <c r="AW50" i="20"/>
  <c r="AW51" i="20"/>
  <c r="AW52" i="20"/>
  <c r="AW53" i="20"/>
  <c r="AW54" i="20"/>
  <c r="AW55" i="20"/>
  <c r="AW56" i="20"/>
  <c r="AW57" i="20"/>
  <c r="AW58" i="20"/>
  <c r="AW59" i="20"/>
  <c r="AW60" i="20"/>
  <c r="AW61" i="20"/>
  <c r="AW62" i="20"/>
  <c r="AW63" i="20"/>
  <c r="BG81" i="20"/>
  <c r="G80" i="14"/>
  <c r="B80" i="14"/>
  <c r="F80" i="14"/>
  <c r="E80" i="14"/>
  <c r="C80" i="14"/>
  <c r="D80" i="14"/>
  <c r="B81" i="14"/>
  <c r="F81" i="14"/>
  <c r="G81" i="14"/>
  <c r="E81" i="14"/>
  <c r="C81" i="14"/>
  <c r="D81" i="14"/>
  <c r="Q19" i="12"/>
  <c r="Q20" i="12"/>
  <c r="P21" i="12"/>
  <c r="P20" i="12"/>
  <c r="P19" i="12"/>
  <c r="G70" i="14" s="1"/>
  <c r="O26" i="12"/>
  <c r="I27" i="12"/>
  <c r="L18" i="20" s="1"/>
  <c r="BO24" i="20" s="1"/>
  <c r="L27" i="12"/>
  <c r="G18" i="20" s="1"/>
  <c r="AP24" i="20" s="1"/>
  <c r="AB27" i="20" l="1"/>
  <c r="AA28" i="20"/>
  <c r="D19" i="20"/>
  <c r="W28" i="20"/>
  <c r="Y28" i="20" s="1"/>
  <c r="Z28" i="20" s="1"/>
  <c r="V29" i="20"/>
  <c r="BH29" i="20"/>
  <c r="BI29" i="20" s="1"/>
  <c r="AW81" i="20"/>
  <c r="AL25" i="20"/>
  <c r="AK26" i="20"/>
  <c r="AD26" i="20"/>
  <c r="AE26" i="20" s="1"/>
  <c r="Q30" i="20"/>
  <c r="R29" i="20"/>
  <c r="BF30" i="20"/>
  <c r="BH30" i="20" s="1"/>
  <c r="BI30" i="20" s="1"/>
  <c r="BE31" i="20"/>
  <c r="BP24" i="20"/>
  <c r="BO25" i="20"/>
  <c r="BK30" i="20"/>
  <c r="BM30" i="20" s="1"/>
  <c r="BN30" i="20" s="1"/>
  <c r="BJ31" i="20"/>
  <c r="BA28" i="20"/>
  <c r="BC28" i="20" s="1"/>
  <c r="BD28" i="20" s="1"/>
  <c r="AZ29" i="20"/>
  <c r="AN24" i="20"/>
  <c r="AO24" i="20" s="1"/>
  <c r="AG26" i="20"/>
  <c r="AI26" i="20" s="1"/>
  <c r="AJ26" i="20" s="1"/>
  <c r="AF27" i="20"/>
  <c r="T28" i="20"/>
  <c r="U28" i="20" s="1"/>
  <c r="AP25" i="20"/>
  <c r="AQ24" i="20"/>
  <c r="BB42" i="20"/>
  <c r="BB43" i="20"/>
  <c r="BB44" i="20"/>
  <c r="BB45" i="20"/>
  <c r="BB46" i="20"/>
  <c r="BB47" i="20"/>
  <c r="BB48" i="20"/>
  <c r="BB49" i="20"/>
  <c r="BB50" i="20"/>
  <c r="BB51" i="20"/>
  <c r="BB52" i="20"/>
  <c r="BB53" i="20"/>
  <c r="BB54" i="20"/>
  <c r="BB55" i="20"/>
  <c r="BB56" i="20"/>
  <c r="BB57" i="20"/>
  <c r="BB58" i="20"/>
  <c r="BB59" i="20"/>
  <c r="BB60" i="20"/>
  <c r="BB61" i="20"/>
  <c r="BB62" i="20"/>
  <c r="BB63" i="20"/>
  <c r="AV29" i="20"/>
  <c r="AX29" i="20" s="1"/>
  <c r="AY29" i="20" s="1"/>
  <c r="AU30" i="20"/>
  <c r="X34" i="20"/>
  <c r="CA34" i="20" s="1"/>
  <c r="X35" i="20"/>
  <c r="CA35" i="20" s="1"/>
  <c r="X36" i="20"/>
  <c r="X37" i="20"/>
  <c r="X38" i="20"/>
  <c r="X39" i="20"/>
  <c r="S81" i="20"/>
  <c r="C72" i="14"/>
  <c r="B72" i="14"/>
  <c r="E72" i="14"/>
  <c r="F72" i="14"/>
  <c r="D72" i="14"/>
  <c r="G72" i="14"/>
  <c r="C70" i="14"/>
  <c r="F70" i="14"/>
  <c r="E70" i="14"/>
  <c r="B70" i="14"/>
  <c r="D70" i="14"/>
  <c r="E71" i="14"/>
  <c r="B71" i="14"/>
  <c r="F71" i="14"/>
  <c r="C71" i="14"/>
  <c r="D71" i="14"/>
  <c r="G71" i="14"/>
  <c r="O27" i="12"/>
  <c r="M18" i="20" s="1"/>
  <c r="BT24" i="20" s="1"/>
  <c r="P26" i="12"/>
  <c r="Q26" i="12"/>
  <c r="Q27" i="12" s="1"/>
  <c r="I12" i="16" l="1"/>
  <c r="BB81" i="20"/>
  <c r="X81" i="20"/>
  <c r="BK31" i="20"/>
  <c r="BM31" i="20" s="1"/>
  <c r="BN31" i="20" s="1"/>
  <c r="BJ32" i="20"/>
  <c r="BR24" i="20"/>
  <c r="BS24" i="20" s="1"/>
  <c r="AD27" i="20"/>
  <c r="AE27" i="20" s="1"/>
  <c r="AV30" i="20"/>
  <c r="AX30" i="20" s="1"/>
  <c r="AY30" i="20" s="1"/>
  <c r="AU31" i="20"/>
  <c r="AF28" i="20"/>
  <c r="E19" i="20"/>
  <c r="AG27" i="20"/>
  <c r="T29" i="20"/>
  <c r="U29" i="20" s="1"/>
  <c r="BT25" i="20"/>
  <c r="BU24" i="20"/>
  <c r="BZ24" i="20" s="1"/>
  <c r="AS24" i="20"/>
  <c r="AT24" i="20" s="1"/>
  <c r="BA29" i="20"/>
  <c r="BC29" i="20" s="1"/>
  <c r="BD29" i="20" s="1"/>
  <c r="AZ30" i="20"/>
  <c r="R30" i="20"/>
  <c r="Q31" i="20"/>
  <c r="AL26" i="20"/>
  <c r="AK27" i="20"/>
  <c r="AC36" i="20"/>
  <c r="AC37" i="20"/>
  <c r="AC38" i="20"/>
  <c r="AC39" i="20"/>
  <c r="AC40" i="20"/>
  <c r="AC41" i="20"/>
  <c r="AC42" i="20"/>
  <c r="AC43" i="20"/>
  <c r="AC44" i="20"/>
  <c r="AC45" i="20"/>
  <c r="AQ25" i="20"/>
  <c r="AS25" i="20" s="1"/>
  <c r="AT25" i="20" s="1"/>
  <c r="AP26" i="20"/>
  <c r="BP25" i="20"/>
  <c r="BR25" i="20" s="1"/>
  <c r="BS25" i="20" s="1"/>
  <c r="BO26" i="20"/>
  <c r="BE32" i="20"/>
  <c r="BF31" i="20"/>
  <c r="BH31" i="20" s="1"/>
  <c r="BI31" i="20" s="1"/>
  <c r="AN25" i="20"/>
  <c r="AO25" i="20" s="1"/>
  <c r="V30" i="20"/>
  <c r="W29" i="20"/>
  <c r="AB28" i="20"/>
  <c r="AA29" i="20"/>
  <c r="E85" i="14"/>
  <c r="B85" i="14"/>
  <c r="F85" i="14"/>
  <c r="C85" i="14"/>
  <c r="D85" i="14"/>
  <c r="G85" i="14"/>
  <c r="CB24" i="20" l="1"/>
  <c r="Y29" i="20"/>
  <c r="Z29" i="20" s="1"/>
  <c r="AC81" i="20"/>
  <c r="T30" i="20"/>
  <c r="U30" i="20" s="1"/>
  <c r="AU32" i="20"/>
  <c r="AV31" i="20"/>
  <c r="AX31" i="20" s="1"/>
  <c r="AY31" i="20" s="1"/>
  <c r="W30" i="20"/>
  <c r="Y30" i="20" s="1"/>
  <c r="Z30" i="20" s="1"/>
  <c r="V31" i="20"/>
  <c r="BF32" i="20"/>
  <c r="BH32" i="20" s="1"/>
  <c r="BI32" i="20" s="1"/>
  <c r="BE33" i="20"/>
  <c r="AQ26" i="20"/>
  <c r="AS26" i="20" s="1"/>
  <c r="AT26" i="20" s="1"/>
  <c r="AP27" i="20"/>
  <c r="AL27" i="20"/>
  <c r="F19" i="20"/>
  <c r="AK28" i="20"/>
  <c r="BA30" i="20"/>
  <c r="BC30" i="20" s="1"/>
  <c r="BD30" i="20" s="1"/>
  <c r="AZ31" i="20"/>
  <c r="AI27" i="20"/>
  <c r="AJ27" i="20" s="1"/>
  <c r="AA30" i="20"/>
  <c r="AB29" i="20"/>
  <c r="BP26" i="20"/>
  <c r="BR26" i="20" s="1"/>
  <c r="BS26" i="20" s="1"/>
  <c r="BO27" i="20"/>
  <c r="AN26" i="20"/>
  <c r="AO26" i="20" s="1"/>
  <c r="BW24" i="20"/>
  <c r="BX24" i="20" s="1"/>
  <c r="AH36" i="20"/>
  <c r="CA36" i="20" s="1"/>
  <c r="AH37" i="20"/>
  <c r="AH38" i="20"/>
  <c r="CA38" i="20" s="1"/>
  <c r="AH39" i="20"/>
  <c r="CA39" i="20" s="1"/>
  <c r="AH40" i="20"/>
  <c r="AH41" i="20"/>
  <c r="AH42" i="20"/>
  <c r="AH43" i="20"/>
  <c r="AH44" i="20"/>
  <c r="AH45" i="20"/>
  <c r="BK32" i="20"/>
  <c r="BM32" i="20" s="1"/>
  <c r="BN32" i="20" s="1"/>
  <c r="BJ33" i="20"/>
  <c r="AD28" i="20"/>
  <c r="AE28" i="20" s="1"/>
  <c r="CA37" i="20"/>
  <c r="Q32" i="20"/>
  <c r="R31" i="20"/>
  <c r="BU25" i="20"/>
  <c r="BT26" i="20"/>
  <c r="AG28" i="20"/>
  <c r="AI28" i="20" s="1"/>
  <c r="AJ28" i="20" s="1"/>
  <c r="AF29" i="20"/>
  <c r="Q24" i="9"/>
  <c r="P24" i="9"/>
  <c r="BV24" i="9" s="1"/>
  <c r="A24" i="9"/>
  <c r="A25" i="9" s="1"/>
  <c r="BT24" i="9"/>
  <c r="BO24" i="9"/>
  <c r="BJ24" i="9"/>
  <c r="BE24" i="9"/>
  <c r="AZ24" i="9"/>
  <c r="AU24" i="9"/>
  <c r="AP24" i="9"/>
  <c r="AK24" i="9"/>
  <c r="AF24" i="9"/>
  <c r="AA24" i="9"/>
  <c r="V24" i="9"/>
  <c r="B13" i="9"/>
  <c r="C12" i="9"/>
  <c r="C13" i="9" s="1"/>
  <c r="B11" i="9"/>
  <c r="D10" i="9"/>
  <c r="B10" i="9"/>
  <c r="BT9" i="9"/>
  <c r="BT10" i="9" s="1"/>
  <c r="BT11" i="9" s="1"/>
  <c r="BO9" i="9"/>
  <c r="BO10" i="9" s="1"/>
  <c r="BO11" i="9" s="1"/>
  <c r="BJ9" i="9"/>
  <c r="BJ10" i="9" s="1"/>
  <c r="BJ11" i="9" s="1"/>
  <c r="BE9" i="9"/>
  <c r="BE10" i="9" s="1"/>
  <c r="BE11" i="9" s="1"/>
  <c r="AZ9" i="9"/>
  <c r="AZ10" i="9" s="1"/>
  <c r="AZ11" i="9" s="1"/>
  <c r="AU9" i="9"/>
  <c r="AU10" i="9" s="1"/>
  <c r="AU11" i="9" s="1"/>
  <c r="AP9" i="9"/>
  <c r="AP10" i="9" s="1"/>
  <c r="AP11" i="9" s="1"/>
  <c r="AK9" i="9"/>
  <c r="AK10" i="9" s="1"/>
  <c r="AK11" i="9" s="1"/>
  <c r="AF9" i="9"/>
  <c r="AF10" i="9" s="1"/>
  <c r="AF11" i="9" s="1"/>
  <c r="AA9" i="9"/>
  <c r="AA10" i="9" s="1"/>
  <c r="AA11" i="9" s="1"/>
  <c r="V9" i="9"/>
  <c r="V10" i="9" s="1"/>
  <c r="V11" i="9" s="1"/>
  <c r="Q9" i="9"/>
  <c r="BU9" i="9" s="1"/>
  <c r="E7" i="9"/>
  <c r="E10" i="9" s="1"/>
  <c r="C7" i="9"/>
  <c r="C10" i="9" s="1"/>
  <c r="BU6" i="9"/>
  <c r="BP6" i="9"/>
  <c r="BK6" i="9"/>
  <c r="BF6" i="9"/>
  <c r="BA6" i="9"/>
  <c r="AV6" i="9"/>
  <c r="AQ6" i="9"/>
  <c r="AL6" i="9"/>
  <c r="AG6" i="9"/>
  <c r="AB6" i="9"/>
  <c r="W6" i="9"/>
  <c r="R6" i="9"/>
  <c r="I13" i="16" l="1"/>
  <c r="AC6" i="9"/>
  <c r="I14" i="16"/>
  <c r="T31" i="20"/>
  <c r="U31" i="20" s="1"/>
  <c r="BK33" i="20"/>
  <c r="BM33" i="20" s="1"/>
  <c r="BN33" i="20" s="1"/>
  <c r="BJ34" i="20"/>
  <c r="AK29" i="20"/>
  <c r="AL28" i="20"/>
  <c r="AF30" i="20"/>
  <c r="AG29" i="20"/>
  <c r="AI29" i="20" s="1"/>
  <c r="AJ29" i="20" s="1"/>
  <c r="BU26" i="20"/>
  <c r="BT27" i="20"/>
  <c r="R32" i="20"/>
  <c r="Q33" i="20"/>
  <c r="AD29" i="20"/>
  <c r="AE29" i="20" s="1"/>
  <c r="AM46" i="20"/>
  <c r="AM47" i="20"/>
  <c r="AM48" i="20"/>
  <c r="AM49" i="20"/>
  <c r="AM50" i="20"/>
  <c r="AM51" i="20"/>
  <c r="AM52" i="20"/>
  <c r="AM53" i="20"/>
  <c r="AM54" i="20"/>
  <c r="AM55" i="20"/>
  <c r="AM56" i="20"/>
  <c r="AM57" i="20"/>
  <c r="AQ27" i="20"/>
  <c r="G19" i="20"/>
  <c r="AP28" i="20"/>
  <c r="V32" i="20"/>
  <c r="W31" i="20"/>
  <c r="Y31" i="20" s="1"/>
  <c r="Z31" i="20" s="1"/>
  <c r="AV32" i="20"/>
  <c r="AX32" i="20" s="1"/>
  <c r="AY32" i="20" s="1"/>
  <c r="AU33" i="20"/>
  <c r="L19" i="20"/>
  <c r="BO28" i="20"/>
  <c r="BP27" i="20"/>
  <c r="BF33" i="20"/>
  <c r="BH33" i="20" s="1"/>
  <c r="BI33" i="20" s="1"/>
  <c r="BE34" i="20"/>
  <c r="BW25" i="20"/>
  <c r="BX25" i="20" s="1"/>
  <c r="BZ25" i="20"/>
  <c r="AH81" i="20"/>
  <c r="AB30" i="20"/>
  <c r="AA31" i="20"/>
  <c r="BA31" i="20"/>
  <c r="BC31" i="20" s="1"/>
  <c r="BD31" i="20" s="1"/>
  <c r="AZ32" i="20"/>
  <c r="AN27" i="20"/>
  <c r="AO27" i="20" s="1"/>
  <c r="BQ6" i="9"/>
  <c r="O24" i="9"/>
  <c r="AR24" i="9"/>
  <c r="AS24" i="9" s="1"/>
  <c r="AT24" i="9" s="1"/>
  <c r="AG9" i="9"/>
  <c r="C11" i="9"/>
  <c r="BB24" i="9"/>
  <c r="BC24" i="9" s="1"/>
  <c r="BD24" i="9" s="1"/>
  <c r="W9" i="9"/>
  <c r="AM6" i="9"/>
  <c r="BG6" i="9"/>
  <c r="X24" i="9"/>
  <c r="Y24" i="9" s="1"/>
  <c r="Z24" i="9" s="1"/>
  <c r="BG24" i="9"/>
  <c r="BH24" i="9" s="1"/>
  <c r="BI24" i="9" s="1"/>
  <c r="BQ24" i="9"/>
  <c r="BR24" i="9" s="1"/>
  <c r="BS24" i="9" s="1"/>
  <c r="P25" i="9"/>
  <c r="BJ25" i="9" s="1"/>
  <c r="X6" i="9"/>
  <c r="BV6" i="9"/>
  <c r="AW6" i="9"/>
  <c r="BK9" i="9"/>
  <c r="D12" i="9"/>
  <c r="D11" i="9" s="1"/>
  <c r="AM24" i="9"/>
  <c r="AN24" i="9" s="1"/>
  <c r="AO24" i="9" s="1"/>
  <c r="AW24" i="9"/>
  <c r="AX24" i="9" s="1"/>
  <c r="AY24" i="9" s="1"/>
  <c r="AH6" i="9"/>
  <c r="F7" i="9"/>
  <c r="AH24" i="9"/>
  <c r="AI24" i="9" s="1"/>
  <c r="AJ24" i="9" s="1"/>
  <c r="Q10" i="9"/>
  <c r="S24" i="9"/>
  <c r="T24" i="9" s="1"/>
  <c r="U24" i="9" s="1"/>
  <c r="AC24" i="9"/>
  <c r="AD24" i="9" s="1"/>
  <c r="AE24" i="9" s="1"/>
  <c r="BL24" i="9"/>
  <c r="BM24" i="9" s="1"/>
  <c r="BN24" i="9" s="1"/>
  <c r="A26" i="9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BT25" i="9"/>
  <c r="BB6" i="9"/>
  <c r="BA9" i="9"/>
  <c r="BW24" i="9"/>
  <c r="BX24" i="9" s="1"/>
  <c r="BL6" i="9"/>
  <c r="E12" i="9"/>
  <c r="AR6" i="9"/>
  <c r="BP9" i="9"/>
  <c r="AV9" i="9"/>
  <c r="AB9" i="9"/>
  <c r="R9" i="9"/>
  <c r="Q25" i="9" s="1"/>
  <c r="BF9" i="9"/>
  <c r="AL9" i="9"/>
  <c r="AK25" i="9" s="1"/>
  <c r="AQ9" i="9"/>
  <c r="CB25" i="20" l="1"/>
  <c r="AB10" i="9"/>
  <c r="BB10" i="9"/>
  <c r="AH10" i="9"/>
  <c r="AW10" i="9"/>
  <c r="AC10" i="9"/>
  <c r="BV10" i="9"/>
  <c r="BQ10" i="9"/>
  <c r="BL10" i="9"/>
  <c r="AR10" i="9"/>
  <c r="BG10" i="9"/>
  <c r="AM10" i="9"/>
  <c r="D13" i="9"/>
  <c r="BA32" i="20"/>
  <c r="BC32" i="20" s="1"/>
  <c r="BD32" i="20" s="1"/>
  <c r="AZ33" i="20"/>
  <c r="AU34" i="20"/>
  <c r="AV33" i="20"/>
  <c r="AQ28" i="20"/>
  <c r="AS28" i="20" s="1"/>
  <c r="AT28" i="20" s="1"/>
  <c r="AP29" i="20"/>
  <c r="BW26" i="20"/>
  <c r="BX26" i="20" s="1"/>
  <c r="BZ26" i="20"/>
  <c r="AL29" i="20"/>
  <c r="AK30" i="20"/>
  <c r="AD30" i="20"/>
  <c r="AE30" i="20" s="1"/>
  <c r="BE35" i="20"/>
  <c r="BF34" i="20"/>
  <c r="BH34" i="20" s="1"/>
  <c r="BI34" i="20" s="1"/>
  <c r="BQ40" i="20"/>
  <c r="BQ41" i="20"/>
  <c r="BQ42" i="20"/>
  <c r="BQ43" i="20"/>
  <c r="BQ44" i="20"/>
  <c r="BQ45" i="20"/>
  <c r="BQ46" i="20"/>
  <c r="BQ47" i="20"/>
  <c r="BQ48" i="20"/>
  <c r="BQ49" i="20"/>
  <c r="BQ50" i="20"/>
  <c r="BQ51" i="20"/>
  <c r="BQ52" i="20"/>
  <c r="BQ53" i="20"/>
  <c r="BQ54" i="20"/>
  <c r="BQ55" i="20"/>
  <c r="BQ56" i="20"/>
  <c r="BQ57" i="20"/>
  <c r="BQ58" i="20"/>
  <c r="BQ59" i="20"/>
  <c r="BQ60" i="20"/>
  <c r="BQ61" i="20"/>
  <c r="BQ62" i="20"/>
  <c r="BQ63" i="20"/>
  <c r="BQ64" i="20"/>
  <c r="BQ65" i="20"/>
  <c r="BQ66" i="20"/>
  <c r="BQ67" i="20"/>
  <c r="BQ68" i="20"/>
  <c r="BQ69" i="20"/>
  <c r="BQ70" i="20"/>
  <c r="BQ71" i="20"/>
  <c r="BQ72" i="20"/>
  <c r="BQ73" i="20"/>
  <c r="BQ74" i="20"/>
  <c r="BQ75" i="20"/>
  <c r="BQ76" i="20"/>
  <c r="BQ77" i="20"/>
  <c r="BQ78" i="20"/>
  <c r="BQ79" i="20"/>
  <c r="W32" i="20"/>
  <c r="Y32" i="20" s="1"/>
  <c r="Z32" i="20" s="1"/>
  <c r="V33" i="20"/>
  <c r="M19" i="20"/>
  <c r="BT28" i="20"/>
  <c r="BU27" i="20"/>
  <c r="BW27" i="20" s="1"/>
  <c r="BX27" i="20" s="1"/>
  <c r="AN28" i="20"/>
  <c r="AO28" i="20" s="1"/>
  <c r="BR27" i="20"/>
  <c r="BS27" i="20" s="1"/>
  <c r="AR46" i="20"/>
  <c r="AR47" i="20"/>
  <c r="AR48" i="20"/>
  <c r="AR49" i="20"/>
  <c r="AR50" i="20"/>
  <c r="AR51" i="20"/>
  <c r="AR52" i="20"/>
  <c r="AR53" i="20"/>
  <c r="AR54" i="20"/>
  <c r="AR55" i="20"/>
  <c r="AR56" i="20"/>
  <c r="AR57" i="20"/>
  <c r="R33" i="20"/>
  <c r="T33" i="20" s="1"/>
  <c r="U33" i="20" s="1"/>
  <c r="Q34" i="20"/>
  <c r="AB31" i="20"/>
  <c r="AA32" i="20"/>
  <c r="BP28" i="20"/>
  <c r="BR28" i="20" s="1"/>
  <c r="BS28" i="20" s="1"/>
  <c r="BO29" i="20"/>
  <c r="AS27" i="20"/>
  <c r="AT27" i="20" s="1"/>
  <c r="AM81" i="20"/>
  <c r="T32" i="20"/>
  <c r="U32" i="20" s="1"/>
  <c r="AG30" i="20"/>
  <c r="AI30" i="20" s="1"/>
  <c r="AJ30" i="20" s="1"/>
  <c r="AF31" i="20"/>
  <c r="BK34" i="20"/>
  <c r="BM34" i="20" s="1"/>
  <c r="BN34" i="20" s="1"/>
  <c r="BJ35" i="20"/>
  <c r="AL10" i="9"/>
  <c r="BP10" i="9"/>
  <c r="AF25" i="9"/>
  <c r="BF10" i="9"/>
  <c r="BO25" i="9"/>
  <c r="W10" i="9"/>
  <c r="R10" i="9"/>
  <c r="AG10" i="9"/>
  <c r="X10" i="9"/>
  <c r="AZ25" i="9"/>
  <c r="G7" i="9"/>
  <c r="F10" i="9"/>
  <c r="P26" i="9"/>
  <c r="BL25" i="9"/>
  <c r="BM25" i="9" s="1"/>
  <c r="BN25" i="9" s="1"/>
  <c r="AR25" i="9"/>
  <c r="AS25" i="9" s="1"/>
  <c r="AT25" i="9" s="1"/>
  <c r="X25" i="9"/>
  <c r="Y25" i="9" s="1"/>
  <c r="Z25" i="9" s="1"/>
  <c r="BQ25" i="9"/>
  <c r="BR25" i="9" s="1"/>
  <c r="BS25" i="9" s="1"/>
  <c r="AW25" i="9"/>
  <c r="AX25" i="9" s="1"/>
  <c r="AY25" i="9" s="1"/>
  <c r="AC25" i="9"/>
  <c r="AD25" i="9" s="1"/>
  <c r="AE25" i="9" s="1"/>
  <c r="O25" i="9"/>
  <c r="BV25" i="9"/>
  <c r="BW25" i="9" s="1"/>
  <c r="BX25" i="9" s="1"/>
  <c r="BG25" i="9"/>
  <c r="BH25" i="9" s="1"/>
  <c r="BI25" i="9" s="1"/>
  <c r="AM25" i="9"/>
  <c r="AN25" i="9" s="1"/>
  <c r="AO25" i="9" s="1"/>
  <c r="S25" i="9"/>
  <c r="T25" i="9" s="1"/>
  <c r="U25" i="9" s="1"/>
  <c r="BB25" i="9"/>
  <c r="BC25" i="9" s="1"/>
  <c r="BD25" i="9" s="1"/>
  <c r="AH25" i="9"/>
  <c r="AI25" i="9" s="1"/>
  <c r="AJ25" i="9" s="1"/>
  <c r="BE25" i="9"/>
  <c r="AA25" i="9"/>
  <c r="BU10" i="9"/>
  <c r="AP25" i="9"/>
  <c r="AQ10" i="9"/>
  <c r="AU25" i="9"/>
  <c r="BK10" i="9"/>
  <c r="BA10" i="9"/>
  <c r="AV10" i="9"/>
  <c r="V25" i="9"/>
  <c r="S10" i="9"/>
  <c r="Q26" i="9" s="1"/>
  <c r="Q11" i="9"/>
  <c r="F12" i="9"/>
  <c r="E13" i="9"/>
  <c r="E11" i="9"/>
  <c r="BU11" i="9" l="1"/>
  <c r="BV11" i="9"/>
  <c r="BB11" i="9"/>
  <c r="AH11" i="9"/>
  <c r="AW11" i="9"/>
  <c r="AC11" i="9"/>
  <c r="BQ11" i="9"/>
  <c r="BL11" i="9"/>
  <c r="AR11" i="9"/>
  <c r="BG11" i="9"/>
  <c r="AM11" i="9"/>
  <c r="BJ26" i="9"/>
  <c r="BK26" i="9" s="1"/>
  <c r="BZ27" i="20"/>
  <c r="CB27" i="20" s="1"/>
  <c r="AF32" i="20"/>
  <c r="AG31" i="20"/>
  <c r="AI31" i="20" s="1"/>
  <c r="AJ31" i="20" s="1"/>
  <c r="Q35" i="20"/>
  <c r="R34" i="20"/>
  <c r="BV40" i="20"/>
  <c r="BV41" i="20"/>
  <c r="CA41" i="20" s="1"/>
  <c r="BV42" i="20"/>
  <c r="CA42" i="20" s="1"/>
  <c r="BV43" i="20"/>
  <c r="CA43" i="20" s="1"/>
  <c r="BV44" i="20"/>
  <c r="CA44" i="20" s="1"/>
  <c r="BV45" i="20"/>
  <c r="CA45" i="20" s="1"/>
  <c r="BV46" i="20"/>
  <c r="CA46" i="20" s="1"/>
  <c r="BV47" i="20"/>
  <c r="CA47" i="20" s="1"/>
  <c r="BV48" i="20"/>
  <c r="CA48" i="20" s="1"/>
  <c r="BV49" i="20"/>
  <c r="CA49" i="20" s="1"/>
  <c r="BV50" i="20"/>
  <c r="CA50" i="20" s="1"/>
  <c r="BV51" i="20"/>
  <c r="CA51" i="20" s="1"/>
  <c r="BV52" i="20"/>
  <c r="CA52" i="20" s="1"/>
  <c r="BV53" i="20"/>
  <c r="CA53" i="20" s="1"/>
  <c r="BV54" i="20"/>
  <c r="CA54" i="20" s="1"/>
  <c r="I22" i="16" s="1"/>
  <c r="BV55" i="20"/>
  <c r="CA55" i="20" s="1"/>
  <c r="BV56" i="20"/>
  <c r="CA56" i="20" s="1"/>
  <c r="BV57" i="20"/>
  <c r="CA57" i="20" s="1"/>
  <c r="BV58" i="20"/>
  <c r="BV59" i="20"/>
  <c r="CA59" i="20" s="1"/>
  <c r="BV60" i="20"/>
  <c r="CA60" i="20" s="1"/>
  <c r="BV61" i="20"/>
  <c r="CA61" i="20" s="1"/>
  <c r="BV62" i="20"/>
  <c r="CA62" i="20" s="1"/>
  <c r="BV63" i="20"/>
  <c r="CA63" i="20" s="1"/>
  <c r="BV64" i="20"/>
  <c r="CA64" i="20" s="1"/>
  <c r="BV65" i="20"/>
  <c r="CA65" i="20" s="1"/>
  <c r="BV66" i="20"/>
  <c r="CA66" i="20" s="1"/>
  <c r="BV67" i="20"/>
  <c r="CA67" i="20" s="1"/>
  <c r="BV68" i="20"/>
  <c r="CA68" i="20" s="1"/>
  <c r="BV69" i="20"/>
  <c r="CA69" i="20" s="1"/>
  <c r="BV70" i="20"/>
  <c r="CA70" i="20" s="1"/>
  <c r="BV71" i="20"/>
  <c r="CA71" i="20" s="1"/>
  <c r="BV72" i="20"/>
  <c r="BV73" i="20"/>
  <c r="CA73" i="20" s="1"/>
  <c r="BV74" i="20"/>
  <c r="CA74" i="20" s="1"/>
  <c r="BV75" i="20"/>
  <c r="CA75" i="20" s="1"/>
  <c r="BV76" i="20"/>
  <c r="CA76" i="20" s="1"/>
  <c r="BV77" i="20"/>
  <c r="CA77" i="20" s="1"/>
  <c r="BV78" i="20"/>
  <c r="CA78" i="20" s="1"/>
  <c r="BV79" i="20"/>
  <c r="W33" i="20"/>
  <c r="Y33" i="20" s="1"/>
  <c r="Z33" i="20" s="1"/>
  <c r="V34" i="20"/>
  <c r="AX33" i="20"/>
  <c r="AY33" i="20" s="1"/>
  <c r="BK35" i="20"/>
  <c r="BM35" i="20" s="1"/>
  <c r="BN35" i="20" s="1"/>
  <c r="BJ36" i="20"/>
  <c r="BP29" i="20"/>
  <c r="BO30" i="20"/>
  <c r="AQ29" i="20"/>
  <c r="AP30" i="20"/>
  <c r="BA33" i="20"/>
  <c r="BC33" i="20" s="1"/>
  <c r="BD33" i="20" s="1"/>
  <c r="AZ34" i="20"/>
  <c r="AA33" i="20"/>
  <c r="AB32" i="20"/>
  <c r="AN29" i="20"/>
  <c r="AO29" i="20" s="1"/>
  <c r="AD31" i="20"/>
  <c r="AE31" i="20" s="1"/>
  <c r="AR81" i="20"/>
  <c r="CA72" i="20"/>
  <c r="BQ81" i="20"/>
  <c r="CA40" i="20"/>
  <c r="AU35" i="20"/>
  <c r="AV34" i="20"/>
  <c r="AX34" i="20" s="1"/>
  <c r="AY34" i="20" s="1"/>
  <c r="BU28" i="20"/>
  <c r="BT29" i="20"/>
  <c r="CA58" i="20"/>
  <c r="BF35" i="20"/>
  <c r="BH35" i="20" s="1"/>
  <c r="BI35" i="20" s="1"/>
  <c r="BE36" i="20"/>
  <c r="AK31" i="20"/>
  <c r="AL30" i="20"/>
  <c r="V26" i="9"/>
  <c r="W26" i="9" s="1"/>
  <c r="AU26" i="9"/>
  <c r="AV26" i="9" s="1"/>
  <c r="AF26" i="9"/>
  <c r="AG26" i="9" s="1"/>
  <c r="AL11" i="9"/>
  <c r="S11" i="9"/>
  <c r="BE26" i="9"/>
  <c r="BF26" i="9" s="1"/>
  <c r="BP11" i="9"/>
  <c r="X11" i="9"/>
  <c r="S6" i="9"/>
  <c r="BT26" i="9"/>
  <c r="BU26" i="9" s="1"/>
  <c r="AA26" i="9"/>
  <c r="AB26" i="9" s="1"/>
  <c r="R11" i="9"/>
  <c r="BK11" i="9"/>
  <c r="AG11" i="9"/>
  <c r="AV11" i="9"/>
  <c r="P27" i="9"/>
  <c r="S26" i="9"/>
  <c r="BG26" i="9"/>
  <c r="AR26" i="9"/>
  <c r="AH26" i="9"/>
  <c r="X26" i="9"/>
  <c r="BL26" i="9"/>
  <c r="O26" i="9"/>
  <c r="BV26" i="9"/>
  <c r="AW26" i="9"/>
  <c r="AM26" i="9"/>
  <c r="BB26" i="9"/>
  <c r="AC26" i="9"/>
  <c r="BQ26" i="9"/>
  <c r="AQ11" i="9"/>
  <c r="W11" i="9"/>
  <c r="G10" i="9"/>
  <c r="H7" i="9"/>
  <c r="BA11" i="9"/>
  <c r="AB11" i="9"/>
  <c r="BF11" i="9"/>
  <c r="AK26" i="9"/>
  <c r="AL26" i="9" s="1"/>
  <c r="AZ26" i="9"/>
  <c r="BA26" i="9" s="1"/>
  <c r="BO26" i="9"/>
  <c r="BP26" i="9" s="1"/>
  <c r="AP26" i="9"/>
  <c r="G12" i="9"/>
  <c r="F13" i="9"/>
  <c r="F11" i="9"/>
  <c r="R26" i="9"/>
  <c r="I20" i="16" l="1"/>
  <c r="H8" i="16"/>
  <c r="J8" i="16" s="1"/>
  <c r="BR26" i="9"/>
  <c r="BS26" i="9" s="1"/>
  <c r="I31" i="16"/>
  <c r="BV81" i="20"/>
  <c r="I19" i="16"/>
  <c r="I26" i="16"/>
  <c r="I17" i="16"/>
  <c r="AS29" i="20"/>
  <c r="AT29" i="20" s="1"/>
  <c r="I18" i="16"/>
  <c r="I23" i="16"/>
  <c r="I28" i="16"/>
  <c r="BT30" i="20"/>
  <c r="BU29" i="20"/>
  <c r="BW29" i="20" s="1"/>
  <c r="BX29" i="20" s="1"/>
  <c r="AV35" i="20"/>
  <c r="AX35" i="20" s="1"/>
  <c r="AY35" i="20" s="1"/>
  <c r="AU36" i="20"/>
  <c r="I25" i="16"/>
  <c r="I33" i="16"/>
  <c r="BA34" i="20"/>
  <c r="BC34" i="20" s="1"/>
  <c r="BD34" i="20" s="1"/>
  <c r="AZ35" i="20"/>
  <c r="BP30" i="20"/>
  <c r="BR30" i="20" s="1"/>
  <c r="BS30" i="20" s="1"/>
  <c r="BO31" i="20"/>
  <c r="R35" i="20"/>
  <c r="Q36" i="20"/>
  <c r="AB33" i="20"/>
  <c r="AA34" i="20"/>
  <c r="CB26" i="20"/>
  <c r="AN30" i="20"/>
  <c r="AO30" i="20" s="1"/>
  <c r="I16" i="16"/>
  <c r="I30" i="16"/>
  <c r="BW28" i="20"/>
  <c r="BX28" i="20" s="1"/>
  <c r="I15" i="16"/>
  <c r="I27" i="16"/>
  <c r="BR29" i="20"/>
  <c r="BS29" i="20" s="1"/>
  <c r="W34" i="20"/>
  <c r="Y34" i="20" s="1"/>
  <c r="Z34" i="20" s="1"/>
  <c r="V35" i="20"/>
  <c r="BF36" i="20"/>
  <c r="BH36" i="20" s="1"/>
  <c r="BI36" i="20" s="1"/>
  <c r="BE37" i="20"/>
  <c r="T34" i="20"/>
  <c r="U34" i="20" s="1"/>
  <c r="AL31" i="20"/>
  <c r="AK32" i="20"/>
  <c r="I24" i="16"/>
  <c r="I32" i="16"/>
  <c r="BZ28" i="20"/>
  <c r="I29" i="16"/>
  <c r="AD32" i="20"/>
  <c r="AE32" i="20" s="1"/>
  <c r="AQ30" i="20"/>
  <c r="AS30" i="20" s="1"/>
  <c r="AT30" i="20" s="1"/>
  <c r="AP31" i="20"/>
  <c r="CA79" i="20"/>
  <c r="BK36" i="20"/>
  <c r="BM36" i="20" s="1"/>
  <c r="BN36" i="20" s="1"/>
  <c r="BJ37" i="20"/>
  <c r="I21" i="16"/>
  <c r="AG32" i="20"/>
  <c r="AI32" i="20" s="1"/>
  <c r="AJ32" i="20" s="1"/>
  <c r="AF33" i="20"/>
  <c r="BH26" i="9"/>
  <c r="BI26" i="9" s="1"/>
  <c r="Y26" i="9"/>
  <c r="Z26" i="9" s="1"/>
  <c r="AN26" i="9"/>
  <c r="AO26" i="9" s="1"/>
  <c r="BT27" i="9"/>
  <c r="BU27" i="9" s="1"/>
  <c r="AD26" i="9"/>
  <c r="AE26" i="9" s="1"/>
  <c r="BE27" i="9"/>
  <c r="J19" i="9" s="1"/>
  <c r="AA27" i="9"/>
  <c r="D19" i="9" s="1"/>
  <c r="BC26" i="9"/>
  <c r="BD26" i="9" s="1"/>
  <c r="AP27" i="9"/>
  <c r="AQ27" i="9" s="1"/>
  <c r="AQ26" i="9"/>
  <c r="AS26" i="9" s="1"/>
  <c r="AT26" i="9" s="1"/>
  <c r="AF27" i="9"/>
  <c r="E19" i="9" s="1"/>
  <c r="BJ27" i="9"/>
  <c r="BK27" i="9" s="1"/>
  <c r="V27" i="9"/>
  <c r="BO27" i="9"/>
  <c r="BP27" i="9" s="1"/>
  <c r="Q27" i="9"/>
  <c r="H10" i="9"/>
  <c r="I7" i="9"/>
  <c r="S27" i="9"/>
  <c r="AH27" i="9"/>
  <c r="BL27" i="9"/>
  <c r="BG27" i="9"/>
  <c r="BV27" i="9"/>
  <c r="BQ27" i="9"/>
  <c r="AR27" i="9"/>
  <c r="AM27" i="9"/>
  <c r="BB27" i="9"/>
  <c r="AC27" i="9"/>
  <c r="P28" i="9"/>
  <c r="O27" i="9"/>
  <c r="AW27" i="9"/>
  <c r="X27" i="9"/>
  <c r="AZ27" i="9"/>
  <c r="BA27" i="9" s="1"/>
  <c r="AU27" i="9"/>
  <c r="H19" i="9" s="1"/>
  <c r="AK27" i="9"/>
  <c r="AL27" i="9" s="1"/>
  <c r="T26" i="9"/>
  <c r="U26" i="9" s="1"/>
  <c r="AI26" i="9"/>
  <c r="AJ26" i="9" s="1"/>
  <c r="BW26" i="9"/>
  <c r="BX26" i="9" s="1"/>
  <c r="BM26" i="9"/>
  <c r="BN26" i="9" s="1"/>
  <c r="AX26" i="9"/>
  <c r="AY26" i="9" s="1"/>
  <c r="G13" i="9"/>
  <c r="H12" i="9"/>
  <c r="G11" i="9"/>
  <c r="I34" i="16" l="1"/>
  <c r="CA81" i="20"/>
  <c r="BT28" i="9"/>
  <c r="BF37" i="20"/>
  <c r="BH37" i="20" s="1"/>
  <c r="BI37" i="20" s="1"/>
  <c r="BE38" i="20"/>
  <c r="CB28" i="20"/>
  <c r="AN31" i="20"/>
  <c r="AO31" i="20" s="1"/>
  <c r="AD33" i="20"/>
  <c r="AE33" i="20" s="1"/>
  <c r="BO32" i="20"/>
  <c r="BP31" i="20"/>
  <c r="I9" i="16"/>
  <c r="I10" i="16"/>
  <c r="I11" i="16"/>
  <c r="AL32" i="20"/>
  <c r="AK33" i="20"/>
  <c r="AA35" i="20"/>
  <c r="AB34" i="20"/>
  <c r="AP32" i="20"/>
  <c r="AQ31" i="20"/>
  <c r="AS31" i="20" s="1"/>
  <c r="AT31" i="20" s="1"/>
  <c r="W35" i="20"/>
  <c r="Y35" i="20" s="1"/>
  <c r="Z35" i="20" s="1"/>
  <c r="V36" i="20"/>
  <c r="BU30" i="20"/>
  <c r="BW30" i="20" s="1"/>
  <c r="BX30" i="20" s="1"/>
  <c r="BT31" i="20"/>
  <c r="BZ29" i="20"/>
  <c r="CB29" i="20" s="1"/>
  <c r="AG33" i="20"/>
  <c r="AI33" i="20" s="1"/>
  <c r="AJ33" i="20" s="1"/>
  <c r="AF34" i="20"/>
  <c r="T35" i="20"/>
  <c r="U35" i="20" s="1"/>
  <c r="BK37" i="20"/>
  <c r="BM37" i="20" s="1"/>
  <c r="BN37" i="20" s="1"/>
  <c r="BJ38" i="20"/>
  <c r="R36" i="20"/>
  <c r="Q37" i="20"/>
  <c r="BA35" i="20"/>
  <c r="BC35" i="20" s="1"/>
  <c r="BD35" i="20" s="1"/>
  <c r="AZ36" i="20"/>
  <c r="AV36" i="20"/>
  <c r="AX36" i="20" s="1"/>
  <c r="AY36" i="20" s="1"/>
  <c r="AU37" i="20"/>
  <c r="BJ28" i="9"/>
  <c r="BK28" i="9" s="1"/>
  <c r="K19" i="9"/>
  <c r="M19" i="9"/>
  <c r="V28" i="9"/>
  <c r="W28" i="9" s="1"/>
  <c r="AV27" i="9"/>
  <c r="AX27" i="9" s="1"/>
  <c r="AY27" i="9" s="1"/>
  <c r="BF27" i="9"/>
  <c r="BH27" i="9" s="1"/>
  <c r="BI27" i="9" s="1"/>
  <c r="AU28" i="9"/>
  <c r="AV28" i="9" s="1"/>
  <c r="AN27" i="9"/>
  <c r="AO27" i="9" s="1"/>
  <c r="Q28" i="9"/>
  <c r="R28" i="9" s="1"/>
  <c r="AB27" i="9"/>
  <c r="AD27" i="9" s="1"/>
  <c r="AE27" i="9" s="1"/>
  <c r="AS27" i="9"/>
  <c r="AT27" i="9" s="1"/>
  <c r="AG27" i="9"/>
  <c r="AI27" i="9" s="1"/>
  <c r="AJ27" i="9" s="1"/>
  <c r="R27" i="9"/>
  <c r="T27" i="9" s="1"/>
  <c r="U27" i="9" s="1"/>
  <c r="BM27" i="9"/>
  <c r="BN27" i="9" s="1"/>
  <c r="B19" i="9"/>
  <c r="BC27" i="9"/>
  <c r="BD27" i="9" s="1"/>
  <c r="AA28" i="9"/>
  <c r="AB28" i="9" s="1"/>
  <c r="AF28" i="9"/>
  <c r="AG28" i="9" s="1"/>
  <c r="BW27" i="9"/>
  <c r="BX27" i="9" s="1"/>
  <c r="I10" i="9"/>
  <c r="J7" i="9"/>
  <c r="C19" i="9"/>
  <c r="W27" i="9"/>
  <c r="Y27" i="9" s="1"/>
  <c r="Z27" i="9" s="1"/>
  <c r="BR27" i="9"/>
  <c r="BS27" i="9" s="1"/>
  <c r="AP28" i="9"/>
  <c r="G19" i="9"/>
  <c r="F19" i="9"/>
  <c r="AK28" i="9"/>
  <c r="BO28" i="9"/>
  <c r="L19" i="9"/>
  <c r="I19" i="9"/>
  <c r="AZ28" i="9"/>
  <c r="BA28" i="9" s="1"/>
  <c r="BL28" i="9"/>
  <c r="BG28" i="9"/>
  <c r="BV28" i="9"/>
  <c r="AW28" i="9"/>
  <c r="AR28" i="9"/>
  <c r="AM28" i="9"/>
  <c r="AH28" i="9"/>
  <c r="AC28" i="9"/>
  <c r="S28" i="9"/>
  <c r="BQ28" i="9"/>
  <c r="X28" i="9"/>
  <c r="BB28" i="9"/>
  <c r="P29" i="9"/>
  <c r="O28" i="9"/>
  <c r="BE28" i="9"/>
  <c r="BU28" i="9"/>
  <c r="I12" i="9"/>
  <c r="H13" i="9"/>
  <c r="H11" i="9"/>
  <c r="AQ32" i="20" l="1"/>
  <c r="AS32" i="20" s="1"/>
  <c r="AT32" i="20" s="1"/>
  <c r="AP33" i="20"/>
  <c r="BZ30" i="20"/>
  <c r="CB30" i="20" s="1"/>
  <c r="AU38" i="20"/>
  <c r="AV37" i="20"/>
  <c r="AX37" i="20" s="1"/>
  <c r="AY37" i="20" s="1"/>
  <c r="R37" i="20"/>
  <c r="Q38" i="20"/>
  <c r="W36" i="20"/>
  <c r="Y36" i="20" s="1"/>
  <c r="Z36" i="20" s="1"/>
  <c r="V37" i="20"/>
  <c r="AD34" i="20"/>
  <c r="AE34" i="20" s="1"/>
  <c r="BP32" i="20"/>
  <c r="BR32" i="20" s="1"/>
  <c r="BS32" i="20" s="1"/>
  <c r="BO33" i="20"/>
  <c r="H9" i="16"/>
  <c r="J9" i="16" s="1"/>
  <c r="BR31" i="20"/>
  <c r="BS31" i="20" s="1"/>
  <c r="T36" i="20"/>
  <c r="U36" i="20" s="1"/>
  <c r="AB35" i="20"/>
  <c r="AA36" i="20"/>
  <c r="BE39" i="20"/>
  <c r="BF38" i="20"/>
  <c r="BH38" i="20" s="1"/>
  <c r="BI38" i="20" s="1"/>
  <c r="AN32" i="20"/>
  <c r="AO32" i="20" s="1"/>
  <c r="BA36" i="20"/>
  <c r="BC36" i="20" s="1"/>
  <c r="BD36" i="20" s="1"/>
  <c r="AZ37" i="20"/>
  <c r="BK38" i="20"/>
  <c r="BM38" i="20" s="1"/>
  <c r="BN38" i="20" s="1"/>
  <c r="BJ39" i="20"/>
  <c r="AF35" i="20"/>
  <c r="AG34" i="20"/>
  <c r="AI34" i="20" s="1"/>
  <c r="AJ34" i="20" s="1"/>
  <c r="BT32" i="20"/>
  <c r="BU31" i="20"/>
  <c r="BW31" i="20" s="1"/>
  <c r="BX31" i="20" s="1"/>
  <c r="AL33" i="20"/>
  <c r="AK34" i="20"/>
  <c r="AX28" i="9"/>
  <c r="AY28" i="9" s="1"/>
  <c r="BW28" i="9"/>
  <c r="BX28" i="9" s="1"/>
  <c r="Y28" i="9"/>
  <c r="Z28" i="9" s="1"/>
  <c r="AD28" i="9"/>
  <c r="AE28" i="9" s="1"/>
  <c r="AC29" i="9"/>
  <c r="AR29" i="9"/>
  <c r="AM29" i="9"/>
  <c r="BV29" i="9"/>
  <c r="AW29" i="9"/>
  <c r="BL29" i="9"/>
  <c r="S29" i="9"/>
  <c r="BB29" i="9"/>
  <c r="P30" i="9"/>
  <c r="X29" i="9"/>
  <c r="O29" i="9"/>
  <c r="BQ29" i="9"/>
  <c r="BG29" i="9"/>
  <c r="AH29" i="9"/>
  <c r="BP28" i="9"/>
  <c r="BR28" i="9" s="1"/>
  <c r="BS28" i="9" s="1"/>
  <c r="BO29" i="9"/>
  <c r="BT29" i="9"/>
  <c r="AU29" i="9"/>
  <c r="AV29" i="9" s="1"/>
  <c r="AL28" i="9"/>
  <c r="AN28" i="9" s="1"/>
  <c r="AO28" i="9" s="1"/>
  <c r="AK29" i="9"/>
  <c r="J10" i="9"/>
  <c r="K7" i="9"/>
  <c r="T28" i="9"/>
  <c r="U28" i="9" s="1"/>
  <c r="AF29" i="9"/>
  <c r="BE29" i="9"/>
  <c r="BF28" i="9"/>
  <c r="BH28" i="9" s="1"/>
  <c r="BI28" i="9" s="1"/>
  <c r="AZ29" i="9"/>
  <c r="BA29" i="9" s="1"/>
  <c r="BC28" i="9"/>
  <c r="BD28" i="9" s="1"/>
  <c r="AQ28" i="9"/>
  <c r="AS28" i="9" s="1"/>
  <c r="AT28" i="9" s="1"/>
  <c r="AP29" i="9"/>
  <c r="AA29" i="9"/>
  <c r="BM28" i="9"/>
  <c r="BN28" i="9" s="1"/>
  <c r="BJ29" i="9"/>
  <c r="Q29" i="9"/>
  <c r="V29" i="9"/>
  <c r="J12" i="9"/>
  <c r="I13" i="9"/>
  <c r="I11" i="9"/>
  <c r="AI28" i="9"/>
  <c r="AJ28" i="9" s="1"/>
  <c r="AK35" i="20" l="1"/>
  <c r="AL34" i="20"/>
  <c r="AN33" i="20"/>
  <c r="AO33" i="20" s="1"/>
  <c r="AG35" i="20"/>
  <c r="AI35" i="20" s="1"/>
  <c r="AJ35" i="20" s="1"/>
  <c r="AF36" i="20"/>
  <c r="AD35" i="20"/>
  <c r="AE35" i="20" s="1"/>
  <c r="R38" i="20"/>
  <c r="Q39" i="20"/>
  <c r="R39" i="20" s="1"/>
  <c r="BJ40" i="20"/>
  <c r="BK39" i="20"/>
  <c r="BM39" i="20" s="1"/>
  <c r="BN39" i="20" s="1"/>
  <c r="BE40" i="20"/>
  <c r="BF39" i="20"/>
  <c r="BH39" i="20" s="1"/>
  <c r="BI39" i="20" s="1"/>
  <c r="T37" i="20"/>
  <c r="U37" i="20" s="1"/>
  <c r="AQ33" i="20"/>
  <c r="AS33" i="20" s="1"/>
  <c r="AT33" i="20" s="1"/>
  <c r="AP34" i="20"/>
  <c r="BA37" i="20"/>
  <c r="BC37" i="20" s="1"/>
  <c r="BD37" i="20" s="1"/>
  <c r="AZ38" i="20"/>
  <c r="AB36" i="20"/>
  <c r="AA37" i="20"/>
  <c r="AU39" i="20"/>
  <c r="AV38" i="20"/>
  <c r="AX38" i="20" s="1"/>
  <c r="AY38" i="20" s="1"/>
  <c r="BU32" i="20"/>
  <c r="BW32" i="20" s="1"/>
  <c r="BX32" i="20" s="1"/>
  <c r="BT33" i="20"/>
  <c r="BZ31" i="20"/>
  <c r="CB31" i="20" s="1"/>
  <c r="BP33" i="20"/>
  <c r="BR33" i="20" s="1"/>
  <c r="BS33" i="20" s="1"/>
  <c r="BO34" i="20"/>
  <c r="V38" i="20"/>
  <c r="W37" i="20"/>
  <c r="Y37" i="20" s="1"/>
  <c r="Z37" i="20" s="1"/>
  <c r="BJ30" i="9"/>
  <c r="BK30" i="9" s="1"/>
  <c r="BK29" i="9"/>
  <c r="BM29" i="9" s="1"/>
  <c r="BN29" i="9" s="1"/>
  <c r="BT30" i="9"/>
  <c r="BU30" i="9" s="1"/>
  <c r="BU29" i="9"/>
  <c r="BW29" i="9" s="1"/>
  <c r="BX29" i="9" s="1"/>
  <c r="AU30" i="9"/>
  <c r="AF30" i="9"/>
  <c r="AG30" i="9" s="1"/>
  <c r="V30" i="9"/>
  <c r="W30" i="9" s="1"/>
  <c r="AZ30" i="9"/>
  <c r="BA30" i="9" s="1"/>
  <c r="Q30" i="9"/>
  <c r="R30" i="9" s="1"/>
  <c r="BC29" i="9"/>
  <c r="BD29" i="9" s="1"/>
  <c r="BE30" i="9"/>
  <c r="BF30" i="9" s="1"/>
  <c r="R29" i="9"/>
  <c r="T29" i="9" s="1"/>
  <c r="U29" i="9" s="1"/>
  <c r="AL29" i="9"/>
  <c r="AN29" i="9" s="1"/>
  <c r="AO29" i="9" s="1"/>
  <c r="AK30" i="9"/>
  <c r="BF29" i="9"/>
  <c r="BH29" i="9" s="1"/>
  <c r="BI29" i="9" s="1"/>
  <c r="AG29" i="9"/>
  <c r="AI29" i="9" s="1"/>
  <c r="AJ29" i="9" s="1"/>
  <c r="AB29" i="9"/>
  <c r="AD29" i="9" s="1"/>
  <c r="AE29" i="9" s="1"/>
  <c r="AA30" i="9"/>
  <c r="L7" i="9"/>
  <c r="K10" i="9"/>
  <c r="BP29" i="9"/>
  <c r="BR29" i="9" s="1"/>
  <c r="BS29" i="9" s="1"/>
  <c r="BO30" i="9"/>
  <c r="AP30" i="9"/>
  <c r="AQ29" i="9"/>
  <c r="AS29" i="9" s="1"/>
  <c r="AT29" i="9" s="1"/>
  <c r="W29" i="9"/>
  <c r="Y29" i="9" s="1"/>
  <c r="Z29" i="9" s="1"/>
  <c r="AH30" i="9"/>
  <c r="BQ30" i="9"/>
  <c r="O30" i="9"/>
  <c r="BG30" i="9"/>
  <c r="BB30" i="9"/>
  <c r="P31" i="9"/>
  <c r="AW30" i="9"/>
  <c r="BL30" i="9"/>
  <c r="S30" i="9"/>
  <c r="BV30" i="9"/>
  <c r="AR30" i="9"/>
  <c r="X30" i="9"/>
  <c r="AM30" i="9"/>
  <c r="AC30" i="9"/>
  <c r="AX29" i="9"/>
  <c r="AY29" i="9" s="1"/>
  <c r="K12" i="9"/>
  <c r="J13" i="9"/>
  <c r="J11" i="9"/>
  <c r="AV30" i="9"/>
  <c r="BT31" i="9" l="1"/>
  <c r="BH30" i="9"/>
  <c r="BI30" i="9" s="1"/>
  <c r="AU40" i="20"/>
  <c r="AV39" i="20"/>
  <c r="AX39" i="20" s="1"/>
  <c r="AY39" i="20" s="1"/>
  <c r="W38" i="20"/>
  <c r="Y38" i="20" s="1"/>
  <c r="Z38" i="20" s="1"/>
  <c r="V39" i="20"/>
  <c r="W39" i="20" s="1"/>
  <c r="BU33" i="20"/>
  <c r="BT34" i="20"/>
  <c r="AB37" i="20"/>
  <c r="AA38" i="20"/>
  <c r="AP35" i="20"/>
  <c r="AQ34" i="20"/>
  <c r="AS34" i="20" s="1"/>
  <c r="AT34" i="20" s="1"/>
  <c r="BK40" i="20"/>
  <c r="BM40" i="20" s="1"/>
  <c r="BN40" i="20" s="1"/>
  <c r="BJ41" i="20"/>
  <c r="BP34" i="20"/>
  <c r="BR34" i="20" s="1"/>
  <c r="BS34" i="20" s="1"/>
  <c r="BO35" i="20"/>
  <c r="AD36" i="20"/>
  <c r="AE36" i="20" s="1"/>
  <c r="BF40" i="20"/>
  <c r="BH40" i="20" s="1"/>
  <c r="BI40" i="20" s="1"/>
  <c r="BE41" i="20"/>
  <c r="T39" i="20"/>
  <c r="U39" i="20" s="1"/>
  <c r="R81" i="20"/>
  <c r="AF37" i="20"/>
  <c r="AG36" i="20"/>
  <c r="AI36" i="20" s="1"/>
  <c r="AJ36" i="20" s="1"/>
  <c r="AN34" i="20"/>
  <c r="AO34" i="20" s="1"/>
  <c r="BA38" i="20"/>
  <c r="BC38" i="20" s="1"/>
  <c r="BD38" i="20" s="1"/>
  <c r="AZ39" i="20"/>
  <c r="BZ32" i="20"/>
  <c r="T38" i="20"/>
  <c r="U38" i="20" s="1"/>
  <c r="AL35" i="20"/>
  <c r="AK36" i="20"/>
  <c r="T30" i="9"/>
  <c r="U30" i="9" s="1"/>
  <c r="BM30" i="9"/>
  <c r="BN30" i="9" s="1"/>
  <c r="Y30" i="9"/>
  <c r="Z30" i="9" s="1"/>
  <c r="AX30" i="9"/>
  <c r="AY30" i="9" s="1"/>
  <c r="Q31" i="9"/>
  <c r="R31" i="9" s="1"/>
  <c r="BW30" i="9"/>
  <c r="BX30" i="9" s="1"/>
  <c r="BC30" i="9"/>
  <c r="BD30" i="9" s="1"/>
  <c r="AF31" i="9"/>
  <c r="AG31" i="9" s="1"/>
  <c r="BJ31" i="9"/>
  <c r="BK31" i="9" s="1"/>
  <c r="AU31" i="9"/>
  <c r="AV31" i="9" s="1"/>
  <c r="BP30" i="9"/>
  <c r="BR30" i="9" s="1"/>
  <c r="BS30" i="9" s="1"/>
  <c r="BO31" i="9"/>
  <c r="BP31" i="9" s="1"/>
  <c r="M7" i="9"/>
  <c r="M10" i="9" s="1"/>
  <c r="L10" i="9"/>
  <c r="P32" i="9"/>
  <c r="O31" i="9"/>
  <c r="BB31" i="9"/>
  <c r="BL31" i="9"/>
  <c r="AM31" i="9"/>
  <c r="AR31" i="9"/>
  <c r="BG31" i="9"/>
  <c r="AH31" i="9"/>
  <c r="AW31" i="9"/>
  <c r="BV31" i="9"/>
  <c r="AC31" i="9"/>
  <c r="S31" i="9"/>
  <c r="X31" i="9"/>
  <c r="BQ31" i="9"/>
  <c r="AZ31" i="9"/>
  <c r="BA31" i="9" s="1"/>
  <c r="V31" i="9"/>
  <c r="BE31" i="9"/>
  <c r="AQ30" i="9"/>
  <c r="AS30" i="9" s="1"/>
  <c r="AT30" i="9" s="1"/>
  <c r="AP31" i="9"/>
  <c r="AQ31" i="9" s="1"/>
  <c r="AB30" i="9"/>
  <c r="AD30" i="9" s="1"/>
  <c r="AE30" i="9" s="1"/>
  <c r="AA31" i="9"/>
  <c r="AL30" i="9"/>
  <c r="AN30" i="9" s="1"/>
  <c r="AO30" i="9" s="1"/>
  <c r="AK31" i="9"/>
  <c r="K13" i="9"/>
  <c r="L12" i="9"/>
  <c r="K11" i="9"/>
  <c r="BU31" i="9"/>
  <c r="AI30" i="9"/>
  <c r="AJ30" i="9" s="1"/>
  <c r="AA32" i="9" l="1"/>
  <c r="AS31" i="9"/>
  <c r="AT31" i="9" s="1"/>
  <c r="BT32" i="9"/>
  <c r="BU32" i="9" s="1"/>
  <c r="AQ35" i="20"/>
  <c r="AS35" i="20" s="1"/>
  <c r="AT35" i="20" s="1"/>
  <c r="AP36" i="20"/>
  <c r="BW33" i="20"/>
  <c r="BX33" i="20" s="1"/>
  <c r="BZ33" i="20"/>
  <c r="CB33" i="20" s="1"/>
  <c r="AV40" i="20"/>
  <c r="AX40" i="20" s="1"/>
  <c r="AY40" i="20" s="1"/>
  <c r="AU41" i="20"/>
  <c r="AL36" i="20"/>
  <c r="AK37" i="20"/>
  <c r="CB32" i="20"/>
  <c r="BK41" i="20"/>
  <c r="BM41" i="20" s="1"/>
  <c r="BN41" i="20" s="1"/>
  <c r="BJ42" i="20"/>
  <c r="AB38" i="20"/>
  <c r="AA39" i="20"/>
  <c r="Y39" i="20"/>
  <c r="Z39" i="20" s="1"/>
  <c r="Z81" i="20" s="1"/>
  <c r="C20" i="20" s="1"/>
  <c r="W81" i="20"/>
  <c r="AN35" i="20"/>
  <c r="AO35" i="20" s="1"/>
  <c r="BA39" i="20"/>
  <c r="BC39" i="20" s="1"/>
  <c r="BD39" i="20" s="1"/>
  <c r="AZ40" i="20"/>
  <c r="U81" i="20"/>
  <c r="B20" i="20" s="1"/>
  <c r="AD37" i="20"/>
  <c r="AE37" i="20" s="1"/>
  <c r="AG37" i="20"/>
  <c r="AI37" i="20" s="1"/>
  <c r="AJ37" i="20" s="1"/>
  <c r="AF38" i="20"/>
  <c r="BF41" i="20"/>
  <c r="BH41" i="20" s="1"/>
  <c r="BI41" i="20" s="1"/>
  <c r="BE42" i="20"/>
  <c r="BP35" i="20"/>
  <c r="BR35" i="20" s="1"/>
  <c r="BS35" i="20" s="1"/>
  <c r="BO36" i="20"/>
  <c r="BT35" i="20"/>
  <c r="BU34" i="20"/>
  <c r="BM31" i="9"/>
  <c r="BN31" i="9" s="1"/>
  <c r="AI31" i="9"/>
  <c r="AJ31" i="9" s="1"/>
  <c r="AF32" i="9"/>
  <c r="AG32" i="9" s="1"/>
  <c r="BJ32" i="9"/>
  <c r="BK32" i="9" s="1"/>
  <c r="AK32" i="9"/>
  <c r="AL32" i="9" s="1"/>
  <c r="AX31" i="9"/>
  <c r="AY31" i="9" s="1"/>
  <c r="BR31" i="9"/>
  <c r="BS31" i="9" s="1"/>
  <c r="AU32" i="9"/>
  <c r="AV32" i="9" s="1"/>
  <c r="Q32" i="9"/>
  <c r="R32" i="9" s="1"/>
  <c r="AP32" i="9"/>
  <c r="AQ32" i="9" s="1"/>
  <c r="AZ32" i="9"/>
  <c r="BA32" i="9" s="1"/>
  <c r="AB32" i="9"/>
  <c r="BO32" i="9"/>
  <c r="BP32" i="9" s="1"/>
  <c r="AL31" i="9"/>
  <c r="AN31" i="9" s="1"/>
  <c r="AO31" i="9" s="1"/>
  <c r="BE32" i="9"/>
  <c r="BF31" i="9"/>
  <c r="BH31" i="9" s="1"/>
  <c r="BI31" i="9" s="1"/>
  <c r="BL32" i="9"/>
  <c r="AM32" i="9"/>
  <c r="AW32" i="9"/>
  <c r="O32" i="9"/>
  <c r="X32" i="9"/>
  <c r="AC32" i="9"/>
  <c r="P33" i="9"/>
  <c r="S32" i="9"/>
  <c r="BG32" i="9"/>
  <c r="BQ32" i="9"/>
  <c r="AR32" i="9"/>
  <c r="AH32" i="9"/>
  <c r="BV32" i="9"/>
  <c r="BB32" i="9"/>
  <c r="AB31" i="9"/>
  <c r="AD31" i="9" s="1"/>
  <c r="AE31" i="9" s="1"/>
  <c r="V32" i="9"/>
  <c r="W31" i="9"/>
  <c r="Y31" i="9" s="1"/>
  <c r="Z31" i="9" s="1"/>
  <c r="BC31" i="9"/>
  <c r="BD31" i="9" s="1"/>
  <c r="T31" i="9"/>
  <c r="U31" i="9" s="1"/>
  <c r="L13" i="9"/>
  <c r="M12" i="9"/>
  <c r="L11" i="9"/>
  <c r="BW31" i="9"/>
  <c r="BX31" i="9" s="1"/>
  <c r="BM32" i="9" l="1"/>
  <c r="BN32" i="9" s="1"/>
  <c r="BW34" i="20"/>
  <c r="BX34" i="20" s="1"/>
  <c r="BZ34" i="20"/>
  <c r="BF42" i="20"/>
  <c r="BH42" i="20" s="1"/>
  <c r="BI42" i="20" s="1"/>
  <c r="BE43" i="20"/>
  <c r="AN36" i="20"/>
  <c r="AO36" i="20" s="1"/>
  <c r="BA40" i="20"/>
  <c r="BC40" i="20" s="1"/>
  <c r="BD40" i="20" s="1"/>
  <c r="AZ41" i="20"/>
  <c r="AL37" i="20"/>
  <c r="AK38" i="20"/>
  <c r="BU35" i="20"/>
  <c r="BW35" i="20" s="1"/>
  <c r="BX35" i="20" s="1"/>
  <c r="BT36" i="20"/>
  <c r="AB39" i="20"/>
  <c r="AA40" i="20"/>
  <c r="H11" i="16"/>
  <c r="J11" i="16" s="1"/>
  <c r="AV41" i="20"/>
  <c r="AX41" i="20" s="1"/>
  <c r="AY41" i="20" s="1"/>
  <c r="AU42" i="20"/>
  <c r="AQ36" i="20"/>
  <c r="AS36" i="20" s="1"/>
  <c r="AT36" i="20" s="1"/>
  <c r="AP37" i="20"/>
  <c r="BK42" i="20"/>
  <c r="BM42" i="20" s="1"/>
  <c r="BN42" i="20" s="1"/>
  <c r="BJ43" i="20"/>
  <c r="BP36" i="20"/>
  <c r="BR36" i="20" s="1"/>
  <c r="BS36" i="20" s="1"/>
  <c r="BO37" i="20"/>
  <c r="AG38" i="20"/>
  <c r="AI38" i="20" s="1"/>
  <c r="AJ38" i="20" s="1"/>
  <c r="AF39" i="20"/>
  <c r="AD38" i="20"/>
  <c r="AE38" i="20" s="1"/>
  <c r="T32" i="9"/>
  <c r="U32" i="9" s="1"/>
  <c r="AS32" i="9"/>
  <c r="AT32" i="9" s="1"/>
  <c r="BW32" i="9"/>
  <c r="BX32" i="9" s="1"/>
  <c r="AD32" i="9"/>
  <c r="AE32" i="9" s="1"/>
  <c r="BR32" i="9"/>
  <c r="BS32" i="9" s="1"/>
  <c r="BE33" i="9"/>
  <c r="BF32" i="9"/>
  <c r="BH32" i="9" s="1"/>
  <c r="BI32" i="9" s="1"/>
  <c r="AF33" i="9"/>
  <c r="AN32" i="9"/>
  <c r="AO32" i="9" s="1"/>
  <c r="AP33" i="9"/>
  <c r="AU33" i="9"/>
  <c r="AV33" i="9" s="1"/>
  <c r="BC32" i="9"/>
  <c r="BD32" i="9" s="1"/>
  <c r="AW33" i="9"/>
  <c r="BB33" i="9"/>
  <c r="S33" i="9"/>
  <c r="AH33" i="9"/>
  <c r="BQ33" i="9"/>
  <c r="AR33" i="9"/>
  <c r="AC33" i="9"/>
  <c r="O33" i="9"/>
  <c r="BV33" i="9"/>
  <c r="BL33" i="9"/>
  <c r="P34" i="9"/>
  <c r="X33" i="9"/>
  <c r="BG33" i="9"/>
  <c r="AM33" i="9"/>
  <c r="BO33" i="9"/>
  <c r="AZ33" i="9"/>
  <c r="BA33" i="9" s="1"/>
  <c r="AA33" i="9"/>
  <c r="AK33" i="9"/>
  <c r="Q33" i="9"/>
  <c r="R33" i="9" s="1"/>
  <c r="T33" i="9" s="1"/>
  <c r="U33" i="9" s="1"/>
  <c r="BJ33" i="9"/>
  <c r="BK33" i="9" s="1"/>
  <c r="AX32" i="9"/>
  <c r="AY32" i="9" s="1"/>
  <c r="BT33" i="9"/>
  <c r="BU33" i="9" s="1"/>
  <c r="V33" i="9"/>
  <c r="W32" i="9"/>
  <c r="Y32" i="9" s="1"/>
  <c r="Z32" i="9" s="1"/>
  <c r="M13" i="9"/>
  <c r="M11" i="9"/>
  <c r="AI32" i="9"/>
  <c r="AJ32" i="9" s="1"/>
  <c r="BZ35" i="20" l="1"/>
  <c r="CB35" i="20" s="1"/>
  <c r="AU34" i="9"/>
  <c r="AV34" i="9" s="1"/>
  <c r="AN37" i="20"/>
  <c r="AO37" i="20" s="1"/>
  <c r="BO38" i="20"/>
  <c r="BP37" i="20"/>
  <c r="BR37" i="20" s="1"/>
  <c r="BS37" i="20" s="1"/>
  <c r="AQ37" i="20"/>
  <c r="AS37" i="20" s="1"/>
  <c r="AT37" i="20" s="1"/>
  <c r="AP38" i="20"/>
  <c r="BU36" i="20"/>
  <c r="BW36" i="20" s="1"/>
  <c r="BX36" i="20" s="1"/>
  <c r="BT37" i="20"/>
  <c r="BA41" i="20"/>
  <c r="BC41" i="20" s="1"/>
  <c r="BD41" i="20" s="1"/>
  <c r="AZ42" i="20"/>
  <c r="BF43" i="20"/>
  <c r="BH43" i="20" s="1"/>
  <c r="BI43" i="20" s="1"/>
  <c r="BE44" i="20"/>
  <c r="AB40" i="20"/>
  <c r="AA41" i="20"/>
  <c r="AF40" i="20"/>
  <c r="AG39" i="20"/>
  <c r="AI39" i="20" s="1"/>
  <c r="AJ39" i="20" s="1"/>
  <c r="BK43" i="20"/>
  <c r="BM43" i="20" s="1"/>
  <c r="BN43" i="20" s="1"/>
  <c r="BJ44" i="20"/>
  <c r="AV42" i="20"/>
  <c r="AX42" i="20" s="1"/>
  <c r="AY42" i="20" s="1"/>
  <c r="AU43" i="20"/>
  <c r="AD39" i="20"/>
  <c r="AE39" i="20" s="1"/>
  <c r="AK39" i="20"/>
  <c r="AL38" i="20"/>
  <c r="CB34" i="20"/>
  <c r="H12" i="16"/>
  <c r="J12" i="16" s="1"/>
  <c r="Q34" i="9"/>
  <c r="R34" i="9" s="1"/>
  <c r="V34" i="9"/>
  <c r="W34" i="9" s="1"/>
  <c r="BO34" i="9"/>
  <c r="BP34" i="9" s="1"/>
  <c r="BJ34" i="9"/>
  <c r="BK34" i="9" s="1"/>
  <c r="BT34" i="9"/>
  <c r="BU34" i="9" s="1"/>
  <c r="BW33" i="9"/>
  <c r="BX33" i="9" s="1"/>
  <c r="AA34" i="9"/>
  <c r="AB34" i="9" s="1"/>
  <c r="AZ34" i="9"/>
  <c r="BA34" i="9" s="1"/>
  <c r="AF34" i="9"/>
  <c r="AG34" i="9" s="1"/>
  <c r="W33" i="9"/>
  <c r="Y33" i="9" s="1"/>
  <c r="Z33" i="9" s="1"/>
  <c r="AG33" i="9"/>
  <c r="AI33" i="9" s="1"/>
  <c r="AJ33" i="9" s="1"/>
  <c r="BM33" i="9"/>
  <c r="BN33" i="9" s="1"/>
  <c r="AB33" i="9"/>
  <c r="AD33" i="9" s="1"/>
  <c r="AE33" i="9" s="1"/>
  <c r="BB34" i="9"/>
  <c r="AC34" i="9"/>
  <c r="AR34" i="9"/>
  <c r="X34" i="9"/>
  <c r="P35" i="9"/>
  <c r="AU35" i="9" s="1"/>
  <c r="AW34" i="9"/>
  <c r="AH34" i="9"/>
  <c r="BG34" i="9"/>
  <c r="BQ34" i="9"/>
  <c r="S34" i="9"/>
  <c r="AM34" i="9"/>
  <c r="BV34" i="9"/>
  <c r="O34" i="9"/>
  <c r="BL34" i="9"/>
  <c r="BP33" i="9"/>
  <c r="BR33" i="9" s="1"/>
  <c r="BS33" i="9" s="1"/>
  <c r="BE34" i="9"/>
  <c r="AX33" i="9"/>
  <c r="AY33" i="9" s="1"/>
  <c r="BC33" i="9"/>
  <c r="BD33" i="9" s="1"/>
  <c r="AL33" i="9"/>
  <c r="AN33" i="9" s="1"/>
  <c r="AO33" i="9" s="1"/>
  <c r="AK34" i="9"/>
  <c r="AP34" i="9"/>
  <c r="BF33" i="9"/>
  <c r="BH33" i="9" s="1"/>
  <c r="BI33" i="9" s="1"/>
  <c r="AQ33" i="9"/>
  <c r="AS33" i="9" s="1"/>
  <c r="AT33" i="9" s="1"/>
  <c r="BZ36" i="20" l="1"/>
  <c r="CB36" i="20" s="1"/>
  <c r="AD40" i="20"/>
  <c r="AE40" i="20" s="1"/>
  <c r="AN38" i="20"/>
  <c r="AO38" i="20" s="1"/>
  <c r="AV43" i="20"/>
  <c r="AX43" i="20" s="1"/>
  <c r="AY43" i="20" s="1"/>
  <c r="AU44" i="20"/>
  <c r="BF44" i="20"/>
  <c r="BH44" i="20" s="1"/>
  <c r="BI44" i="20" s="1"/>
  <c r="BE45" i="20"/>
  <c r="BU37" i="20"/>
  <c r="BW37" i="20" s="1"/>
  <c r="BX37" i="20" s="1"/>
  <c r="BT38" i="20"/>
  <c r="AK40" i="20"/>
  <c r="AL39" i="20"/>
  <c r="AG40" i="20"/>
  <c r="AI40" i="20" s="1"/>
  <c r="AJ40" i="20" s="1"/>
  <c r="AF41" i="20"/>
  <c r="BP38" i="20"/>
  <c r="BR38" i="20" s="1"/>
  <c r="BS38" i="20" s="1"/>
  <c r="BO39" i="20"/>
  <c r="BK44" i="20"/>
  <c r="BM44" i="20" s="1"/>
  <c r="BN44" i="20" s="1"/>
  <c r="BJ45" i="20"/>
  <c r="AB41" i="20"/>
  <c r="AA42" i="20"/>
  <c r="BA42" i="20"/>
  <c r="BC42" i="20" s="1"/>
  <c r="BD42" i="20" s="1"/>
  <c r="AZ43" i="20"/>
  <c r="AQ38" i="20"/>
  <c r="AS38" i="20" s="1"/>
  <c r="AT38" i="20" s="1"/>
  <c r="AP39" i="20"/>
  <c r="V35" i="9"/>
  <c r="W35" i="9" s="1"/>
  <c r="BR34" i="9"/>
  <c r="BS34" i="9" s="1"/>
  <c r="AF35" i="9"/>
  <c r="AG35" i="9" s="1"/>
  <c r="BJ35" i="9"/>
  <c r="BK35" i="9" s="1"/>
  <c r="BT35" i="9"/>
  <c r="BU35" i="9" s="1"/>
  <c r="T34" i="9"/>
  <c r="U34" i="9" s="1"/>
  <c r="AX34" i="9"/>
  <c r="AY34" i="9" s="1"/>
  <c r="AD34" i="9"/>
  <c r="AE34" i="9" s="1"/>
  <c r="BW34" i="9"/>
  <c r="BX34" i="9" s="1"/>
  <c r="Q35" i="9"/>
  <c r="R35" i="9" s="1"/>
  <c r="BE35" i="9"/>
  <c r="BF34" i="9"/>
  <c r="BH34" i="9" s="1"/>
  <c r="BI34" i="9" s="1"/>
  <c r="AQ34" i="9"/>
  <c r="AS34" i="9" s="1"/>
  <c r="AT34" i="9" s="1"/>
  <c r="AP35" i="9"/>
  <c r="Y34" i="9"/>
  <c r="Z34" i="9" s="1"/>
  <c r="BC34" i="9"/>
  <c r="BD34" i="9" s="1"/>
  <c r="AK35" i="9"/>
  <c r="AL34" i="9"/>
  <c r="AN34" i="9" s="1"/>
  <c r="AO34" i="9" s="1"/>
  <c r="S35" i="9"/>
  <c r="AH35" i="9"/>
  <c r="AC35" i="9"/>
  <c r="P36" i="9"/>
  <c r="O35" i="9"/>
  <c r="BL35" i="9"/>
  <c r="AR35" i="9"/>
  <c r="AM35" i="9"/>
  <c r="BB35" i="9"/>
  <c r="BQ35" i="9"/>
  <c r="BG35" i="9"/>
  <c r="BV35" i="9"/>
  <c r="X35" i="9"/>
  <c r="AW35" i="9"/>
  <c r="AZ35" i="9"/>
  <c r="BA35" i="9" s="1"/>
  <c r="BO35" i="9"/>
  <c r="AA35" i="9"/>
  <c r="AI34" i="9"/>
  <c r="AJ34" i="9" s="1"/>
  <c r="AV35" i="9"/>
  <c r="Q36" i="9" l="1"/>
  <c r="AD41" i="20"/>
  <c r="AE41" i="20" s="1"/>
  <c r="AL40" i="20"/>
  <c r="AK41" i="20"/>
  <c r="BA43" i="20"/>
  <c r="BC43" i="20" s="1"/>
  <c r="BD43" i="20" s="1"/>
  <c r="AZ44" i="20"/>
  <c r="BK45" i="20"/>
  <c r="BM45" i="20" s="1"/>
  <c r="BN45" i="20" s="1"/>
  <c r="BJ46" i="20"/>
  <c r="AG41" i="20"/>
  <c r="AI41" i="20" s="1"/>
  <c r="AJ41" i="20" s="1"/>
  <c r="AF42" i="20"/>
  <c r="BF45" i="20"/>
  <c r="BH45" i="20" s="1"/>
  <c r="BI45" i="20" s="1"/>
  <c r="BE46" i="20"/>
  <c r="BZ37" i="20"/>
  <c r="AQ39" i="20"/>
  <c r="AS39" i="20" s="1"/>
  <c r="AT39" i="20" s="1"/>
  <c r="AP40" i="20"/>
  <c r="AB42" i="20"/>
  <c r="AA43" i="20"/>
  <c r="BO40" i="20"/>
  <c r="BP39" i="20"/>
  <c r="BR39" i="20" s="1"/>
  <c r="BS39" i="20" s="1"/>
  <c r="AN39" i="20"/>
  <c r="AO39" i="20" s="1"/>
  <c r="BT39" i="20"/>
  <c r="BU38" i="20"/>
  <c r="BW38" i="20" s="1"/>
  <c r="BX38" i="20" s="1"/>
  <c r="AV44" i="20"/>
  <c r="AX44" i="20" s="1"/>
  <c r="AY44" i="20" s="1"/>
  <c r="AU45" i="20"/>
  <c r="BM34" i="9"/>
  <c r="BN34" i="9" s="1"/>
  <c r="AU36" i="9"/>
  <c r="AV36" i="9" s="1"/>
  <c r="BT36" i="9"/>
  <c r="BU36" i="9" s="1"/>
  <c r="T35" i="9"/>
  <c r="U35" i="9" s="1"/>
  <c r="BJ36" i="9"/>
  <c r="BK36" i="9" s="1"/>
  <c r="AF36" i="9"/>
  <c r="AG36" i="9" s="1"/>
  <c r="BM35" i="9"/>
  <c r="BN35" i="9" s="1"/>
  <c r="BW35" i="9"/>
  <c r="BX35" i="9" s="1"/>
  <c r="AA36" i="9"/>
  <c r="AB35" i="9"/>
  <c r="AD35" i="9" s="1"/>
  <c r="AE35" i="9" s="1"/>
  <c r="BE36" i="9"/>
  <c r="BF35" i="9"/>
  <c r="BH35" i="9" s="1"/>
  <c r="BI35" i="9" s="1"/>
  <c r="AX35" i="9"/>
  <c r="AY35" i="9" s="1"/>
  <c r="BP35" i="9"/>
  <c r="BR35" i="9" s="1"/>
  <c r="BS35" i="9" s="1"/>
  <c r="BO36" i="9"/>
  <c r="P37" i="9"/>
  <c r="O36" i="9"/>
  <c r="BQ36" i="9"/>
  <c r="BL36" i="9"/>
  <c r="BG36" i="9"/>
  <c r="AW36" i="9"/>
  <c r="BV36" i="9"/>
  <c r="AM36" i="9"/>
  <c r="X36" i="9"/>
  <c r="AC36" i="9"/>
  <c r="AR36" i="9"/>
  <c r="BB36" i="9"/>
  <c r="AH36" i="9"/>
  <c r="S36" i="9"/>
  <c r="AQ35" i="9"/>
  <c r="AS35" i="9" s="1"/>
  <c r="AT35" i="9" s="1"/>
  <c r="AP36" i="9"/>
  <c r="Y35" i="9"/>
  <c r="Z35" i="9" s="1"/>
  <c r="AI35" i="9"/>
  <c r="AJ35" i="9" s="1"/>
  <c r="AZ36" i="9"/>
  <c r="BA36" i="9" s="1"/>
  <c r="BC35" i="9"/>
  <c r="BD35" i="9" s="1"/>
  <c r="AL35" i="9"/>
  <c r="AN35" i="9" s="1"/>
  <c r="AO35" i="9" s="1"/>
  <c r="AK36" i="9"/>
  <c r="V36" i="9"/>
  <c r="R36" i="9"/>
  <c r="BZ38" i="20" l="1"/>
  <c r="CB38" i="20" s="1"/>
  <c r="BF46" i="20"/>
  <c r="BH46" i="20" s="1"/>
  <c r="BI46" i="20" s="1"/>
  <c r="BE47" i="20"/>
  <c r="AL41" i="20"/>
  <c r="AK42" i="20"/>
  <c r="BU39" i="20"/>
  <c r="BW39" i="20" s="1"/>
  <c r="BX39" i="20" s="1"/>
  <c r="BT40" i="20"/>
  <c r="BP40" i="20"/>
  <c r="BR40" i="20" s="1"/>
  <c r="BS40" i="20" s="1"/>
  <c r="BO41" i="20"/>
  <c r="AN40" i="20"/>
  <c r="AO40" i="20" s="1"/>
  <c r="AD42" i="20"/>
  <c r="AE42" i="20" s="1"/>
  <c r="AQ40" i="20"/>
  <c r="AS40" i="20" s="1"/>
  <c r="AT40" i="20" s="1"/>
  <c r="AP41" i="20"/>
  <c r="BK46" i="20"/>
  <c r="BM46" i="20" s="1"/>
  <c r="BN46" i="20" s="1"/>
  <c r="BJ47" i="20"/>
  <c r="BT37" i="9"/>
  <c r="BU37" i="9" s="1"/>
  <c r="AV45" i="20"/>
  <c r="AX45" i="20" s="1"/>
  <c r="AY45" i="20" s="1"/>
  <c r="AU46" i="20"/>
  <c r="AB43" i="20"/>
  <c r="AA44" i="20"/>
  <c r="CB37" i="20"/>
  <c r="H13" i="16"/>
  <c r="J13" i="16" s="1"/>
  <c r="AG42" i="20"/>
  <c r="AI42" i="20" s="1"/>
  <c r="AJ42" i="20" s="1"/>
  <c r="AF43" i="20"/>
  <c r="BA44" i="20"/>
  <c r="BC44" i="20" s="1"/>
  <c r="BD44" i="20" s="1"/>
  <c r="AZ45" i="20"/>
  <c r="BW36" i="9"/>
  <c r="BX36" i="9" s="1"/>
  <c r="AF37" i="9"/>
  <c r="BJ37" i="9"/>
  <c r="BK37" i="9" s="1"/>
  <c r="AX36" i="9"/>
  <c r="AY36" i="9" s="1"/>
  <c r="BM36" i="9"/>
  <c r="BN36" i="9" s="1"/>
  <c r="T36" i="9"/>
  <c r="U36" i="9" s="1"/>
  <c r="Q37" i="9"/>
  <c r="AI36" i="9"/>
  <c r="AJ36" i="9" s="1"/>
  <c r="AU37" i="9"/>
  <c r="BC36" i="9"/>
  <c r="BD36" i="9" s="1"/>
  <c r="AZ37" i="9"/>
  <c r="BA37" i="9" s="1"/>
  <c r="AL36" i="9"/>
  <c r="AN36" i="9" s="1"/>
  <c r="AO36" i="9" s="1"/>
  <c r="AK37" i="9"/>
  <c r="AA37" i="9"/>
  <c r="AB36" i="9"/>
  <c r="AD36" i="9" s="1"/>
  <c r="AE36" i="9" s="1"/>
  <c r="BQ37" i="9"/>
  <c r="AR37" i="9"/>
  <c r="P38" i="9"/>
  <c r="S37" i="9"/>
  <c r="BL37" i="9"/>
  <c r="AH37" i="9"/>
  <c r="BB37" i="9"/>
  <c r="AW37" i="9"/>
  <c r="X37" i="9"/>
  <c r="AM37" i="9"/>
  <c r="BG37" i="9"/>
  <c r="AC37" i="9"/>
  <c r="BV37" i="9"/>
  <c r="O37" i="9"/>
  <c r="V37" i="9"/>
  <c r="W36" i="9"/>
  <c r="Y36" i="9" s="1"/>
  <c r="Z36" i="9" s="1"/>
  <c r="AP37" i="9"/>
  <c r="AQ36" i="9"/>
  <c r="AS36" i="9" s="1"/>
  <c r="AT36" i="9" s="1"/>
  <c r="BP36" i="9"/>
  <c r="BR36" i="9" s="1"/>
  <c r="BS36" i="9" s="1"/>
  <c r="BO37" i="9"/>
  <c r="BE37" i="9"/>
  <c r="BF36" i="9"/>
  <c r="BH36" i="9" s="1"/>
  <c r="BI36" i="9" s="1"/>
  <c r="BT38" i="9"/>
  <c r="R37" i="9"/>
  <c r="AF38" i="9" l="1"/>
  <c r="Q38" i="9"/>
  <c r="R38" i="9" s="1"/>
  <c r="T37" i="9"/>
  <c r="U37" i="9" s="1"/>
  <c r="AU47" i="20"/>
  <c r="AV46" i="20"/>
  <c r="AX46" i="20" s="1"/>
  <c r="AY46" i="20" s="1"/>
  <c r="AQ41" i="20"/>
  <c r="AS41" i="20" s="1"/>
  <c r="AT41" i="20" s="1"/>
  <c r="AP42" i="20"/>
  <c r="BU40" i="20"/>
  <c r="BW40" i="20" s="1"/>
  <c r="BX40" i="20" s="1"/>
  <c r="BT41" i="20"/>
  <c r="AG37" i="9"/>
  <c r="AI37" i="9" s="1"/>
  <c r="AJ37" i="9" s="1"/>
  <c r="AD43" i="20"/>
  <c r="AE43" i="20" s="1"/>
  <c r="AN41" i="20"/>
  <c r="AO41" i="20" s="1"/>
  <c r="AG43" i="20"/>
  <c r="AI43" i="20" s="1"/>
  <c r="AJ43" i="20" s="1"/>
  <c r="AF44" i="20"/>
  <c r="AA45" i="20"/>
  <c r="AB45" i="20" s="1"/>
  <c r="AB44" i="20"/>
  <c r="BF47" i="20"/>
  <c r="BH47" i="20" s="1"/>
  <c r="BI47" i="20" s="1"/>
  <c r="BE48" i="20"/>
  <c r="BA45" i="20"/>
  <c r="BC45" i="20" s="1"/>
  <c r="BD45" i="20" s="1"/>
  <c r="AZ46" i="20"/>
  <c r="BZ39" i="20"/>
  <c r="BK47" i="20"/>
  <c r="BM47" i="20" s="1"/>
  <c r="BN47" i="20" s="1"/>
  <c r="BJ48" i="20"/>
  <c r="BP41" i="20"/>
  <c r="BR41" i="20" s="1"/>
  <c r="BS41" i="20" s="1"/>
  <c r="BO42" i="20"/>
  <c r="AK43" i="20"/>
  <c r="AL42" i="20"/>
  <c r="BJ38" i="9"/>
  <c r="BK38" i="9" s="1"/>
  <c r="BM37" i="9"/>
  <c r="BN37" i="9" s="1"/>
  <c r="BW37" i="9"/>
  <c r="BX37" i="9" s="1"/>
  <c r="AU38" i="9"/>
  <c r="AV38" i="9" s="1"/>
  <c r="AV37" i="9"/>
  <c r="AX37" i="9" s="1"/>
  <c r="AY37" i="9" s="1"/>
  <c r="AL37" i="9"/>
  <c r="AN37" i="9" s="1"/>
  <c r="AO37" i="9" s="1"/>
  <c r="AK38" i="9"/>
  <c r="BE38" i="9"/>
  <c r="BF37" i="9"/>
  <c r="BH37" i="9" s="1"/>
  <c r="BI37" i="9" s="1"/>
  <c r="AP38" i="9"/>
  <c r="AQ37" i="9"/>
  <c r="AS37" i="9" s="1"/>
  <c r="AT37" i="9" s="1"/>
  <c r="BO38" i="9"/>
  <c r="BP37" i="9"/>
  <c r="BR37" i="9" s="1"/>
  <c r="BS37" i="9" s="1"/>
  <c r="BC37" i="9"/>
  <c r="BD37" i="9" s="1"/>
  <c r="AZ38" i="9"/>
  <c r="BA38" i="9" s="1"/>
  <c r="V38" i="9"/>
  <c r="W37" i="9"/>
  <c r="Y37" i="9" s="1"/>
  <c r="Z37" i="9" s="1"/>
  <c r="BB38" i="9"/>
  <c r="AC38" i="9"/>
  <c r="X38" i="9"/>
  <c r="AR38" i="9"/>
  <c r="BV38" i="9"/>
  <c r="BL38" i="9"/>
  <c r="AH38" i="9"/>
  <c r="BG38" i="9"/>
  <c r="P39" i="9"/>
  <c r="Q39" i="9" s="1"/>
  <c r="AW38" i="9"/>
  <c r="O38" i="9"/>
  <c r="BQ38" i="9"/>
  <c r="S38" i="9"/>
  <c r="AM38" i="9"/>
  <c r="AB37" i="9"/>
  <c r="AD37" i="9" s="1"/>
  <c r="AE37" i="9" s="1"/>
  <c r="AA38" i="9"/>
  <c r="AG38" i="9"/>
  <c r="BU38" i="9"/>
  <c r="BT39" i="9" l="1"/>
  <c r="AI38" i="9"/>
  <c r="AJ38" i="9" s="1"/>
  <c r="BP42" i="20"/>
  <c r="BR42" i="20" s="1"/>
  <c r="BS42" i="20" s="1"/>
  <c r="BO43" i="20"/>
  <c r="CB39" i="20"/>
  <c r="H14" i="16"/>
  <c r="J14" i="16" s="1"/>
  <c r="AF45" i="20"/>
  <c r="AG45" i="20" s="1"/>
  <c r="AG44" i="20"/>
  <c r="AI44" i="20" s="1"/>
  <c r="AJ44" i="20" s="1"/>
  <c r="AV47" i="20"/>
  <c r="AX47" i="20" s="1"/>
  <c r="AY47" i="20" s="1"/>
  <c r="AU48" i="20"/>
  <c r="BA46" i="20"/>
  <c r="BC46" i="20" s="1"/>
  <c r="BD46" i="20" s="1"/>
  <c r="AZ47" i="20"/>
  <c r="BZ40" i="20"/>
  <c r="AP43" i="20"/>
  <c r="AQ42" i="20"/>
  <c r="AS42" i="20" s="1"/>
  <c r="AT42" i="20" s="1"/>
  <c r="AN42" i="20"/>
  <c r="AO42" i="20" s="1"/>
  <c r="BK48" i="20"/>
  <c r="BM48" i="20" s="1"/>
  <c r="BN48" i="20" s="1"/>
  <c r="BJ49" i="20"/>
  <c r="AD44" i="20"/>
  <c r="AE44" i="20" s="1"/>
  <c r="AL43" i="20"/>
  <c r="AK44" i="20"/>
  <c r="BF48" i="20"/>
  <c r="BH48" i="20" s="1"/>
  <c r="BI48" i="20" s="1"/>
  <c r="BE49" i="20"/>
  <c r="AD45" i="20"/>
  <c r="AE45" i="20" s="1"/>
  <c r="AB81" i="20"/>
  <c r="BU41" i="20"/>
  <c r="BT42" i="20"/>
  <c r="R39" i="9"/>
  <c r="R81" i="9" s="1"/>
  <c r="BM38" i="9"/>
  <c r="BN38" i="9" s="1"/>
  <c r="AX38" i="9"/>
  <c r="AY38" i="9" s="1"/>
  <c r="AU39" i="9"/>
  <c r="AV39" i="9" s="1"/>
  <c r="AF39" i="9"/>
  <c r="BJ39" i="9"/>
  <c r="BK39" i="9" s="1"/>
  <c r="T38" i="9"/>
  <c r="U38" i="9" s="1"/>
  <c r="BW38" i="9"/>
  <c r="BX38" i="9" s="1"/>
  <c r="V39" i="9"/>
  <c r="W39" i="9" s="1"/>
  <c r="W38" i="9"/>
  <c r="BO39" i="9"/>
  <c r="BP38" i="9"/>
  <c r="BR38" i="9" s="1"/>
  <c r="BS38" i="9" s="1"/>
  <c r="BF38" i="9"/>
  <c r="BH38" i="9" s="1"/>
  <c r="BI38" i="9" s="1"/>
  <c r="BE39" i="9"/>
  <c r="AZ39" i="9"/>
  <c r="BA39" i="9" s="1"/>
  <c r="BC38" i="9"/>
  <c r="BD38" i="9" s="1"/>
  <c r="AL38" i="9"/>
  <c r="AN38" i="9" s="1"/>
  <c r="AO38" i="9" s="1"/>
  <c r="AK39" i="9"/>
  <c r="AB38" i="9"/>
  <c r="AD38" i="9" s="1"/>
  <c r="AE38" i="9" s="1"/>
  <c r="AA39" i="9"/>
  <c r="BG39" i="9"/>
  <c r="BV39" i="9"/>
  <c r="AW39" i="9"/>
  <c r="AC39" i="9"/>
  <c r="BB39" i="9"/>
  <c r="P40" i="9"/>
  <c r="O39" i="9"/>
  <c r="BQ39" i="9"/>
  <c r="AM39" i="9"/>
  <c r="BL39" i="9"/>
  <c r="S39" i="9"/>
  <c r="S81" i="9" s="1"/>
  <c r="AH39" i="9"/>
  <c r="X39" i="9"/>
  <c r="X81" i="9" s="1"/>
  <c r="AR39" i="9"/>
  <c r="AQ38" i="9"/>
  <c r="AS38" i="9" s="1"/>
  <c r="AT38" i="9" s="1"/>
  <c r="AP39" i="9"/>
  <c r="AG39" i="9"/>
  <c r="BU39" i="9"/>
  <c r="AE81" i="20" l="1"/>
  <c r="D20" i="20" s="1"/>
  <c r="BU42" i="20"/>
  <c r="BW42" i="20" s="1"/>
  <c r="BX42" i="20" s="1"/>
  <c r="BT43" i="20"/>
  <c r="AN43" i="20"/>
  <c r="AO43" i="20" s="1"/>
  <c r="AQ43" i="20"/>
  <c r="AS43" i="20" s="1"/>
  <c r="AT43" i="20" s="1"/>
  <c r="AP44" i="20"/>
  <c r="AV48" i="20"/>
  <c r="AX48" i="20" s="1"/>
  <c r="AY48" i="20" s="1"/>
  <c r="AU49" i="20"/>
  <c r="BW41" i="20"/>
  <c r="BX41" i="20" s="1"/>
  <c r="BZ41" i="20"/>
  <c r="CB41" i="20" s="1"/>
  <c r="BF49" i="20"/>
  <c r="BH49" i="20" s="1"/>
  <c r="BI49" i="20" s="1"/>
  <c r="BE50" i="20"/>
  <c r="CB40" i="20"/>
  <c r="AL44" i="20"/>
  <c r="AK45" i="20"/>
  <c r="BK49" i="20"/>
  <c r="BM49" i="20" s="1"/>
  <c r="BN49" i="20" s="1"/>
  <c r="BJ50" i="20"/>
  <c r="AI45" i="20"/>
  <c r="AJ45" i="20" s="1"/>
  <c r="AJ81" i="20" s="1"/>
  <c r="E20" i="20" s="1"/>
  <c r="AG81" i="20"/>
  <c r="AU40" i="9"/>
  <c r="BA47" i="20"/>
  <c r="BC47" i="20" s="1"/>
  <c r="BD47" i="20" s="1"/>
  <c r="AZ48" i="20"/>
  <c r="BP43" i="20"/>
  <c r="BR43" i="20" s="1"/>
  <c r="BS43" i="20" s="1"/>
  <c r="BO44" i="20"/>
  <c r="AF40" i="9"/>
  <c r="BJ40" i="9"/>
  <c r="BK40" i="9" s="1"/>
  <c r="BT40" i="9"/>
  <c r="BW39" i="9"/>
  <c r="BX39" i="9" s="1"/>
  <c r="BM39" i="9"/>
  <c r="BN39" i="9" s="1"/>
  <c r="AX39" i="9"/>
  <c r="AY39" i="9" s="1"/>
  <c r="T39" i="9"/>
  <c r="U39" i="9" s="1"/>
  <c r="U81" i="9" s="1"/>
  <c r="B20" i="9" s="1"/>
  <c r="BC39" i="9"/>
  <c r="BD39" i="9" s="1"/>
  <c r="AZ40" i="9"/>
  <c r="BA40" i="9" s="1"/>
  <c r="BO40" i="9"/>
  <c r="BP39" i="9"/>
  <c r="BR39" i="9" s="1"/>
  <c r="BS39" i="9" s="1"/>
  <c r="AQ39" i="9"/>
  <c r="AS39" i="9" s="1"/>
  <c r="AT39" i="9" s="1"/>
  <c r="AP40" i="9"/>
  <c r="AA40" i="9"/>
  <c r="AB39" i="9"/>
  <c r="AD39" i="9" s="1"/>
  <c r="AE39" i="9" s="1"/>
  <c r="BB40" i="9"/>
  <c r="AC40" i="9"/>
  <c r="AR40" i="9"/>
  <c r="AH40" i="9"/>
  <c r="O40" i="9"/>
  <c r="BG40" i="9"/>
  <c r="BV40" i="9"/>
  <c r="AW40" i="9"/>
  <c r="AM40" i="9"/>
  <c r="BQ40" i="9"/>
  <c r="P41" i="9"/>
  <c r="BL40" i="9"/>
  <c r="AL39" i="9"/>
  <c r="AN39" i="9" s="1"/>
  <c r="AO39" i="9" s="1"/>
  <c r="AK40" i="9"/>
  <c r="BF39" i="9"/>
  <c r="BH39" i="9" s="1"/>
  <c r="BI39" i="9" s="1"/>
  <c r="BE40" i="9"/>
  <c r="Y38" i="9"/>
  <c r="Z38" i="9" s="1"/>
  <c r="W81" i="9"/>
  <c r="AI39" i="9"/>
  <c r="AJ39" i="9" s="1"/>
  <c r="Y39" i="9"/>
  <c r="Z39" i="9" s="1"/>
  <c r="AV40" i="9"/>
  <c r="AG40" i="9"/>
  <c r="BJ41" i="9"/>
  <c r="H15" i="16" l="1"/>
  <c r="J15" i="16" s="1"/>
  <c r="BZ42" i="20"/>
  <c r="CB42" i="20" s="1"/>
  <c r="BT41" i="9"/>
  <c r="AF41" i="9"/>
  <c r="AG41" i="9" s="1"/>
  <c r="BU40" i="9"/>
  <c r="BW40" i="9" s="1"/>
  <c r="BX40" i="9" s="1"/>
  <c r="AU41" i="9"/>
  <c r="AV41" i="9" s="1"/>
  <c r="BF50" i="20"/>
  <c r="BH50" i="20" s="1"/>
  <c r="BI50" i="20" s="1"/>
  <c r="BE51" i="20"/>
  <c r="AU50" i="20"/>
  <c r="AV49" i="20"/>
  <c r="AX49" i="20" s="1"/>
  <c r="AY49" i="20" s="1"/>
  <c r="BP44" i="20"/>
  <c r="BR44" i="20" s="1"/>
  <c r="BS44" i="20" s="1"/>
  <c r="BO45" i="20"/>
  <c r="BK50" i="20"/>
  <c r="BM50" i="20" s="1"/>
  <c r="BN50" i="20" s="1"/>
  <c r="BJ51" i="20"/>
  <c r="BA48" i="20"/>
  <c r="BC48" i="20" s="1"/>
  <c r="BD48" i="20" s="1"/>
  <c r="AZ49" i="20"/>
  <c r="AL45" i="20"/>
  <c r="AK46" i="20"/>
  <c r="AN44" i="20"/>
  <c r="AO44" i="20" s="1"/>
  <c r="AQ44" i="20"/>
  <c r="AS44" i="20" s="1"/>
  <c r="AT44" i="20" s="1"/>
  <c r="AP45" i="20"/>
  <c r="BT44" i="20"/>
  <c r="BU43" i="20"/>
  <c r="BW43" i="20" s="1"/>
  <c r="BX43" i="20" s="1"/>
  <c r="BK41" i="9"/>
  <c r="B37" i="14"/>
  <c r="B41" i="14"/>
  <c r="B45" i="14"/>
  <c r="B36" i="14"/>
  <c r="B40" i="14"/>
  <c r="B44" i="14"/>
  <c r="B39" i="14"/>
  <c r="B43" i="14"/>
  <c r="B47" i="14"/>
  <c r="B35" i="14"/>
  <c r="B38" i="14"/>
  <c r="B42" i="14"/>
  <c r="B46" i="14"/>
  <c r="BM40" i="9"/>
  <c r="BN40" i="9" s="1"/>
  <c r="Z81" i="9"/>
  <c r="C20" i="9" s="1"/>
  <c r="AC41" i="9"/>
  <c r="BV41" i="9"/>
  <c r="BB41" i="9"/>
  <c r="AM41" i="9"/>
  <c r="O41" i="9"/>
  <c r="AH41" i="9"/>
  <c r="BG41" i="9"/>
  <c r="AW41" i="9"/>
  <c r="BQ41" i="9"/>
  <c r="BL41" i="9"/>
  <c r="P42" i="9"/>
  <c r="AR41" i="9"/>
  <c r="AA41" i="9"/>
  <c r="AB40" i="9"/>
  <c r="AD40" i="9" s="1"/>
  <c r="AE40" i="9" s="1"/>
  <c r="BP40" i="9"/>
  <c r="BR40" i="9" s="1"/>
  <c r="BS40" i="9" s="1"/>
  <c r="BO41" i="9"/>
  <c r="AX40" i="9"/>
  <c r="AY40" i="9" s="1"/>
  <c r="AL40" i="9"/>
  <c r="AN40" i="9" s="1"/>
  <c r="AO40" i="9" s="1"/>
  <c r="AK41" i="9"/>
  <c r="AP41" i="9"/>
  <c r="AQ40" i="9"/>
  <c r="AS40" i="9" s="1"/>
  <c r="AT40" i="9" s="1"/>
  <c r="AZ41" i="9"/>
  <c r="BA41" i="9" s="1"/>
  <c r="BC40" i="9"/>
  <c r="BD40" i="9" s="1"/>
  <c r="BF40" i="9"/>
  <c r="BH40" i="9" s="1"/>
  <c r="BI40" i="9" s="1"/>
  <c r="BE41" i="9"/>
  <c r="AI40" i="9"/>
  <c r="AJ40" i="9" s="1"/>
  <c r="BU41" i="9"/>
  <c r="AU42" i="9" l="1"/>
  <c r="AU51" i="20"/>
  <c r="AV50" i="20"/>
  <c r="AX50" i="20" s="1"/>
  <c r="AY50" i="20" s="1"/>
  <c r="BT45" i="20"/>
  <c r="BU44" i="20"/>
  <c r="BA49" i="20"/>
  <c r="BC49" i="20" s="1"/>
  <c r="BD49" i="20" s="1"/>
  <c r="AZ50" i="20"/>
  <c r="BE52" i="20"/>
  <c r="BF51" i="20"/>
  <c r="BH51" i="20" s="1"/>
  <c r="BI51" i="20" s="1"/>
  <c r="AP46" i="20"/>
  <c r="AQ45" i="20"/>
  <c r="AS45" i="20" s="1"/>
  <c r="AT45" i="20" s="1"/>
  <c r="BZ43" i="20"/>
  <c r="AN45" i="20"/>
  <c r="AO45" i="20" s="1"/>
  <c r="BP45" i="20"/>
  <c r="BR45" i="20" s="1"/>
  <c r="BS45" i="20" s="1"/>
  <c r="BO46" i="20"/>
  <c r="AL46" i="20"/>
  <c r="AK47" i="20"/>
  <c r="BK51" i="20"/>
  <c r="BM51" i="20" s="1"/>
  <c r="BN51" i="20" s="1"/>
  <c r="BJ52" i="20"/>
  <c r="BM41" i="9"/>
  <c r="BN41" i="9" s="1"/>
  <c r="B56" i="14"/>
  <c r="B52" i="14"/>
  <c r="B57" i="14"/>
  <c r="B51" i="14"/>
  <c r="B55" i="14"/>
  <c r="B54" i="14"/>
  <c r="B53" i="14"/>
  <c r="B58" i="14"/>
  <c r="AX41" i="9"/>
  <c r="AY41" i="9" s="1"/>
  <c r="AI41" i="9"/>
  <c r="AJ41" i="9" s="1"/>
  <c r="BW41" i="9"/>
  <c r="BX41" i="9" s="1"/>
  <c r="BJ42" i="9"/>
  <c r="BK42" i="9" s="1"/>
  <c r="BG42" i="9"/>
  <c r="BV42" i="9"/>
  <c r="BB42" i="9"/>
  <c r="P43" i="9"/>
  <c r="AU43" i="9" s="1"/>
  <c r="O42" i="9"/>
  <c r="BL42" i="9"/>
  <c r="AM42" i="9"/>
  <c r="AH42" i="9"/>
  <c r="AR42" i="9"/>
  <c r="BQ42" i="9"/>
  <c r="AC42" i="9"/>
  <c r="AW42" i="9"/>
  <c r="BF41" i="9"/>
  <c r="BH41" i="9" s="1"/>
  <c r="BI41" i="9" s="1"/>
  <c r="BE42" i="9"/>
  <c r="AK42" i="9"/>
  <c r="AL41" i="9"/>
  <c r="AN41" i="9" s="1"/>
  <c r="AO41" i="9" s="1"/>
  <c r="BO42" i="9"/>
  <c r="BP41" i="9"/>
  <c r="BR41" i="9" s="1"/>
  <c r="BS41" i="9" s="1"/>
  <c r="BC41" i="9"/>
  <c r="BD41" i="9" s="1"/>
  <c r="AZ42" i="9"/>
  <c r="BA42" i="9" s="1"/>
  <c r="AF42" i="9"/>
  <c r="AG42" i="9" s="1"/>
  <c r="BT42" i="9"/>
  <c r="BU42" i="9" s="1"/>
  <c r="AQ41" i="9"/>
  <c r="AS41" i="9" s="1"/>
  <c r="AT41" i="9" s="1"/>
  <c r="AP42" i="9"/>
  <c r="AQ42" i="9" s="1"/>
  <c r="AA42" i="9"/>
  <c r="AB41" i="9"/>
  <c r="AD41" i="9" s="1"/>
  <c r="AE41" i="9" s="1"/>
  <c r="AV42" i="9"/>
  <c r="BW42" i="9" l="1"/>
  <c r="BX42" i="9" s="1"/>
  <c r="AQ46" i="20"/>
  <c r="AS46" i="20" s="1"/>
  <c r="AT46" i="20" s="1"/>
  <c r="AP47" i="20"/>
  <c r="AS42" i="9"/>
  <c r="AT42" i="9" s="1"/>
  <c r="BW44" i="20"/>
  <c r="BX44" i="20" s="1"/>
  <c r="BZ44" i="20"/>
  <c r="BK52" i="20"/>
  <c r="BM52" i="20" s="1"/>
  <c r="BN52" i="20" s="1"/>
  <c r="BJ53" i="20"/>
  <c r="BP46" i="20"/>
  <c r="BR46" i="20" s="1"/>
  <c r="BS46" i="20" s="1"/>
  <c r="BO47" i="20"/>
  <c r="CB43" i="20"/>
  <c r="H16" i="16"/>
  <c r="J16" i="16" s="1"/>
  <c r="BF52" i="20"/>
  <c r="BH52" i="20" s="1"/>
  <c r="BI52" i="20" s="1"/>
  <c r="BE53" i="20"/>
  <c r="BU45" i="20"/>
  <c r="BT46" i="20"/>
  <c r="AL47" i="20"/>
  <c r="AK48" i="20"/>
  <c r="AV51" i="20"/>
  <c r="AX51" i="20" s="1"/>
  <c r="AY51" i="20" s="1"/>
  <c r="AU52" i="20"/>
  <c r="AN46" i="20"/>
  <c r="AO46" i="20" s="1"/>
  <c r="BA50" i="20"/>
  <c r="BC50" i="20" s="1"/>
  <c r="BD50" i="20" s="1"/>
  <c r="AZ51" i="20"/>
  <c r="AA43" i="9"/>
  <c r="AB43" i="9" s="1"/>
  <c r="AI42" i="9"/>
  <c r="AJ42" i="9" s="1"/>
  <c r="AF43" i="9"/>
  <c r="AG43" i="9" s="1"/>
  <c r="BM42" i="9"/>
  <c r="BN42" i="9" s="1"/>
  <c r="BG43" i="9"/>
  <c r="BL43" i="9"/>
  <c r="O43" i="9"/>
  <c r="P44" i="9"/>
  <c r="AU44" i="9" s="1"/>
  <c r="AH43" i="9"/>
  <c r="AR43" i="9"/>
  <c r="AM43" i="9"/>
  <c r="AC43" i="9"/>
  <c r="AW43" i="9"/>
  <c r="BV43" i="9"/>
  <c r="BB43" i="9"/>
  <c r="BQ43" i="9"/>
  <c r="BT43" i="9"/>
  <c r="BU43" i="9" s="1"/>
  <c r="BJ43" i="9"/>
  <c r="BK43" i="9" s="1"/>
  <c r="AZ43" i="9"/>
  <c r="BA43" i="9" s="1"/>
  <c r="BC42" i="9"/>
  <c r="BD42" i="9" s="1"/>
  <c r="AB42" i="9"/>
  <c r="AD42" i="9" s="1"/>
  <c r="AE42" i="9" s="1"/>
  <c r="BF42" i="9"/>
  <c r="BH42" i="9" s="1"/>
  <c r="BI42" i="9" s="1"/>
  <c r="BE43" i="9"/>
  <c r="AP43" i="9"/>
  <c r="BP42" i="9"/>
  <c r="BR42" i="9" s="1"/>
  <c r="BS42" i="9" s="1"/>
  <c r="BO43" i="9"/>
  <c r="AX42" i="9"/>
  <c r="AY42" i="9" s="1"/>
  <c r="AK43" i="9"/>
  <c r="AL42" i="9"/>
  <c r="AN42" i="9" s="1"/>
  <c r="AO42" i="9" s="1"/>
  <c r="AV43" i="9"/>
  <c r="AF44" i="9" l="1"/>
  <c r="AG44" i="9" s="1"/>
  <c r="AL48" i="20"/>
  <c r="AK49" i="20"/>
  <c r="BF53" i="20"/>
  <c r="BH53" i="20" s="1"/>
  <c r="BI53" i="20" s="1"/>
  <c r="BE54" i="20"/>
  <c r="BO48" i="20"/>
  <c r="BP47" i="20"/>
  <c r="BR47" i="20" s="1"/>
  <c r="BS47" i="20" s="1"/>
  <c r="CB44" i="20"/>
  <c r="AN47" i="20"/>
  <c r="AO47" i="20" s="1"/>
  <c r="BE44" i="9"/>
  <c r="BF44" i="9" s="1"/>
  <c r="BA51" i="20"/>
  <c r="BC51" i="20" s="1"/>
  <c r="BD51" i="20" s="1"/>
  <c r="AZ52" i="20"/>
  <c r="AV52" i="20"/>
  <c r="AX52" i="20" s="1"/>
  <c r="AY52" i="20" s="1"/>
  <c r="AU53" i="20"/>
  <c r="BT47" i="20"/>
  <c r="BU46" i="20"/>
  <c r="BK53" i="20"/>
  <c r="BM53" i="20" s="1"/>
  <c r="BN53" i="20" s="1"/>
  <c r="BJ54" i="20"/>
  <c r="BW45" i="20"/>
  <c r="BX45" i="20" s="1"/>
  <c r="BZ45" i="20"/>
  <c r="CB45" i="20" s="1"/>
  <c r="AQ47" i="20"/>
  <c r="AS47" i="20" s="1"/>
  <c r="AT47" i="20" s="1"/>
  <c r="AP48" i="20"/>
  <c r="AX43" i="9"/>
  <c r="AY43" i="9" s="1"/>
  <c r="AI43" i="9"/>
  <c r="AJ43" i="9" s="1"/>
  <c r="AD43" i="9"/>
  <c r="AE43" i="9" s="1"/>
  <c r="BW43" i="9"/>
  <c r="BX43" i="9" s="1"/>
  <c r="AZ44" i="9"/>
  <c r="BA44" i="9" s="1"/>
  <c r="BJ44" i="9"/>
  <c r="BK44" i="9" s="1"/>
  <c r="BT44" i="9"/>
  <c r="BM43" i="9"/>
  <c r="BN43" i="9" s="1"/>
  <c r="BO44" i="9"/>
  <c r="BP43" i="9"/>
  <c r="BR43" i="9" s="1"/>
  <c r="BS43" i="9" s="1"/>
  <c r="BF43" i="9"/>
  <c r="BH43" i="9" s="1"/>
  <c r="BI43" i="9" s="1"/>
  <c r="AK44" i="9"/>
  <c r="AL43" i="9"/>
  <c r="AN43" i="9" s="1"/>
  <c r="AO43" i="9" s="1"/>
  <c r="AP44" i="9"/>
  <c r="AQ43" i="9"/>
  <c r="AS43" i="9" s="1"/>
  <c r="AT43" i="9" s="1"/>
  <c r="BC43" i="9"/>
  <c r="BD43" i="9" s="1"/>
  <c r="O44" i="9"/>
  <c r="BB44" i="9"/>
  <c r="AH44" i="9"/>
  <c r="BV44" i="9"/>
  <c r="BQ44" i="9"/>
  <c r="P45" i="9"/>
  <c r="AU45" i="9" s="1"/>
  <c r="AM44" i="9"/>
  <c r="AW44" i="9"/>
  <c r="BG44" i="9"/>
  <c r="AC44" i="9"/>
  <c r="BL44" i="9"/>
  <c r="AR44" i="9"/>
  <c r="AA44" i="9"/>
  <c r="AV44" i="9"/>
  <c r="BU44" i="9"/>
  <c r="AN48" i="20" l="1"/>
  <c r="AO48" i="20" s="1"/>
  <c r="BU47" i="20"/>
  <c r="BW47" i="20" s="1"/>
  <c r="BX47" i="20" s="1"/>
  <c r="BT48" i="20"/>
  <c r="H17" i="16"/>
  <c r="J17" i="16" s="1"/>
  <c r="BF54" i="20"/>
  <c r="BH54" i="20" s="1"/>
  <c r="BI54" i="20" s="1"/>
  <c r="BE55" i="20"/>
  <c r="AP49" i="20"/>
  <c r="AQ48" i="20"/>
  <c r="AS48" i="20" s="1"/>
  <c r="AT48" i="20" s="1"/>
  <c r="BK54" i="20"/>
  <c r="BM54" i="20" s="1"/>
  <c r="BN54" i="20" s="1"/>
  <c r="BJ55" i="20"/>
  <c r="AV53" i="20"/>
  <c r="AX53" i="20" s="1"/>
  <c r="AY53" i="20" s="1"/>
  <c r="AU54" i="20"/>
  <c r="BW46" i="20"/>
  <c r="BX46" i="20" s="1"/>
  <c r="BZ46" i="20"/>
  <c r="BA52" i="20"/>
  <c r="BC52" i="20" s="1"/>
  <c r="BD52" i="20" s="1"/>
  <c r="AZ53" i="20"/>
  <c r="BP48" i="20"/>
  <c r="BR48" i="20" s="1"/>
  <c r="BS48" i="20" s="1"/>
  <c r="BO49" i="20"/>
  <c r="AL49" i="20"/>
  <c r="AK50" i="20"/>
  <c r="BH44" i="9"/>
  <c r="BI44" i="9" s="1"/>
  <c r="BW44" i="9"/>
  <c r="BX44" i="9" s="1"/>
  <c r="AI44" i="9"/>
  <c r="AJ44" i="9" s="1"/>
  <c r="BJ45" i="9"/>
  <c r="BK45" i="9" s="1"/>
  <c r="AF45" i="9"/>
  <c r="AG45" i="9" s="1"/>
  <c r="AG81" i="9" s="1"/>
  <c r="BT45" i="9"/>
  <c r="BU45" i="9" s="1"/>
  <c r="BC44" i="9"/>
  <c r="BD44" i="9" s="1"/>
  <c r="BM44" i="9"/>
  <c r="BN44" i="9" s="1"/>
  <c r="AX44" i="9"/>
  <c r="AY44" i="9" s="1"/>
  <c r="AA45" i="9"/>
  <c r="AB45" i="9" s="1"/>
  <c r="AB44" i="9"/>
  <c r="BP44" i="9"/>
  <c r="BR44" i="9" s="1"/>
  <c r="BS44" i="9" s="1"/>
  <c r="BO45" i="9"/>
  <c r="AK45" i="9"/>
  <c r="AL44" i="9"/>
  <c r="AN44" i="9" s="1"/>
  <c r="AO44" i="9" s="1"/>
  <c r="AR45" i="9"/>
  <c r="O45" i="9"/>
  <c r="AW45" i="9"/>
  <c r="BV45" i="9"/>
  <c r="AM45" i="9"/>
  <c r="BL45" i="9"/>
  <c r="AC45" i="9"/>
  <c r="AC81" i="9" s="1"/>
  <c r="P46" i="9"/>
  <c r="BB45" i="9"/>
  <c r="BG45" i="9"/>
  <c r="AH45" i="9"/>
  <c r="AH81" i="9" s="1"/>
  <c r="BQ45" i="9"/>
  <c r="BE45" i="9"/>
  <c r="AZ45" i="9"/>
  <c r="BA45" i="9" s="1"/>
  <c r="AQ44" i="9"/>
  <c r="AS44" i="9" s="1"/>
  <c r="AT44" i="9" s="1"/>
  <c r="AP45" i="9"/>
  <c r="AV45" i="9"/>
  <c r="BJ46" i="9" l="1"/>
  <c r="BK46" i="9" s="1"/>
  <c r="BZ47" i="20"/>
  <c r="CB47" i="20" s="1"/>
  <c r="BA53" i="20"/>
  <c r="BC53" i="20" s="1"/>
  <c r="BD53" i="20" s="1"/>
  <c r="AZ54" i="20"/>
  <c r="AQ49" i="20"/>
  <c r="AS49" i="20" s="1"/>
  <c r="AT49" i="20" s="1"/>
  <c r="AP50" i="20"/>
  <c r="BP49" i="20"/>
  <c r="BR49" i="20" s="1"/>
  <c r="BS49" i="20" s="1"/>
  <c r="BO50" i="20"/>
  <c r="CB46" i="20"/>
  <c r="BK55" i="20"/>
  <c r="BM55" i="20" s="1"/>
  <c r="BN55" i="20" s="1"/>
  <c r="BJ56" i="20"/>
  <c r="BF55" i="20"/>
  <c r="BH55" i="20" s="1"/>
  <c r="BI55" i="20" s="1"/>
  <c r="BE56" i="20"/>
  <c r="AN49" i="20"/>
  <c r="AO49" i="20" s="1"/>
  <c r="AU55" i="20"/>
  <c r="AV54" i="20"/>
  <c r="AX54" i="20" s="1"/>
  <c r="AY54" i="20" s="1"/>
  <c r="BU48" i="20"/>
  <c r="BW48" i="20" s="1"/>
  <c r="BX48" i="20" s="1"/>
  <c r="BT49" i="20"/>
  <c r="AL50" i="20"/>
  <c r="AK51" i="20"/>
  <c r="AI45" i="9"/>
  <c r="AJ45" i="9" s="1"/>
  <c r="AJ81" i="9" s="1"/>
  <c r="E20" i="9" s="1"/>
  <c r="AX45" i="9"/>
  <c r="AY45" i="9" s="1"/>
  <c r="BW45" i="9"/>
  <c r="BX45" i="9" s="1"/>
  <c r="AU46" i="9"/>
  <c r="AV46" i="9" s="1"/>
  <c r="BT46" i="9"/>
  <c r="BU46" i="9" s="1"/>
  <c r="BC45" i="9"/>
  <c r="BD45" i="9" s="1"/>
  <c r="AZ46" i="9"/>
  <c r="BA46" i="9" s="1"/>
  <c r="BO46" i="9"/>
  <c r="BP45" i="9"/>
  <c r="BR45" i="9" s="1"/>
  <c r="BS45" i="9" s="1"/>
  <c r="BF45" i="9"/>
  <c r="BH45" i="9" s="1"/>
  <c r="BI45" i="9" s="1"/>
  <c r="BE46" i="9"/>
  <c r="AQ45" i="9"/>
  <c r="AS45" i="9" s="1"/>
  <c r="AT45" i="9" s="1"/>
  <c r="AP46" i="9"/>
  <c r="AW46" i="9"/>
  <c r="BL46" i="9"/>
  <c r="AR46" i="9"/>
  <c r="O46" i="9"/>
  <c r="BG46" i="9"/>
  <c r="P47" i="9"/>
  <c r="BB46" i="9"/>
  <c r="BV46" i="9"/>
  <c r="AM46" i="9"/>
  <c r="BQ46" i="9"/>
  <c r="AD44" i="9"/>
  <c r="AE44" i="9" s="1"/>
  <c r="AB81" i="9"/>
  <c r="BM45" i="9"/>
  <c r="BN45" i="9" s="1"/>
  <c r="AK46" i="9"/>
  <c r="AL45" i="9"/>
  <c r="AN45" i="9" s="1"/>
  <c r="AO45" i="9" s="1"/>
  <c r="AD45" i="9"/>
  <c r="AE45" i="9" s="1"/>
  <c r="H18" i="16" l="1"/>
  <c r="J18" i="16" s="1"/>
  <c r="BZ48" i="20"/>
  <c r="AQ50" i="20"/>
  <c r="AS50" i="20" s="1"/>
  <c r="AT50" i="20" s="1"/>
  <c r="AP51" i="20"/>
  <c r="AN50" i="20"/>
  <c r="AO50" i="20" s="1"/>
  <c r="AV55" i="20"/>
  <c r="AX55" i="20" s="1"/>
  <c r="AY55" i="20" s="1"/>
  <c r="AU56" i="20"/>
  <c r="AK52" i="20"/>
  <c r="AL51" i="20"/>
  <c r="BE57" i="20"/>
  <c r="BF56" i="20"/>
  <c r="BH56" i="20" s="1"/>
  <c r="BI56" i="20" s="1"/>
  <c r="BU49" i="20"/>
  <c r="BW49" i="20" s="1"/>
  <c r="BX49" i="20" s="1"/>
  <c r="BT50" i="20"/>
  <c r="BK56" i="20"/>
  <c r="BM56" i="20" s="1"/>
  <c r="BN56" i="20" s="1"/>
  <c r="BJ57" i="20"/>
  <c r="BP50" i="20"/>
  <c r="BR50" i="20" s="1"/>
  <c r="BS50" i="20" s="1"/>
  <c r="BO51" i="20"/>
  <c r="BA54" i="20"/>
  <c r="BC54" i="20" s="1"/>
  <c r="BD54" i="20" s="1"/>
  <c r="AZ55" i="20"/>
  <c r="C56" i="14"/>
  <c r="C52" i="14"/>
  <c r="C57" i="14"/>
  <c r="C51" i="14"/>
  <c r="C55" i="14"/>
  <c r="C54" i="14"/>
  <c r="C53" i="14"/>
  <c r="C58" i="14"/>
  <c r="BM46" i="9"/>
  <c r="BN46" i="9" s="1"/>
  <c r="AU47" i="9"/>
  <c r="AV47" i="9" s="1"/>
  <c r="AE81" i="9"/>
  <c r="D20" i="9" s="1"/>
  <c r="BT47" i="9"/>
  <c r="AX46" i="9"/>
  <c r="AY46" i="9" s="1"/>
  <c r="BJ47" i="9"/>
  <c r="BK47" i="9" s="1"/>
  <c r="BP46" i="9"/>
  <c r="BR46" i="9" s="1"/>
  <c r="BS46" i="9" s="1"/>
  <c r="BO47" i="9"/>
  <c r="AK47" i="9"/>
  <c r="AL46" i="9"/>
  <c r="AN46" i="9" s="1"/>
  <c r="AO46" i="9" s="1"/>
  <c r="BB47" i="9"/>
  <c r="AW47" i="9"/>
  <c r="AR47" i="9"/>
  <c r="BV47" i="9"/>
  <c r="BG47" i="9"/>
  <c r="P48" i="9"/>
  <c r="AM47" i="9"/>
  <c r="O47" i="9"/>
  <c r="BQ47" i="9"/>
  <c r="BL47" i="9"/>
  <c r="BE47" i="9"/>
  <c r="BF46" i="9"/>
  <c r="BH46" i="9" s="1"/>
  <c r="BI46" i="9" s="1"/>
  <c r="AZ47" i="9"/>
  <c r="BA47" i="9" s="1"/>
  <c r="BC46" i="9"/>
  <c r="BD46" i="9" s="1"/>
  <c r="AP47" i="9"/>
  <c r="AQ46" i="9"/>
  <c r="AS46" i="9" s="1"/>
  <c r="AT46" i="9" s="1"/>
  <c r="BW46" i="9"/>
  <c r="BX46" i="9" s="1"/>
  <c r="BU47" i="9"/>
  <c r="BT48" i="9" l="1"/>
  <c r="BU48" i="9" s="1"/>
  <c r="BA55" i="20"/>
  <c r="BC55" i="20" s="1"/>
  <c r="BD55" i="20" s="1"/>
  <c r="AZ56" i="20"/>
  <c r="BK57" i="20"/>
  <c r="BM57" i="20" s="1"/>
  <c r="BN57" i="20" s="1"/>
  <c r="BJ58" i="20"/>
  <c r="AL52" i="20"/>
  <c r="AK53" i="20"/>
  <c r="AV56" i="20"/>
  <c r="AX56" i="20" s="1"/>
  <c r="AY56" i="20" s="1"/>
  <c r="AU57" i="20"/>
  <c r="AQ51" i="20"/>
  <c r="AS51" i="20" s="1"/>
  <c r="AT51" i="20" s="1"/>
  <c r="AP52" i="20"/>
  <c r="BO52" i="20"/>
  <c r="BP51" i="20"/>
  <c r="BR51" i="20" s="1"/>
  <c r="BS51" i="20" s="1"/>
  <c r="BZ49" i="20"/>
  <c r="CB49" i="20" s="1"/>
  <c r="BF57" i="20"/>
  <c r="BH57" i="20" s="1"/>
  <c r="BI57" i="20" s="1"/>
  <c r="BE58" i="20"/>
  <c r="BT51" i="20"/>
  <c r="BU50" i="20"/>
  <c r="BW50" i="20" s="1"/>
  <c r="BX50" i="20" s="1"/>
  <c r="AN51" i="20"/>
  <c r="AO51" i="20" s="1"/>
  <c r="CB48" i="20"/>
  <c r="BM47" i="9"/>
  <c r="BN47" i="9" s="1"/>
  <c r="C37" i="14"/>
  <c r="C41" i="14"/>
  <c r="C45" i="14"/>
  <c r="C46" i="14"/>
  <c r="C35" i="14"/>
  <c r="C44" i="14"/>
  <c r="C42" i="14"/>
  <c r="C36" i="14"/>
  <c r="C40" i="14"/>
  <c r="C39" i="14"/>
  <c r="C43" i="14"/>
  <c r="C47" i="14"/>
  <c r="C38" i="14"/>
  <c r="AX47" i="9"/>
  <c r="AY47" i="9" s="1"/>
  <c r="AU48" i="9"/>
  <c r="AV48" i="9" s="1"/>
  <c r="BJ48" i="9"/>
  <c r="BK48" i="9" s="1"/>
  <c r="BW47" i="9"/>
  <c r="BX47" i="9" s="1"/>
  <c r="O48" i="9"/>
  <c r="BQ48" i="9"/>
  <c r="P49" i="9"/>
  <c r="BT49" i="9" s="1"/>
  <c r="BV48" i="9"/>
  <c r="AR48" i="9"/>
  <c r="BG48" i="9"/>
  <c r="BL48" i="9"/>
  <c r="BB48" i="9"/>
  <c r="AM48" i="9"/>
  <c r="AW48" i="9"/>
  <c r="BO48" i="9"/>
  <c r="BP47" i="9"/>
  <c r="BR47" i="9" s="1"/>
  <c r="BS47" i="9" s="1"/>
  <c r="AP48" i="9"/>
  <c r="AQ47" i="9"/>
  <c r="AS47" i="9" s="1"/>
  <c r="AT47" i="9" s="1"/>
  <c r="BF47" i="9"/>
  <c r="BH47" i="9" s="1"/>
  <c r="BI47" i="9" s="1"/>
  <c r="BE48" i="9"/>
  <c r="AK48" i="9"/>
  <c r="AL47" i="9"/>
  <c r="AN47" i="9" s="1"/>
  <c r="AO47" i="9" s="1"/>
  <c r="AZ48" i="9"/>
  <c r="BA48" i="9" s="1"/>
  <c r="BC47" i="9"/>
  <c r="BD47" i="9" s="1"/>
  <c r="AX48" i="9" l="1"/>
  <c r="AY48" i="9" s="1"/>
  <c r="H19" i="16"/>
  <c r="J19" i="16" s="1"/>
  <c r="BZ50" i="20"/>
  <c r="CB50" i="20" s="1"/>
  <c r="BU51" i="20"/>
  <c r="BW51" i="20" s="1"/>
  <c r="BX51" i="20" s="1"/>
  <c r="BT52" i="20"/>
  <c r="AV57" i="20"/>
  <c r="AX57" i="20" s="1"/>
  <c r="AY57" i="20" s="1"/>
  <c r="AU58" i="20"/>
  <c r="BK58" i="20"/>
  <c r="BM58" i="20" s="1"/>
  <c r="BN58" i="20" s="1"/>
  <c r="BJ59" i="20"/>
  <c r="BE59" i="20"/>
  <c r="BF58" i="20"/>
  <c r="BH58" i="20" s="1"/>
  <c r="BI58" i="20" s="1"/>
  <c r="BP52" i="20"/>
  <c r="BR52" i="20" s="1"/>
  <c r="BS52" i="20" s="1"/>
  <c r="BO53" i="20"/>
  <c r="AQ52" i="20"/>
  <c r="AS52" i="20" s="1"/>
  <c r="AT52" i="20" s="1"/>
  <c r="AP53" i="20"/>
  <c r="AL53" i="20"/>
  <c r="AK54" i="20"/>
  <c r="BA56" i="20"/>
  <c r="BC56" i="20" s="1"/>
  <c r="BD56" i="20" s="1"/>
  <c r="AZ57" i="20"/>
  <c r="AN52" i="20"/>
  <c r="AO52" i="20" s="1"/>
  <c r="BW48" i="9"/>
  <c r="BX48" i="9" s="1"/>
  <c r="AZ49" i="9"/>
  <c r="BA49" i="9" s="1"/>
  <c r="BC48" i="9"/>
  <c r="BD48" i="9" s="1"/>
  <c r="BM48" i="9"/>
  <c r="BN48" i="9" s="1"/>
  <c r="BJ49" i="9"/>
  <c r="BK49" i="9" s="1"/>
  <c r="AU49" i="9"/>
  <c r="AK49" i="9"/>
  <c r="AL48" i="9"/>
  <c r="AN48" i="9" s="1"/>
  <c r="AO48" i="9" s="1"/>
  <c r="AQ48" i="9"/>
  <c r="AS48" i="9" s="1"/>
  <c r="AT48" i="9" s="1"/>
  <c r="AP49" i="9"/>
  <c r="AQ49" i="9" s="1"/>
  <c r="BO49" i="9"/>
  <c r="BP48" i="9"/>
  <c r="BR48" i="9" s="1"/>
  <c r="BS48" i="9" s="1"/>
  <c r="O49" i="9"/>
  <c r="AW49" i="9"/>
  <c r="AM49" i="9"/>
  <c r="P50" i="9"/>
  <c r="BL49" i="9"/>
  <c r="BV49" i="9"/>
  <c r="BQ49" i="9"/>
  <c r="AR49" i="9"/>
  <c r="BG49" i="9"/>
  <c r="BB49" i="9"/>
  <c r="BE49" i="9"/>
  <c r="BF49" i="9" s="1"/>
  <c r="BF48" i="9"/>
  <c r="BH48" i="9" s="1"/>
  <c r="BI48" i="9" s="1"/>
  <c r="BU49" i="9"/>
  <c r="AV49" i="9"/>
  <c r="AX49" i="9" s="1"/>
  <c r="AY49" i="9" s="1"/>
  <c r="BZ51" i="20" l="1"/>
  <c r="CB51" i="20" s="1"/>
  <c r="AN53" i="20"/>
  <c r="AO53" i="20" s="1"/>
  <c r="BO54" i="20"/>
  <c r="BP53" i="20"/>
  <c r="BR53" i="20" s="1"/>
  <c r="BS53" i="20" s="1"/>
  <c r="BT53" i="20"/>
  <c r="BU52" i="20"/>
  <c r="BW52" i="20" s="1"/>
  <c r="BX52" i="20" s="1"/>
  <c r="BA57" i="20"/>
  <c r="BC57" i="20" s="1"/>
  <c r="BD57" i="20" s="1"/>
  <c r="AZ58" i="20"/>
  <c r="AQ53" i="20"/>
  <c r="AS53" i="20" s="1"/>
  <c r="AT53" i="20" s="1"/>
  <c r="AP54" i="20"/>
  <c r="AV58" i="20"/>
  <c r="AU59" i="20"/>
  <c r="H20" i="16"/>
  <c r="J20" i="16" s="1"/>
  <c r="BK59" i="20"/>
  <c r="BM59" i="20" s="1"/>
  <c r="BN59" i="20" s="1"/>
  <c r="BJ60" i="20"/>
  <c r="AK55" i="20"/>
  <c r="AL54" i="20"/>
  <c r="BE60" i="20"/>
  <c r="BF59" i="20"/>
  <c r="BH59" i="20" s="1"/>
  <c r="BI59" i="20" s="1"/>
  <c r="BW49" i="9"/>
  <c r="BX49" i="9" s="1"/>
  <c r="BM49" i="9"/>
  <c r="BN49" i="9" s="1"/>
  <c r="BH49" i="9"/>
  <c r="BI49" i="9" s="1"/>
  <c r="AS49" i="9"/>
  <c r="AT49" i="9" s="1"/>
  <c r="BO50" i="9"/>
  <c r="BP49" i="9"/>
  <c r="BR49" i="9" s="1"/>
  <c r="BS49" i="9" s="1"/>
  <c r="AK50" i="9"/>
  <c r="AL50" i="9" s="1"/>
  <c r="O50" i="9"/>
  <c r="BG50" i="9"/>
  <c r="AR50" i="9"/>
  <c r="P51" i="9"/>
  <c r="BQ50" i="9"/>
  <c r="BL50" i="9"/>
  <c r="AW50" i="9"/>
  <c r="BV50" i="9"/>
  <c r="BB50" i="9"/>
  <c r="AM50" i="9"/>
  <c r="AP50" i="9"/>
  <c r="AQ50" i="9" s="1"/>
  <c r="AZ50" i="9"/>
  <c r="BA50" i="9" s="1"/>
  <c r="BC49" i="9"/>
  <c r="BD49" i="9" s="1"/>
  <c r="BJ50" i="9"/>
  <c r="BK50" i="9" s="1"/>
  <c r="BT50" i="9"/>
  <c r="BU50" i="9" s="1"/>
  <c r="AU50" i="9"/>
  <c r="AV50" i="9" s="1"/>
  <c r="BE50" i="9"/>
  <c r="AL49" i="9"/>
  <c r="AN49" i="9" s="1"/>
  <c r="AO49" i="9" s="1"/>
  <c r="AX50" i="9" l="1"/>
  <c r="AY50" i="9" s="1"/>
  <c r="BZ52" i="20"/>
  <c r="CB52" i="20" s="1"/>
  <c r="AU60" i="20"/>
  <c r="AV59" i="20"/>
  <c r="BA58" i="20"/>
  <c r="BC58" i="20" s="1"/>
  <c r="BD58" i="20" s="1"/>
  <c r="AZ59" i="20"/>
  <c r="BF60" i="20"/>
  <c r="BH60" i="20" s="1"/>
  <c r="BI60" i="20" s="1"/>
  <c r="BE61" i="20"/>
  <c r="BK60" i="20"/>
  <c r="BM60" i="20" s="1"/>
  <c r="BN60" i="20" s="1"/>
  <c r="BJ61" i="20"/>
  <c r="AX58" i="20"/>
  <c r="AY58" i="20" s="1"/>
  <c r="BP54" i="20"/>
  <c r="BR54" i="20" s="1"/>
  <c r="BS54" i="20" s="1"/>
  <c r="BO55" i="20"/>
  <c r="AN54" i="20"/>
  <c r="AO54" i="20" s="1"/>
  <c r="AQ54" i="20"/>
  <c r="AS54" i="20" s="1"/>
  <c r="AT54" i="20" s="1"/>
  <c r="AP55" i="20"/>
  <c r="AK56" i="20"/>
  <c r="AL55" i="20"/>
  <c r="BU53" i="20"/>
  <c r="BW53" i="20" s="1"/>
  <c r="BX53" i="20" s="1"/>
  <c r="BT54" i="20"/>
  <c r="AU51" i="9"/>
  <c r="BW50" i="9"/>
  <c r="BX50" i="9" s="1"/>
  <c r="BJ51" i="9"/>
  <c r="BK51" i="9" s="1"/>
  <c r="BM50" i="9"/>
  <c r="BN50" i="9" s="1"/>
  <c r="AN50" i="9"/>
  <c r="AO50" i="9" s="1"/>
  <c r="BE51" i="9"/>
  <c r="BF51" i="9" s="1"/>
  <c r="P52" i="9"/>
  <c r="BB51" i="9"/>
  <c r="AR51" i="9"/>
  <c r="BG51" i="9"/>
  <c r="AW51" i="9"/>
  <c r="BQ51" i="9"/>
  <c r="AM51" i="9"/>
  <c r="O51" i="9"/>
  <c r="BL51" i="9"/>
  <c r="BV51" i="9"/>
  <c r="AK51" i="9"/>
  <c r="BT51" i="9"/>
  <c r="BU51" i="9" s="1"/>
  <c r="AZ51" i="9"/>
  <c r="BC50" i="9"/>
  <c r="BD50" i="9" s="1"/>
  <c r="BF50" i="9"/>
  <c r="BH50" i="9" s="1"/>
  <c r="BI50" i="9" s="1"/>
  <c r="AP51" i="9"/>
  <c r="BO51" i="9"/>
  <c r="BP50" i="9"/>
  <c r="BR50" i="9" s="1"/>
  <c r="BS50" i="9" s="1"/>
  <c r="AS50" i="9"/>
  <c r="AT50" i="9" s="1"/>
  <c r="BO52" i="9" l="1"/>
  <c r="BP52" i="9" s="1"/>
  <c r="AU52" i="9"/>
  <c r="BJ52" i="9"/>
  <c r="BZ53" i="20"/>
  <c r="CB53" i="20" s="1"/>
  <c r="AV60" i="20"/>
  <c r="AU61" i="20"/>
  <c r="AL56" i="20"/>
  <c r="AK57" i="20"/>
  <c r="AL57" i="20" s="1"/>
  <c r="AX59" i="20"/>
  <c r="AY59" i="20" s="1"/>
  <c r="AV51" i="9"/>
  <c r="AX51" i="9" s="1"/>
  <c r="AY51" i="9" s="1"/>
  <c r="BU54" i="20"/>
  <c r="BW54" i="20" s="1"/>
  <c r="BX54" i="20" s="1"/>
  <c r="BT55" i="20"/>
  <c r="AP56" i="20"/>
  <c r="AQ55" i="20"/>
  <c r="AS55" i="20" s="1"/>
  <c r="AT55" i="20" s="1"/>
  <c r="BP55" i="20"/>
  <c r="BR55" i="20" s="1"/>
  <c r="BS55" i="20" s="1"/>
  <c r="BO56" i="20"/>
  <c r="BK61" i="20"/>
  <c r="BM61" i="20" s="1"/>
  <c r="BN61" i="20" s="1"/>
  <c r="BJ62" i="20"/>
  <c r="BA59" i="20"/>
  <c r="BC59" i="20" s="1"/>
  <c r="BD59" i="20" s="1"/>
  <c r="AZ60" i="20"/>
  <c r="BF61" i="20"/>
  <c r="BH61" i="20" s="1"/>
  <c r="BI61" i="20" s="1"/>
  <c r="BE62" i="20"/>
  <c r="AN55" i="20"/>
  <c r="AO55" i="20" s="1"/>
  <c r="BK52" i="9"/>
  <c r="AZ52" i="9"/>
  <c r="BA52" i="9" s="1"/>
  <c r="BA51" i="9"/>
  <c r="BH51" i="9"/>
  <c r="BI51" i="9" s="1"/>
  <c r="BM51" i="9"/>
  <c r="BN51" i="9" s="1"/>
  <c r="BT52" i="9"/>
  <c r="BU52" i="9" s="1"/>
  <c r="BW51" i="9"/>
  <c r="BX51" i="9" s="1"/>
  <c r="BP51" i="9"/>
  <c r="BR51" i="9" s="1"/>
  <c r="BS51" i="9" s="1"/>
  <c r="AP52" i="9"/>
  <c r="AQ51" i="9"/>
  <c r="AS51" i="9" s="1"/>
  <c r="AT51" i="9" s="1"/>
  <c r="AL51" i="9"/>
  <c r="AN51" i="9" s="1"/>
  <c r="AO51" i="9" s="1"/>
  <c r="AK52" i="9"/>
  <c r="AR52" i="9"/>
  <c r="O52" i="9"/>
  <c r="BQ52" i="9"/>
  <c r="BG52" i="9"/>
  <c r="BB52" i="9"/>
  <c r="P53" i="9"/>
  <c r="BJ53" i="9" s="1"/>
  <c r="BV52" i="9"/>
  <c r="BL52" i="9"/>
  <c r="AM52" i="9"/>
  <c r="AW52" i="9"/>
  <c r="BE52" i="9"/>
  <c r="AV52" i="9"/>
  <c r="H21" i="16" l="1"/>
  <c r="J21" i="16" s="1"/>
  <c r="BK53" i="9"/>
  <c r="BK62" i="20"/>
  <c r="BM62" i="20" s="1"/>
  <c r="BN62" i="20" s="1"/>
  <c r="BJ63" i="20"/>
  <c r="AN56" i="20"/>
  <c r="AO56" i="20" s="1"/>
  <c r="AQ56" i="20"/>
  <c r="AS56" i="20" s="1"/>
  <c r="AT56" i="20" s="1"/>
  <c r="AP57" i="20"/>
  <c r="AQ57" i="20" s="1"/>
  <c r="AV61" i="20"/>
  <c r="AU62" i="20"/>
  <c r="BA60" i="20"/>
  <c r="BC60" i="20" s="1"/>
  <c r="BD60" i="20" s="1"/>
  <c r="AZ61" i="20"/>
  <c r="BP56" i="20"/>
  <c r="BR56" i="20" s="1"/>
  <c r="BS56" i="20" s="1"/>
  <c r="BO57" i="20"/>
  <c r="BT56" i="20"/>
  <c r="BU55" i="20"/>
  <c r="BW55" i="20" s="1"/>
  <c r="BX55" i="20" s="1"/>
  <c r="AX60" i="20"/>
  <c r="AY60" i="20" s="1"/>
  <c r="BE63" i="20"/>
  <c r="BF62" i="20"/>
  <c r="BH62" i="20" s="1"/>
  <c r="BI62" i="20" s="1"/>
  <c r="AN57" i="20"/>
  <c r="AO57" i="20" s="1"/>
  <c r="AO81" i="20" s="1"/>
  <c r="F20" i="20" s="1"/>
  <c r="AL81" i="20"/>
  <c r="BZ54" i="20"/>
  <c r="BW52" i="9"/>
  <c r="BX52" i="9" s="1"/>
  <c r="AX52" i="9"/>
  <c r="AY52" i="9" s="1"/>
  <c r="BT53" i="9"/>
  <c r="AU53" i="9"/>
  <c r="AV53" i="9" s="1"/>
  <c r="BM52" i="9"/>
  <c r="BN52" i="9" s="1"/>
  <c r="BR52" i="9"/>
  <c r="BS52" i="9" s="1"/>
  <c r="BC51" i="9"/>
  <c r="BD51" i="9" s="1"/>
  <c r="BC52" i="9"/>
  <c r="BD52" i="9" s="1"/>
  <c r="AQ52" i="9"/>
  <c r="AS52" i="9" s="1"/>
  <c r="AT52" i="9" s="1"/>
  <c r="AP53" i="9"/>
  <c r="BE53" i="9"/>
  <c r="BF52" i="9"/>
  <c r="BH52" i="9" s="1"/>
  <c r="BI52" i="9" s="1"/>
  <c r="AR53" i="9"/>
  <c r="O53" i="9"/>
  <c r="BQ53" i="9"/>
  <c r="P54" i="9"/>
  <c r="BJ54" i="9" s="1"/>
  <c r="BB53" i="9"/>
  <c r="AW53" i="9"/>
  <c r="BG53" i="9"/>
  <c r="BV53" i="9"/>
  <c r="BL53" i="9"/>
  <c r="AM53" i="9"/>
  <c r="AZ53" i="9"/>
  <c r="BA53" i="9" s="1"/>
  <c r="BO53" i="9"/>
  <c r="AK53" i="9"/>
  <c r="AL52" i="9"/>
  <c r="AN52" i="9" s="1"/>
  <c r="AO52" i="9" s="1"/>
  <c r="BU53" i="9"/>
  <c r="AX61" i="20" l="1"/>
  <c r="AY61" i="20" s="1"/>
  <c r="BK54" i="9"/>
  <c r="CB54" i="20"/>
  <c r="BA61" i="20"/>
  <c r="BC61" i="20" s="1"/>
  <c r="BD61" i="20" s="1"/>
  <c r="AZ62" i="20"/>
  <c r="BF63" i="20"/>
  <c r="BH63" i="20" s="1"/>
  <c r="BI63" i="20" s="1"/>
  <c r="BE64" i="20"/>
  <c r="BU56" i="20"/>
  <c r="BW56" i="20" s="1"/>
  <c r="BX56" i="20" s="1"/>
  <c r="BT57" i="20"/>
  <c r="BK63" i="20"/>
  <c r="BM63" i="20" s="1"/>
  <c r="BN63" i="20" s="1"/>
  <c r="BJ64" i="20"/>
  <c r="AS57" i="20"/>
  <c r="AT57" i="20" s="1"/>
  <c r="AT81" i="20" s="1"/>
  <c r="G20" i="20" s="1"/>
  <c r="AQ81" i="20"/>
  <c r="BO58" i="20"/>
  <c r="BP57" i="20"/>
  <c r="AU63" i="20"/>
  <c r="AV63" i="20" s="1"/>
  <c r="AV62" i="20"/>
  <c r="BZ55" i="20"/>
  <c r="CB55" i="20" s="1"/>
  <c r="AU54" i="9"/>
  <c r="BW53" i="9"/>
  <c r="BX53" i="9" s="1"/>
  <c r="BO54" i="9"/>
  <c r="BP53" i="9"/>
  <c r="BR53" i="9" s="1"/>
  <c r="BS53" i="9" s="1"/>
  <c r="AW54" i="9"/>
  <c r="AM54" i="9"/>
  <c r="BV54" i="9"/>
  <c r="BL54" i="9"/>
  <c r="P55" i="9"/>
  <c r="BJ55" i="9" s="1"/>
  <c r="BB54" i="9"/>
  <c r="AR54" i="9"/>
  <c r="O54" i="9"/>
  <c r="BQ54" i="9"/>
  <c r="BG54" i="9"/>
  <c r="AP54" i="9"/>
  <c r="AQ54" i="9" s="1"/>
  <c r="AS54" i="9" s="1"/>
  <c r="AT54" i="9" s="1"/>
  <c r="AQ53" i="9"/>
  <c r="AS53" i="9" s="1"/>
  <c r="AT53" i="9" s="1"/>
  <c r="AK54" i="9"/>
  <c r="AL53" i="9"/>
  <c r="AN53" i="9" s="1"/>
  <c r="AO53" i="9" s="1"/>
  <c r="BM53" i="9"/>
  <c r="BN53" i="9" s="1"/>
  <c r="BT54" i="9"/>
  <c r="BU54" i="9" s="1"/>
  <c r="AX53" i="9"/>
  <c r="AY53" i="9" s="1"/>
  <c r="AZ54" i="9"/>
  <c r="BA54" i="9" s="1"/>
  <c r="BC53" i="9"/>
  <c r="BD53" i="9" s="1"/>
  <c r="BE54" i="9"/>
  <c r="BF53" i="9"/>
  <c r="BH53" i="9" s="1"/>
  <c r="BI53" i="9" s="1"/>
  <c r="AV54" i="9"/>
  <c r="BW54" i="9" l="1"/>
  <c r="BX54" i="9" s="1"/>
  <c r="AX63" i="20"/>
  <c r="AY63" i="20" s="1"/>
  <c r="AV81" i="20"/>
  <c r="BR57" i="20"/>
  <c r="BS57" i="20" s="1"/>
  <c r="BZ56" i="20"/>
  <c r="BA62" i="20"/>
  <c r="BC62" i="20" s="1"/>
  <c r="BD62" i="20" s="1"/>
  <c r="AZ63" i="20"/>
  <c r="BA63" i="20" s="1"/>
  <c r="BP58" i="20"/>
  <c r="BO59" i="20"/>
  <c r="BK64" i="20"/>
  <c r="BM64" i="20" s="1"/>
  <c r="BN64" i="20" s="1"/>
  <c r="BJ65" i="20"/>
  <c r="BE65" i="20"/>
  <c r="BF64" i="20"/>
  <c r="BT58" i="20"/>
  <c r="BU57" i="20"/>
  <c r="BW57" i="20" s="1"/>
  <c r="BX57" i="20" s="1"/>
  <c r="AX62" i="20"/>
  <c r="AY62" i="20" s="1"/>
  <c r="H22" i="16"/>
  <c r="J22" i="16" s="1"/>
  <c r="BK55" i="9"/>
  <c r="AX54" i="9"/>
  <c r="AY54" i="9" s="1"/>
  <c r="BM54" i="9"/>
  <c r="BN54" i="9" s="1"/>
  <c r="BT55" i="9"/>
  <c r="BU55" i="9" s="1"/>
  <c r="AU55" i="9"/>
  <c r="BE55" i="9"/>
  <c r="BF54" i="9"/>
  <c r="BH54" i="9" s="1"/>
  <c r="BI54" i="9" s="1"/>
  <c r="AK55" i="9"/>
  <c r="AL55" i="9" s="1"/>
  <c r="AL54" i="9"/>
  <c r="AN54" i="9" s="1"/>
  <c r="AO54" i="9" s="1"/>
  <c r="BG55" i="9"/>
  <c r="BB55" i="9"/>
  <c r="AR55" i="9"/>
  <c r="AM55" i="9"/>
  <c r="BL55" i="9"/>
  <c r="BQ55" i="9"/>
  <c r="O55" i="9"/>
  <c r="AW55" i="9"/>
  <c r="P56" i="9"/>
  <c r="BV55" i="9"/>
  <c r="AZ55" i="9"/>
  <c r="BA55" i="9" s="1"/>
  <c r="BC54" i="9"/>
  <c r="BD54" i="9" s="1"/>
  <c r="AP55" i="9"/>
  <c r="BO55" i="9"/>
  <c r="BP54" i="9"/>
  <c r="BR54" i="9" s="1"/>
  <c r="BS54" i="9" s="1"/>
  <c r="BT56" i="9"/>
  <c r="BJ56" i="9"/>
  <c r="BO56" i="9" l="1"/>
  <c r="AP56" i="9"/>
  <c r="AQ56" i="9" s="1"/>
  <c r="BK56" i="9"/>
  <c r="BC63" i="20"/>
  <c r="BD63" i="20" s="1"/>
  <c r="BD81" i="20" s="1"/>
  <c r="I20" i="20" s="1"/>
  <c r="BA81" i="20"/>
  <c r="BH64" i="20"/>
  <c r="BI64" i="20" s="1"/>
  <c r="BP59" i="20"/>
  <c r="BO60" i="20"/>
  <c r="CB56" i="20"/>
  <c r="BJ66" i="20"/>
  <c r="BK65" i="20"/>
  <c r="BM65" i="20" s="1"/>
  <c r="BN65" i="20" s="1"/>
  <c r="BU58" i="20"/>
  <c r="BW58" i="20" s="1"/>
  <c r="BX58" i="20" s="1"/>
  <c r="BT59" i="20"/>
  <c r="BF65" i="20"/>
  <c r="BE66" i="20"/>
  <c r="BR58" i="20"/>
  <c r="BS58" i="20" s="1"/>
  <c r="BZ57" i="20"/>
  <c r="CB57" i="20" s="1"/>
  <c r="AY81" i="20"/>
  <c r="H20" i="20" s="1"/>
  <c r="BM55" i="9"/>
  <c r="BN55" i="9" s="1"/>
  <c r="BW55" i="9"/>
  <c r="BX55" i="9" s="1"/>
  <c r="AU56" i="9"/>
  <c r="AV56" i="9" s="1"/>
  <c r="AV55" i="9"/>
  <c r="AX55" i="9" s="1"/>
  <c r="AY55" i="9" s="1"/>
  <c r="BP56" i="9"/>
  <c r="BP55" i="9"/>
  <c r="BR55" i="9" s="1"/>
  <c r="BS55" i="9" s="1"/>
  <c r="AK56" i="9"/>
  <c r="AL56" i="9" s="1"/>
  <c r="AN55" i="9"/>
  <c r="AO55" i="9" s="1"/>
  <c r="AZ56" i="9"/>
  <c r="BA56" i="9" s="1"/>
  <c r="BC55" i="9"/>
  <c r="BD55" i="9" s="1"/>
  <c r="AQ55" i="9"/>
  <c r="AS55" i="9" s="1"/>
  <c r="AT55" i="9" s="1"/>
  <c r="P57" i="9"/>
  <c r="BT57" i="9" s="1"/>
  <c r="BV56" i="9"/>
  <c r="BB56" i="9"/>
  <c r="AM56" i="9"/>
  <c r="AR56" i="9"/>
  <c r="O56" i="9"/>
  <c r="AW56" i="9"/>
  <c r="BG56" i="9"/>
  <c r="BL56" i="9"/>
  <c r="BQ56" i="9"/>
  <c r="BF55" i="9"/>
  <c r="BH55" i="9" s="1"/>
  <c r="BI55" i="9" s="1"/>
  <c r="BE56" i="9"/>
  <c r="BU56" i="9"/>
  <c r="BW56" i="9" l="1"/>
  <c r="BX56" i="9" s="1"/>
  <c r="H23" i="16"/>
  <c r="J23" i="16" s="1"/>
  <c r="BH65" i="20"/>
  <c r="BI65" i="20" s="1"/>
  <c r="BP60" i="20"/>
  <c r="BO61" i="20"/>
  <c r="BU59" i="20"/>
  <c r="BW59" i="20" s="1"/>
  <c r="BX59" i="20" s="1"/>
  <c r="BT60" i="20"/>
  <c r="BF66" i="20"/>
  <c r="BE67" i="20"/>
  <c r="BZ58" i="20"/>
  <c r="BK66" i="20"/>
  <c r="BM66" i="20" s="1"/>
  <c r="BN66" i="20" s="1"/>
  <c r="BJ67" i="20"/>
  <c r="BR59" i="20"/>
  <c r="BS59" i="20" s="1"/>
  <c r="BM56" i="9"/>
  <c r="BN56" i="9" s="1"/>
  <c r="AS56" i="9"/>
  <c r="AT56" i="9" s="1"/>
  <c r="AK57" i="9"/>
  <c r="AL57" i="9" s="1"/>
  <c r="AL81" i="9" s="1"/>
  <c r="AX56" i="9"/>
  <c r="AY56" i="9" s="1"/>
  <c r="BR56" i="9"/>
  <c r="BS56" i="9" s="1"/>
  <c r="AN56" i="9"/>
  <c r="AO56" i="9" s="1"/>
  <c r="AZ57" i="9"/>
  <c r="BA57" i="9" s="1"/>
  <c r="BC56" i="9"/>
  <c r="BD56" i="9" s="1"/>
  <c r="BJ57" i="9"/>
  <c r="BK57" i="9" s="1"/>
  <c r="AU57" i="9"/>
  <c r="AV57" i="9" s="1"/>
  <c r="BF56" i="9"/>
  <c r="BH56" i="9" s="1"/>
  <c r="BI56" i="9" s="1"/>
  <c r="BE57" i="9"/>
  <c r="AW57" i="9"/>
  <c r="BG57" i="9"/>
  <c r="BB57" i="9"/>
  <c r="AM57" i="9"/>
  <c r="AM81" i="9" s="1"/>
  <c r="BL57" i="9"/>
  <c r="AR57" i="9"/>
  <c r="AR81" i="9" s="1"/>
  <c r="O57" i="9"/>
  <c r="BQ57" i="9"/>
  <c r="P58" i="9"/>
  <c r="BT58" i="9" s="1"/>
  <c r="BV57" i="9"/>
  <c r="BO57" i="9"/>
  <c r="BP57" i="9" s="1"/>
  <c r="AP57" i="9"/>
  <c r="AQ57" i="9" s="1"/>
  <c r="BU57" i="9"/>
  <c r="BR57" i="9" l="1"/>
  <c r="BS57" i="9" s="1"/>
  <c r="BZ59" i="20"/>
  <c r="CB59" i="20" s="1"/>
  <c r="BK67" i="20"/>
  <c r="BM67" i="20" s="1"/>
  <c r="BN67" i="20" s="1"/>
  <c r="BJ68" i="20"/>
  <c r="BH66" i="20"/>
  <c r="BI66" i="20" s="1"/>
  <c r="BR60" i="20"/>
  <c r="BS60" i="20" s="1"/>
  <c r="BU60" i="20"/>
  <c r="BW60" i="20" s="1"/>
  <c r="BX60" i="20" s="1"/>
  <c r="BT61" i="20"/>
  <c r="BF67" i="20"/>
  <c r="BE68" i="20"/>
  <c r="BO62" i="20"/>
  <c r="BP61" i="20"/>
  <c r="CB58" i="20"/>
  <c r="AX57" i="9"/>
  <c r="AY57" i="9" s="1"/>
  <c r="BM57" i="9"/>
  <c r="BN57" i="9" s="1"/>
  <c r="BW57" i="9"/>
  <c r="BX57" i="9" s="1"/>
  <c r="BJ58" i="9"/>
  <c r="BK58" i="9" s="1"/>
  <c r="BG58" i="9"/>
  <c r="AW58" i="9"/>
  <c r="BV58" i="9"/>
  <c r="O58" i="9"/>
  <c r="BL58" i="9"/>
  <c r="BB58" i="9"/>
  <c r="P59" i="9"/>
  <c r="BT59" i="9" s="1"/>
  <c r="BQ58" i="9"/>
  <c r="AU58" i="9"/>
  <c r="BO58" i="9"/>
  <c r="BP58" i="9" s="1"/>
  <c r="AZ58" i="9"/>
  <c r="BA58" i="9" s="1"/>
  <c r="BC57" i="9"/>
  <c r="BD57" i="9" s="1"/>
  <c r="BF57" i="9"/>
  <c r="BH57" i="9" s="1"/>
  <c r="BI57" i="9" s="1"/>
  <c r="BE58" i="9"/>
  <c r="BF58" i="9" s="1"/>
  <c r="AS57" i="9"/>
  <c r="AT57" i="9" s="1"/>
  <c r="AT81" i="9" s="1"/>
  <c r="G20" i="9" s="1"/>
  <c r="AQ81" i="9"/>
  <c r="AN57" i="9"/>
  <c r="AO57" i="9" s="1"/>
  <c r="AO81" i="9" s="1"/>
  <c r="F20" i="9" s="1"/>
  <c r="BU58" i="9"/>
  <c r="BW58" i="9" s="1"/>
  <c r="BX58" i="9" s="1"/>
  <c r="H24" i="16" l="1"/>
  <c r="J24" i="16" s="1"/>
  <c r="BR61" i="20"/>
  <c r="BS61" i="20" s="1"/>
  <c r="BU61" i="20"/>
  <c r="BW61" i="20" s="1"/>
  <c r="BX61" i="20" s="1"/>
  <c r="BT62" i="20"/>
  <c r="BP62" i="20"/>
  <c r="BO63" i="20"/>
  <c r="BE69" i="20"/>
  <c r="BF68" i="20"/>
  <c r="BZ60" i="20"/>
  <c r="BK68" i="20"/>
  <c r="BM68" i="20" s="1"/>
  <c r="BN68" i="20" s="1"/>
  <c r="BJ69" i="20"/>
  <c r="BH67" i="20"/>
  <c r="BI67" i="20" s="1"/>
  <c r="D56" i="14"/>
  <c r="D53" i="14"/>
  <c r="D58" i="14"/>
  <c r="D52" i="14"/>
  <c r="D57" i="14"/>
  <c r="D55" i="14"/>
  <c r="D51" i="14"/>
  <c r="D54" i="14"/>
  <c r="D38" i="14"/>
  <c r="D42" i="14"/>
  <c r="D46" i="14"/>
  <c r="D36" i="14"/>
  <c r="D40" i="14"/>
  <c r="D37" i="14"/>
  <c r="D41" i="14"/>
  <c r="D45" i="14"/>
  <c r="D35" i="14"/>
  <c r="D44" i="14"/>
  <c r="D39" i="14"/>
  <c r="D43" i="14"/>
  <c r="D47" i="14"/>
  <c r="BM58" i="9"/>
  <c r="BN58" i="9" s="1"/>
  <c r="BH58" i="9"/>
  <c r="BI58" i="9" s="1"/>
  <c r="AU59" i="9"/>
  <c r="AV59" i="9" s="1"/>
  <c r="BB59" i="9"/>
  <c r="BL59" i="9"/>
  <c r="O59" i="9"/>
  <c r="P60" i="9"/>
  <c r="BT60" i="9" s="1"/>
  <c r="BQ59" i="9"/>
  <c r="BG59" i="9"/>
  <c r="AW59" i="9"/>
  <c r="BV59" i="9"/>
  <c r="BR58" i="9"/>
  <c r="BS58" i="9" s="1"/>
  <c r="AV58" i="9"/>
  <c r="AX58" i="9" s="1"/>
  <c r="AY58" i="9" s="1"/>
  <c r="BJ59" i="9"/>
  <c r="AZ59" i="9"/>
  <c r="BA59" i="9" s="1"/>
  <c r="BE59" i="9"/>
  <c r="BO59" i="9"/>
  <c r="BC58" i="9"/>
  <c r="BD58" i="9" s="1"/>
  <c r="BU59" i="9"/>
  <c r="BP63" i="20" l="1"/>
  <c r="BO64" i="20"/>
  <c r="BZ61" i="20"/>
  <c r="CB61" i="20" s="1"/>
  <c r="BH68" i="20"/>
  <c r="BI68" i="20" s="1"/>
  <c r="BT63" i="20"/>
  <c r="BU62" i="20"/>
  <c r="BW62" i="20" s="1"/>
  <c r="BX62" i="20" s="1"/>
  <c r="BK69" i="20"/>
  <c r="BM69" i="20" s="1"/>
  <c r="BN69" i="20" s="1"/>
  <c r="BJ70" i="20"/>
  <c r="BF69" i="20"/>
  <c r="BE70" i="20"/>
  <c r="CB60" i="20"/>
  <c r="BR62" i="20"/>
  <c r="BS62" i="20" s="1"/>
  <c r="BK59" i="9"/>
  <c r="BM59" i="9" s="1"/>
  <c r="BN59" i="9" s="1"/>
  <c r="BJ60" i="9"/>
  <c r="BK60" i="9" s="1"/>
  <c r="AZ60" i="9"/>
  <c r="BA60" i="9" s="1"/>
  <c r="BC59" i="9"/>
  <c r="BD59" i="9" s="1"/>
  <c r="AW60" i="9"/>
  <c r="P61" i="9"/>
  <c r="BB60" i="9"/>
  <c r="BQ60" i="9"/>
  <c r="BG60" i="9"/>
  <c r="BV60" i="9"/>
  <c r="O60" i="9"/>
  <c r="BL60" i="9"/>
  <c r="AX59" i="9"/>
  <c r="AY59" i="9" s="1"/>
  <c r="BO60" i="9"/>
  <c r="BP60" i="9" s="1"/>
  <c r="BP59" i="9"/>
  <c r="BR59" i="9" s="1"/>
  <c r="BS59" i="9" s="1"/>
  <c r="BW59" i="9"/>
  <c r="BX59" i="9" s="1"/>
  <c r="AU60" i="9"/>
  <c r="AU61" i="9" s="1"/>
  <c r="BE60" i="9"/>
  <c r="BF59" i="9"/>
  <c r="BH59" i="9" s="1"/>
  <c r="BI59" i="9" s="1"/>
  <c r="BT61" i="9"/>
  <c r="BU60" i="9"/>
  <c r="BH69" i="20" l="1"/>
  <c r="BI69" i="20" s="1"/>
  <c r="BU63" i="20"/>
  <c r="BW63" i="20" s="1"/>
  <c r="BX63" i="20" s="1"/>
  <c r="BT64" i="20"/>
  <c r="BP64" i="20"/>
  <c r="BO65" i="20"/>
  <c r="BZ62" i="20"/>
  <c r="BF70" i="20"/>
  <c r="BE71" i="20"/>
  <c r="BF71" i="20" s="1"/>
  <c r="H25" i="16"/>
  <c r="J25" i="16" s="1"/>
  <c r="BK70" i="20"/>
  <c r="BM70" i="20" s="1"/>
  <c r="BN70" i="20" s="1"/>
  <c r="BJ71" i="20"/>
  <c r="BK71" i="20" s="1"/>
  <c r="BR63" i="20"/>
  <c r="BS63" i="20" s="1"/>
  <c r="AV60" i="9"/>
  <c r="AX60" i="9" s="1"/>
  <c r="AY60" i="9" s="1"/>
  <c r="BM60" i="9"/>
  <c r="BN60" i="9" s="1"/>
  <c r="BR60" i="9"/>
  <c r="BS60" i="9" s="1"/>
  <c r="AW61" i="9"/>
  <c r="BG61" i="9"/>
  <c r="BB61" i="9"/>
  <c r="BL61" i="9"/>
  <c r="BV61" i="9"/>
  <c r="O61" i="9"/>
  <c r="BQ61" i="9"/>
  <c r="P62" i="9"/>
  <c r="BT62" i="9" s="1"/>
  <c r="BE61" i="9"/>
  <c r="BF61" i="9" s="1"/>
  <c r="BF60" i="9"/>
  <c r="BH60" i="9" s="1"/>
  <c r="BI60" i="9" s="1"/>
  <c r="BO61" i="9"/>
  <c r="BJ61" i="9"/>
  <c r="BW60" i="9"/>
  <c r="BX60" i="9" s="1"/>
  <c r="BC60" i="9"/>
  <c r="BD60" i="9" s="1"/>
  <c r="AZ61" i="9"/>
  <c r="BA61" i="9" s="1"/>
  <c r="BU61" i="9"/>
  <c r="AV61" i="9"/>
  <c r="BH70" i="20" l="1"/>
  <c r="BI70" i="20" s="1"/>
  <c r="BU64" i="20"/>
  <c r="BW64" i="20" s="1"/>
  <c r="BX64" i="20" s="1"/>
  <c r="BT65" i="20"/>
  <c r="BH61" i="9"/>
  <c r="BI61" i="9" s="1"/>
  <c r="BZ63" i="20"/>
  <c r="CB63" i="20" s="1"/>
  <c r="BP65" i="20"/>
  <c r="BO66" i="20"/>
  <c r="BM71" i="20"/>
  <c r="BN71" i="20" s="1"/>
  <c r="BN81" i="20" s="1"/>
  <c r="K20" i="20" s="1"/>
  <c r="BK81" i="20"/>
  <c r="CB62" i="20"/>
  <c r="H26" i="16"/>
  <c r="J26" i="16" s="1"/>
  <c r="BH71" i="20"/>
  <c r="BI71" i="20" s="1"/>
  <c r="BF81" i="20"/>
  <c r="BR64" i="20"/>
  <c r="BS64" i="20" s="1"/>
  <c r="BK61" i="9"/>
  <c r="BM61" i="9" s="1"/>
  <c r="BN61" i="9" s="1"/>
  <c r="AX61" i="9"/>
  <c r="AY61" i="9" s="1"/>
  <c r="BJ62" i="9"/>
  <c r="BW61" i="9"/>
  <c r="BX61" i="9" s="1"/>
  <c r="BC61" i="9"/>
  <c r="BD61" i="9" s="1"/>
  <c r="BG62" i="9"/>
  <c r="AW62" i="9"/>
  <c r="BV62" i="9"/>
  <c r="O62" i="9"/>
  <c r="BL62" i="9"/>
  <c r="BB62" i="9"/>
  <c r="P63" i="9"/>
  <c r="BQ62" i="9"/>
  <c r="BE62" i="9"/>
  <c r="BF62" i="9" s="1"/>
  <c r="BH62" i="9" s="1"/>
  <c r="BI62" i="9" s="1"/>
  <c r="AZ62" i="9"/>
  <c r="BA62" i="9" s="1"/>
  <c r="AU62" i="9"/>
  <c r="AV62" i="9" s="1"/>
  <c r="BO62" i="9"/>
  <c r="BP61" i="9"/>
  <c r="BR61" i="9" s="1"/>
  <c r="BS61" i="9" s="1"/>
  <c r="BU62" i="9"/>
  <c r="BI81" i="20" l="1"/>
  <c r="J20" i="20" s="1"/>
  <c r="BU65" i="20"/>
  <c r="BW65" i="20" s="1"/>
  <c r="BX65" i="20" s="1"/>
  <c r="BT66" i="20"/>
  <c r="BP66" i="20"/>
  <c r="BO67" i="20"/>
  <c r="BR65" i="20"/>
  <c r="BS65" i="20" s="1"/>
  <c r="AX62" i="9"/>
  <c r="AY62" i="9" s="1"/>
  <c r="BZ64" i="20"/>
  <c r="BK62" i="9"/>
  <c r="BM62" i="9" s="1"/>
  <c r="BN62" i="9" s="1"/>
  <c r="BJ63" i="9"/>
  <c r="BK63" i="9" s="1"/>
  <c r="BW62" i="9"/>
  <c r="BX62" i="9" s="1"/>
  <c r="AZ63" i="9"/>
  <c r="BA63" i="9" s="1"/>
  <c r="AU63" i="9"/>
  <c r="AV63" i="9" s="1"/>
  <c r="AV81" i="9" s="1"/>
  <c r="BO63" i="9"/>
  <c r="BP63" i="9" s="1"/>
  <c r="BG63" i="9"/>
  <c r="AW63" i="9"/>
  <c r="AW81" i="9" s="1"/>
  <c r="BL63" i="9"/>
  <c r="P64" i="9"/>
  <c r="BJ64" i="9" s="1"/>
  <c r="BV63" i="9"/>
  <c r="O63" i="9"/>
  <c r="BB63" i="9"/>
  <c r="BB81" i="9" s="1"/>
  <c r="BQ63" i="9"/>
  <c r="BT63" i="9"/>
  <c r="BU63" i="9" s="1"/>
  <c r="BW63" i="9" s="1"/>
  <c r="BX63" i="9" s="1"/>
  <c r="BC62" i="9"/>
  <c r="BD62" i="9" s="1"/>
  <c r="BP62" i="9"/>
  <c r="BR62" i="9" s="1"/>
  <c r="BS62" i="9" s="1"/>
  <c r="BE63" i="9"/>
  <c r="BK64" i="9" l="1"/>
  <c r="BZ65" i="20"/>
  <c r="CB65" i="20" s="1"/>
  <c r="BR66" i="20"/>
  <c r="BS66" i="20" s="1"/>
  <c r="BU66" i="20"/>
  <c r="BW66" i="20" s="1"/>
  <c r="BX66" i="20" s="1"/>
  <c r="BT67" i="20"/>
  <c r="CB64" i="20"/>
  <c r="H27" i="16"/>
  <c r="J27" i="16" s="1"/>
  <c r="BO68" i="20"/>
  <c r="BP67" i="20"/>
  <c r="BT64" i="9"/>
  <c r="BU64" i="9" s="1"/>
  <c r="AX63" i="9"/>
  <c r="AY63" i="9" s="1"/>
  <c r="AY81" i="9" s="1"/>
  <c r="H20" i="9" s="1"/>
  <c r="BM63" i="9"/>
  <c r="BN63" i="9" s="1"/>
  <c r="BR63" i="9"/>
  <c r="BS63" i="9" s="1"/>
  <c r="BE64" i="9"/>
  <c r="BF63" i="9"/>
  <c r="BH63" i="9" s="1"/>
  <c r="BI63" i="9" s="1"/>
  <c r="BC63" i="9"/>
  <c r="BD63" i="9" s="1"/>
  <c r="BD81" i="9" s="1"/>
  <c r="I20" i="9" s="1"/>
  <c r="O64" i="9"/>
  <c r="BL64" i="9"/>
  <c r="BV64" i="9"/>
  <c r="P65" i="9"/>
  <c r="BQ64" i="9"/>
  <c r="BG64" i="9"/>
  <c r="BO64" i="9"/>
  <c r="BM64" i="9" l="1"/>
  <c r="BN64" i="9" s="1"/>
  <c r="BZ66" i="20"/>
  <c r="BP68" i="20"/>
  <c r="BO69" i="20"/>
  <c r="BR67" i="20"/>
  <c r="BS67" i="20" s="1"/>
  <c r="BU67" i="20"/>
  <c r="BW67" i="20" s="1"/>
  <c r="BX67" i="20" s="1"/>
  <c r="BT68" i="20"/>
  <c r="E56" i="14"/>
  <c r="E53" i="14"/>
  <c r="E58" i="14"/>
  <c r="E52" i="14"/>
  <c r="E57" i="14"/>
  <c r="E55" i="14"/>
  <c r="E51" i="14"/>
  <c r="E54" i="14"/>
  <c r="E45" i="14"/>
  <c r="E35" i="14"/>
  <c r="E38" i="14"/>
  <c r="E42" i="14"/>
  <c r="E46" i="14"/>
  <c r="E47" i="14"/>
  <c r="E37" i="14"/>
  <c r="E41" i="14"/>
  <c r="E36" i="14"/>
  <c r="E40" i="14"/>
  <c r="E44" i="14"/>
  <c r="E39" i="14"/>
  <c r="E43" i="14"/>
  <c r="BW64" i="9"/>
  <c r="BX64" i="9" s="1"/>
  <c r="BT65" i="9"/>
  <c r="BU65" i="9" s="1"/>
  <c r="BF64" i="9"/>
  <c r="BH64" i="9" s="1"/>
  <c r="BI64" i="9" s="1"/>
  <c r="BE65" i="9"/>
  <c r="BL65" i="9"/>
  <c r="BV65" i="9"/>
  <c r="P66" i="9"/>
  <c r="BG65" i="9"/>
  <c r="BQ65" i="9"/>
  <c r="O65" i="9"/>
  <c r="BJ65" i="9"/>
  <c r="BO65" i="9"/>
  <c r="BP65" i="9" s="1"/>
  <c r="BP64" i="9"/>
  <c r="BR64" i="9" s="1"/>
  <c r="BS64" i="9" s="1"/>
  <c r="BA81" i="9"/>
  <c r="BW65" i="9" l="1"/>
  <c r="BX65" i="9" s="1"/>
  <c r="BU68" i="20"/>
  <c r="BW68" i="20" s="1"/>
  <c r="BX68" i="20" s="1"/>
  <c r="BT69" i="20"/>
  <c r="BP69" i="20"/>
  <c r="BO70" i="20"/>
  <c r="BR68" i="20"/>
  <c r="BS68" i="20" s="1"/>
  <c r="BZ67" i="20"/>
  <c r="CB67" i="20" s="1"/>
  <c r="CB66" i="20"/>
  <c r="BJ66" i="9"/>
  <c r="BK66" i="9" s="1"/>
  <c r="BK65" i="9"/>
  <c r="BM65" i="9" s="1"/>
  <c r="BN65" i="9" s="1"/>
  <c r="BR65" i="9"/>
  <c r="BS65" i="9" s="1"/>
  <c r="BE66" i="9"/>
  <c r="BF66" i="9" s="1"/>
  <c r="P67" i="9"/>
  <c r="BV66" i="9"/>
  <c r="BG66" i="9"/>
  <c r="BQ66" i="9"/>
  <c r="O66" i="9"/>
  <c r="BL66" i="9"/>
  <c r="BT66" i="9"/>
  <c r="BU66" i="9" s="1"/>
  <c r="BO66" i="9"/>
  <c r="BF65" i="9"/>
  <c r="BH65" i="9" s="1"/>
  <c r="BI65" i="9" s="1"/>
  <c r="H28" i="16" l="1"/>
  <c r="J28" i="16" s="1"/>
  <c r="BJ67" i="9"/>
  <c r="BK67" i="9" s="1"/>
  <c r="BW66" i="9"/>
  <c r="BX66" i="9" s="1"/>
  <c r="BP70" i="20"/>
  <c r="BO71" i="20"/>
  <c r="BR69" i="20"/>
  <c r="BS69" i="20" s="1"/>
  <c r="BZ68" i="20"/>
  <c r="BU69" i="20"/>
  <c r="BW69" i="20" s="1"/>
  <c r="BX69" i="20" s="1"/>
  <c r="BT70" i="20"/>
  <c r="BM66" i="9"/>
  <c r="BN66" i="9" s="1"/>
  <c r="BH66" i="9"/>
  <c r="BI66" i="9" s="1"/>
  <c r="BT67" i="9"/>
  <c r="BU67" i="9" s="1"/>
  <c r="BO67" i="9"/>
  <c r="BP67" i="9" s="1"/>
  <c r="BP66" i="9"/>
  <c r="BR66" i="9" s="1"/>
  <c r="BS66" i="9" s="1"/>
  <c r="BV67" i="9"/>
  <c r="P68" i="9"/>
  <c r="BQ67" i="9"/>
  <c r="BG67" i="9"/>
  <c r="BL67" i="9"/>
  <c r="O67" i="9"/>
  <c r="BE67" i="9"/>
  <c r="BW67" i="9" l="1"/>
  <c r="BX67" i="9" s="1"/>
  <c r="BZ69" i="20"/>
  <c r="CB69" i="20" s="1"/>
  <c r="BT71" i="20"/>
  <c r="BU70" i="20"/>
  <c r="BW70" i="20" s="1"/>
  <c r="BX70" i="20" s="1"/>
  <c r="CB68" i="20"/>
  <c r="H29" i="16"/>
  <c r="J29" i="16" s="1"/>
  <c r="BP71" i="20"/>
  <c r="BO72" i="20"/>
  <c r="BR70" i="20"/>
  <c r="BS70" i="20" s="1"/>
  <c r="BM67" i="9"/>
  <c r="BN67" i="9" s="1"/>
  <c r="BR67" i="9"/>
  <c r="BS67" i="9" s="1"/>
  <c r="BG68" i="9"/>
  <c r="O68" i="9"/>
  <c r="BL68" i="9"/>
  <c r="BV68" i="9"/>
  <c r="P69" i="9"/>
  <c r="BQ68" i="9"/>
  <c r="BO68" i="9"/>
  <c r="BP68" i="9" s="1"/>
  <c r="BJ68" i="9"/>
  <c r="BK68" i="9" s="1"/>
  <c r="BT68" i="9"/>
  <c r="BU68" i="9" s="1"/>
  <c r="BF67" i="9"/>
  <c r="BH67" i="9" s="1"/>
  <c r="BI67" i="9" s="1"/>
  <c r="BE68" i="9"/>
  <c r="BZ70" i="20" l="1"/>
  <c r="CB70" i="20" s="1"/>
  <c r="BP72" i="20"/>
  <c r="BO73" i="20"/>
  <c r="BR71" i="20"/>
  <c r="BS71" i="20" s="1"/>
  <c r="BT72" i="20"/>
  <c r="BU71" i="20"/>
  <c r="BW71" i="20" s="1"/>
  <c r="BX71" i="20" s="1"/>
  <c r="BM68" i="9"/>
  <c r="BN68" i="9" s="1"/>
  <c r="BJ69" i="9"/>
  <c r="BK69" i="9" s="1"/>
  <c r="BE69" i="9"/>
  <c r="BF69" i="9" s="1"/>
  <c r="BW68" i="9"/>
  <c r="BX68" i="9" s="1"/>
  <c r="BR68" i="9"/>
  <c r="BS68" i="9" s="1"/>
  <c r="BT69" i="9"/>
  <c r="BU69" i="9" s="1"/>
  <c r="BF68" i="9"/>
  <c r="BH68" i="9" s="1"/>
  <c r="BI68" i="9" s="1"/>
  <c r="BO69" i="9"/>
  <c r="BG69" i="9"/>
  <c r="BL69" i="9"/>
  <c r="BV69" i="9"/>
  <c r="P70" i="9"/>
  <c r="BQ69" i="9"/>
  <c r="O69" i="9"/>
  <c r="BU72" i="20" l="1"/>
  <c r="BW72" i="20" s="1"/>
  <c r="BX72" i="20" s="1"/>
  <c r="BT73" i="20"/>
  <c r="BZ71" i="20"/>
  <c r="BO74" i="20"/>
  <c r="BP73" i="20"/>
  <c r="BR72" i="20"/>
  <c r="BS72" i="20" s="1"/>
  <c r="BM69" i="9"/>
  <c r="BN69" i="9" s="1"/>
  <c r="BT70" i="9"/>
  <c r="BU70" i="9" s="1"/>
  <c r="BW69" i="9"/>
  <c r="BX69" i="9" s="1"/>
  <c r="BH69" i="9"/>
  <c r="BI69" i="9" s="1"/>
  <c r="BJ70" i="9"/>
  <c r="BK70" i="9" s="1"/>
  <c r="BQ70" i="9"/>
  <c r="BG70" i="9"/>
  <c r="BL70" i="9"/>
  <c r="BV70" i="9"/>
  <c r="O70" i="9"/>
  <c r="P71" i="9"/>
  <c r="BP69" i="9"/>
  <c r="BR69" i="9" s="1"/>
  <c r="BS69" i="9" s="1"/>
  <c r="BO70" i="9"/>
  <c r="BE70" i="9"/>
  <c r="CB71" i="20" l="1"/>
  <c r="H30" i="16"/>
  <c r="J30" i="16" s="1"/>
  <c r="BP74" i="20"/>
  <c r="BO75" i="20"/>
  <c r="BZ72" i="20"/>
  <c r="BU73" i="20"/>
  <c r="BW73" i="20" s="1"/>
  <c r="BX73" i="20" s="1"/>
  <c r="BT74" i="20"/>
  <c r="BR73" i="20"/>
  <c r="BS73" i="20" s="1"/>
  <c r="BM70" i="9"/>
  <c r="BN70" i="9" s="1"/>
  <c r="BT71" i="9"/>
  <c r="BU71" i="9" s="1"/>
  <c r="BW70" i="9"/>
  <c r="BX70" i="9" s="1"/>
  <c r="BJ71" i="9"/>
  <c r="BK71" i="9" s="1"/>
  <c r="BE71" i="9"/>
  <c r="BF71" i="9" s="1"/>
  <c r="BO71" i="9"/>
  <c r="BF70" i="9"/>
  <c r="BV71" i="9"/>
  <c r="P72" i="9"/>
  <c r="BQ71" i="9"/>
  <c r="BG71" i="9"/>
  <c r="BG81" i="9" s="1"/>
  <c r="BL71" i="9"/>
  <c r="BL81" i="9" s="1"/>
  <c r="O71" i="9"/>
  <c r="BP70" i="9"/>
  <c r="BR70" i="9" s="1"/>
  <c r="BS70" i="9" s="1"/>
  <c r="BZ73" i="20" l="1"/>
  <c r="CB73" i="20" s="1"/>
  <c r="BT75" i="20"/>
  <c r="BU74" i="20"/>
  <c r="BW74" i="20" s="1"/>
  <c r="BX74" i="20" s="1"/>
  <c r="BR74" i="20"/>
  <c r="BS74" i="20" s="1"/>
  <c r="BP75" i="20"/>
  <c r="BO76" i="20"/>
  <c r="CB72" i="20"/>
  <c r="H31" i="16"/>
  <c r="J31" i="16" s="1"/>
  <c r="BT72" i="9"/>
  <c r="BU72" i="9" s="1"/>
  <c r="BH70" i="9"/>
  <c r="BI70" i="9" s="1"/>
  <c r="BF81" i="9"/>
  <c r="BO72" i="9"/>
  <c r="BP71" i="9"/>
  <c r="BR71" i="9" s="1"/>
  <c r="BS71" i="9" s="1"/>
  <c r="BW71" i="9"/>
  <c r="BX71" i="9" s="1"/>
  <c r="BV72" i="9"/>
  <c r="BQ72" i="9"/>
  <c r="O72" i="9"/>
  <c r="P73" i="9"/>
  <c r="BH71" i="9"/>
  <c r="BI71" i="9" s="1"/>
  <c r="BM71" i="9"/>
  <c r="BN71" i="9" s="1"/>
  <c r="BN81" i="9" s="1"/>
  <c r="K20" i="9" s="1"/>
  <c r="BK81" i="9"/>
  <c r="BT73" i="9" l="1"/>
  <c r="BU73" i="9" s="1"/>
  <c r="BW72" i="9"/>
  <c r="BX72" i="9" s="1"/>
  <c r="BZ74" i="20"/>
  <c r="BP76" i="20"/>
  <c r="BO77" i="20"/>
  <c r="BR75" i="20"/>
  <c r="BS75" i="20" s="1"/>
  <c r="BT76" i="20"/>
  <c r="BU75" i="20"/>
  <c r="BW75" i="20" s="1"/>
  <c r="BX75" i="20" s="1"/>
  <c r="F56" i="14"/>
  <c r="F54" i="14"/>
  <c r="F52" i="14"/>
  <c r="F57" i="14"/>
  <c r="F53" i="14"/>
  <c r="F58" i="14"/>
  <c r="F51" i="14"/>
  <c r="F55" i="14"/>
  <c r="BI81" i="9"/>
  <c r="J20" i="9" s="1"/>
  <c r="BP72" i="9"/>
  <c r="BR72" i="9" s="1"/>
  <c r="BS72" i="9" s="1"/>
  <c r="BO73" i="9"/>
  <c r="BQ73" i="9"/>
  <c r="O73" i="9"/>
  <c r="P74" i="9"/>
  <c r="BV73" i="9"/>
  <c r="BU76" i="20" l="1"/>
  <c r="BW76" i="20" s="1"/>
  <c r="BX76" i="20" s="1"/>
  <c r="BT77" i="20"/>
  <c r="BR76" i="20"/>
  <c r="BS76" i="20" s="1"/>
  <c r="BO78" i="20"/>
  <c r="BP77" i="20"/>
  <c r="BZ75" i="20"/>
  <c r="CB75" i="20" s="1"/>
  <c r="H32" i="16"/>
  <c r="J32" i="16" s="1"/>
  <c r="CB74" i="20"/>
  <c r="F39" i="14"/>
  <c r="F43" i="14"/>
  <c r="F47" i="14"/>
  <c r="F41" i="14"/>
  <c r="F45" i="14"/>
  <c r="F38" i="14"/>
  <c r="F42" i="14"/>
  <c r="F46" i="14"/>
  <c r="F37" i="14"/>
  <c r="F35" i="14"/>
  <c r="F36" i="14"/>
  <c r="F40" i="14"/>
  <c r="F44" i="14"/>
  <c r="BW73" i="9"/>
  <c r="BX73" i="9" s="1"/>
  <c r="O74" i="9"/>
  <c r="BV74" i="9"/>
  <c r="BQ74" i="9"/>
  <c r="P75" i="9"/>
  <c r="BT74" i="9"/>
  <c r="BU74" i="9" s="1"/>
  <c r="BP73" i="9"/>
  <c r="BR73" i="9" s="1"/>
  <c r="BS73" i="9" s="1"/>
  <c r="BO74" i="9"/>
  <c r="BZ76" i="20" l="1"/>
  <c r="CB76" i="20" s="1"/>
  <c r="BR77" i="20"/>
  <c r="BS77" i="20" s="1"/>
  <c r="BU77" i="20"/>
  <c r="BW77" i="20" s="1"/>
  <c r="BX77" i="20" s="1"/>
  <c r="BT78" i="20"/>
  <c r="BO79" i="20"/>
  <c r="BP79" i="20" s="1"/>
  <c r="BP78" i="20"/>
  <c r="BW74" i="9"/>
  <c r="BX74" i="9" s="1"/>
  <c r="BO75" i="9"/>
  <c r="BP75" i="9" s="1"/>
  <c r="P76" i="9"/>
  <c r="O75" i="9"/>
  <c r="BV75" i="9"/>
  <c r="BQ75" i="9"/>
  <c r="BT75" i="9"/>
  <c r="BU75" i="9" s="1"/>
  <c r="BW75" i="9" s="1"/>
  <c r="BX75" i="9" s="1"/>
  <c r="BP74" i="9"/>
  <c r="BR74" i="9" s="1"/>
  <c r="BS74" i="9" s="1"/>
  <c r="BR75" i="9" l="1"/>
  <c r="BS75" i="9" s="1"/>
  <c r="BZ77" i="20"/>
  <c r="CB77" i="20" s="1"/>
  <c r="BR79" i="20"/>
  <c r="BS79" i="20" s="1"/>
  <c r="BP81" i="20"/>
  <c r="BU78" i="20"/>
  <c r="BW78" i="20" s="1"/>
  <c r="BX78" i="20" s="1"/>
  <c r="BT79" i="20"/>
  <c r="BU79" i="20" s="1"/>
  <c r="BR78" i="20"/>
  <c r="BS78" i="20" s="1"/>
  <c r="O76" i="9"/>
  <c r="P77" i="9"/>
  <c r="BV76" i="9"/>
  <c r="BQ76" i="9"/>
  <c r="BT76" i="9"/>
  <c r="BU76" i="9" s="1"/>
  <c r="BO76" i="9"/>
  <c r="H33" i="16" l="1"/>
  <c r="J33" i="16" s="1"/>
  <c r="BZ78" i="20"/>
  <c r="BS81" i="20"/>
  <c r="L20" i="20" s="1"/>
  <c r="BW76" i="9"/>
  <c r="BX76" i="9" s="1"/>
  <c r="BW79" i="20"/>
  <c r="BX79" i="20" s="1"/>
  <c r="BX81" i="20" s="1"/>
  <c r="M20" i="20" s="1"/>
  <c r="BU81" i="20"/>
  <c r="BZ79" i="20"/>
  <c r="BO77" i="9"/>
  <c r="BP77" i="9" s="1"/>
  <c r="O77" i="9"/>
  <c r="P78" i="9"/>
  <c r="BV77" i="9"/>
  <c r="BQ77" i="9"/>
  <c r="BT77" i="9"/>
  <c r="BU77" i="9" s="1"/>
  <c r="BP76" i="9"/>
  <c r="BR76" i="9" s="1"/>
  <c r="BS76" i="9" s="1"/>
  <c r="CB79" i="20" l="1"/>
  <c r="BZ81" i="20"/>
  <c r="H10" i="16"/>
  <c r="J10" i="16" s="1"/>
  <c r="H34" i="16"/>
  <c r="J34" i="16" s="1"/>
  <c r="CB78" i="20"/>
  <c r="BR77" i="9"/>
  <c r="BS77" i="9" s="1"/>
  <c r="BW77" i="9"/>
  <c r="BX77" i="9" s="1"/>
  <c r="BT78" i="9"/>
  <c r="BU78" i="9" s="1"/>
  <c r="BW78" i="9" s="1"/>
  <c r="BX78" i="9" s="1"/>
  <c r="BQ78" i="9"/>
  <c r="P79" i="9"/>
  <c r="BV78" i="9"/>
  <c r="O78" i="9"/>
  <c r="BO78" i="9"/>
  <c r="CB81" i="20" l="1"/>
  <c r="O79" i="9"/>
  <c r="BV79" i="9"/>
  <c r="BV81" i="9" s="1"/>
  <c r="BQ79" i="9"/>
  <c r="BQ81" i="9" s="1"/>
  <c r="BO79" i="9"/>
  <c r="BP79" i="9" s="1"/>
  <c r="BR79" i="9" s="1"/>
  <c r="BS79" i="9" s="1"/>
  <c r="BT79" i="9"/>
  <c r="BU79" i="9" s="1"/>
  <c r="BW79" i="9" s="1"/>
  <c r="BX79" i="9" s="1"/>
  <c r="BX81" i="9" s="1"/>
  <c r="M20" i="9" s="1"/>
  <c r="BP78" i="9"/>
  <c r="G56" i="14" l="1"/>
  <c r="L56" i="14" s="1"/>
  <c r="B28" i="14" s="1"/>
  <c r="F28" i="14" s="1"/>
  <c r="G51" i="14"/>
  <c r="L51" i="14" s="1"/>
  <c r="B23" i="14" s="1"/>
  <c r="G54" i="14"/>
  <c r="L54" i="14" s="1"/>
  <c r="B26" i="14" s="1"/>
  <c r="F26" i="14" s="1"/>
  <c r="G53" i="14"/>
  <c r="L53" i="14" s="1"/>
  <c r="B25" i="14" s="1"/>
  <c r="F25" i="14" s="1"/>
  <c r="G58" i="14"/>
  <c r="L58" i="14" s="1"/>
  <c r="B30" i="14" s="1"/>
  <c r="F30" i="14" s="1"/>
  <c r="G52" i="14"/>
  <c r="L52" i="14" s="1"/>
  <c r="B24" i="14" s="1"/>
  <c r="F24" i="14" s="1"/>
  <c r="G57" i="14"/>
  <c r="L57" i="14" s="1"/>
  <c r="B29" i="14" s="1"/>
  <c r="F29" i="14" s="1"/>
  <c r="G55" i="14"/>
  <c r="L55" i="14" s="1"/>
  <c r="B27" i="14" s="1"/>
  <c r="F27" i="14" s="1"/>
  <c r="BU81" i="9"/>
  <c r="BR78" i="9"/>
  <c r="BS78" i="9" s="1"/>
  <c r="BS81" i="9" s="1"/>
  <c r="L20" i="9" s="1"/>
  <c r="BP81" i="9"/>
  <c r="F23" i="14" l="1"/>
  <c r="F31" i="14" s="1"/>
  <c r="B31" i="14"/>
  <c r="G39" i="14"/>
  <c r="L39" i="14" s="1"/>
  <c r="B10" i="14" s="1"/>
  <c r="F10" i="14" s="1"/>
  <c r="G43" i="14"/>
  <c r="L43" i="14" s="1"/>
  <c r="B14" i="14" s="1"/>
  <c r="F14" i="14" s="1"/>
  <c r="G47" i="14"/>
  <c r="L47" i="14" s="1"/>
  <c r="B18" i="14" s="1"/>
  <c r="F18" i="14" s="1"/>
  <c r="G46" i="14"/>
  <c r="L46" i="14" s="1"/>
  <c r="B17" i="14" s="1"/>
  <c r="F17" i="14" s="1"/>
  <c r="G38" i="14"/>
  <c r="L38" i="14" s="1"/>
  <c r="B9" i="14" s="1"/>
  <c r="F9" i="14" s="1"/>
  <c r="G42" i="14"/>
  <c r="L42" i="14" s="1"/>
  <c r="B13" i="14" s="1"/>
  <c r="F13" i="14" s="1"/>
  <c r="G44" i="14"/>
  <c r="L44" i="14" s="1"/>
  <c r="B15" i="14" s="1"/>
  <c r="F15" i="14" s="1"/>
  <c r="G37" i="14"/>
  <c r="L37" i="14" s="1"/>
  <c r="B8" i="14" s="1"/>
  <c r="F8" i="14" s="1"/>
  <c r="G41" i="14"/>
  <c r="L41" i="14" s="1"/>
  <c r="B12" i="14" s="1"/>
  <c r="F12" i="14" s="1"/>
  <c r="G45" i="14"/>
  <c r="L45" i="14" s="1"/>
  <c r="B16" i="14" s="1"/>
  <c r="F16" i="14" s="1"/>
  <c r="G40" i="14"/>
  <c r="L40" i="14" s="1"/>
  <c r="B11" i="14" s="1"/>
  <c r="F11" i="14" s="1"/>
  <c r="G35" i="14"/>
  <c r="G36" i="14"/>
  <c r="L36" i="14" s="1"/>
  <c r="B7" i="14" s="1"/>
  <c r="F7" i="14" s="1"/>
  <c r="L35" i="14" l="1"/>
  <c r="B6" i="14" s="1"/>
  <c r="F6" i="14" l="1"/>
  <c r="F19" i="14" s="1"/>
  <c r="B1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Mariano Ortiz</author>
  </authors>
  <commentList>
    <comment ref="B7" authorId="0" shapeId="0" xr:uid="{2B1657CE-78AD-40BB-8062-D3651E93B734}">
      <text>
        <r>
          <rPr>
            <sz val="9"/>
            <color indexed="81"/>
            <rFont val="Tahoma"/>
            <family val="2"/>
          </rPr>
          <t>Incluye pago de cupones impagos de los BIRAD 2021, 2026 y 2046 del 22 de abril (USD503 millones)</t>
        </r>
      </text>
    </comment>
  </commentList>
</comments>
</file>

<file path=xl/sharedStrings.xml><?xml version="1.0" encoding="utf-8"?>
<sst xmlns="http://schemas.openxmlformats.org/spreadsheetml/2006/main" count="884" uniqueCount="158">
  <si>
    <t>Moneda</t>
  </si>
  <si>
    <t>Stock vigente</t>
  </si>
  <si>
    <t>USD</t>
  </si>
  <si>
    <t>EUR</t>
  </si>
  <si>
    <t>BIRAF 2020</t>
  </si>
  <si>
    <t>CHF</t>
  </si>
  <si>
    <t>BIRAD 2021</t>
  </si>
  <si>
    <t>BIRAE 2022</t>
  </si>
  <si>
    <t>BIRAD 2022</t>
  </si>
  <si>
    <t>BIRAD 2023</t>
  </si>
  <si>
    <t>BIRAE 2023</t>
  </si>
  <si>
    <t>BIRAD 2026</t>
  </si>
  <si>
    <t>BIRAE 2027</t>
  </si>
  <si>
    <t>BIRAD 2027</t>
  </si>
  <si>
    <t>BIRAE 2028</t>
  </si>
  <si>
    <t>BIRAD 2036</t>
  </si>
  <si>
    <t>BIRAD 2046</t>
  </si>
  <si>
    <t>BIRAE 2047</t>
  </si>
  <si>
    <t>BIRAD 2048</t>
  </si>
  <si>
    <t>BIRAD 2117</t>
  </si>
  <si>
    <t>Total</t>
  </si>
  <si>
    <t>Mensual</t>
  </si>
  <si>
    <t>Exit yield</t>
  </si>
  <si>
    <t>Trimestral</t>
  </si>
  <si>
    <t>Base de cálculo 30/360</t>
  </si>
  <si>
    <t>Semestral</t>
  </si>
  <si>
    <t>Anual</t>
  </si>
  <si>
    <t>Fecha de emisión</t>
  </si>
  <si>
    <t>Fecha de vencimiento</t>
  </si>
  <si>
    <t>Plazo en años</t>
  </si>
  <si>
    <t>Años de gracia</t>
  </si>
  <si>
    <t>Final período de gracia</t>
  </si>
  <si>
    <t>Primer pago de intereses</t>
  </si>
  <si>
    <t>Pago de intereses</t>
  </si>
  <si>
    <t>Amortización cuotas</t>
  </si>
  <si>
    <t>Primera amortización</t>
  </si>
  <si>
    <t>Valor presente @ exit yield</t>
  </si>
  <si>
    <t>Fecha final de cupón</t>
  </si>
  <si>
    <t>Tasas nominales anuales</t>
  </si>
  <si>
    <t>Fecha cupón</t>
  </si>
  <si>
    <t>Interés</t>
  </si>
  <si>
    <t>Amort.</t>
  </si>
  <si>
    <t>Total (I+K)</t>
  </si>
  <si>
    <t>Valor presente</t>
  </si>
  <si>
    <t>TOTAL</t>
  </si>
  <si>
    <t>USD 2030</t>
  </si>
  <si>
    <t>EUR 2030</t>
  </si>
  <si>
    <t>USD 2036</t>
  </si>
  <si>
    <t>EUR 2036</t>
  </si>
  <si>
    <t>USD 2039</t>
  </si>
  <si>
    <t>EUR 2039</t>
  </si>
  <si>
    <t>USD 2043</t>
  </si>
  <si>
    <t>EUR 2043</t>
  </si>
  <si>
    <t>USD 2047</t>
  </si>
  <si>
    <t>EUR 2047</t>
  </si>
  <si>
    <t>Características</t>
  </si>
  <si>
    <t xml:space="preserve">Cada 100 VN </t>
  </si>
  <si>
    <t>VPN</t>
  </si>
  <si>
    <t>DISCOUNT USD</t>
  </si>
  <si>
    <t>PAR USD</t>
  </si>
  <si>
    <t>DISCOUNT EUR</t>
  </si>
  <si>
    <t>PAR EUR</t>
  </si>
  <si>
    <t>Relación de canje</t>
  </si>
  <si>
    <t>Instrumento</t>
  </si>
  <si>
    <t>CAP</t>
  </si>
  <si>
    <t>en millones de USD</t>
  </si>
  <si>
    <t>Intereses</t>
  </si>
  <si>
    <t>Amortizaciones</t>
  </si>
  <si>
    <t>Año</t>
  </si>
  <si>
    <t>Bonos elegibles</t>
  </si>
  <si>
    <t>BIRAD 2028 (ene)</t>
  </si>
  <si>
    <t>BIRAD 2028 (jul)</t>
  </si>
  <si>
    <t>TC</t>
  </si>
  <si>
    <t>USD 2027</t>
  </si>
  <si>
    <t>EUR 2027</t>
  </si>
  <si>
    <t>Fecha final de capitalización</t>
  </si>
  <si>
    <t>Fecha final</t>
  </si>
  <si>
    <t>Plazo</t>
  </si>
  <si>
    <t>Tasa</t>
  </si>
  <si>
    <t>VNO EY 10%</t>
  </si>
  <si>
    <t>VNA al 15/11/2021</t>
  </si>
  <si>
    <t>BONO USD 2027</t>
  </si>
  <si>
    <t>BONO EUR 2027</t>
  </si>
  <si>
    <t>BONO USD 2030</t>
  </si>
  <si>
    <t>BONO EUR 2030</t>
  </si>
  <si>
    <t>BONO USD 2036</t>
  </si>
  <si>
    <t>BONO EUR 2036</t>
  </si>
  <si>
    <t>BONO USD 2039</t>
  </si>
  <si>
    <t>BONO EUR 2039</t>
  </si>
  <si>
    <t>BONO USD 2043</t>
  </si>
  <si>
    <t>BONO EUR 2043</t>
  </si>
  <si>
    <t>BONO USD 2047</t>
  </si>
  <si>
    <t>BONO EUR 2047</t>
  </si>
  <si>
    <t>VNA</t>
  </si>
  <si>
    <t>VN</t>
  </si>
  <si>
    <t>VNO nuevos bonos</t>
  </si>
  <si>
    <t>VNO nuevos bonos (USD)</t>
  </si>
  <si>
    <t>AdHoc Bondholder Group</t>
  </si>
  <si>
    <t>Montos cada 100 valores nominales</t>
  </si>
  <si>
    <t>Bonos elegibles
(USD)</t>
  </si>
  <si>
    <t>Valor Presente de los bonos nuevos (I)</t>
  </si>
  <si>
    <t>Pago en efectivo de intereses vencidos y corridos (II)</t>
  </si>
  <si>
    <t>Valor de la oferta (I + II)</t>
  </si>
  <si>
    <t>Bondholder Group</t>
  </si>
  <si>
    <t>Exchange Bondholder Group</t>
  </si>
  <si>
    <t>Promedio</t>
  </si>
  <si>
    <t>Bonos elegibles
(EUR y CHF)</t>
  </si>
  <si>
    <t>USD 2040</t>
  </si>
  <si>
    <t>USD 2033</t>
  </si>
  <si>
    <t>USD2040</t>
  </si>
  <si>
    <t>bonos en USD</t>
  </si>
  <si>
    <t>EUR 2040</t>
  </si>
  <si>
    <t>EUR 2033</t>
  </si>
  <si>
    <t>bonos en EUR</t>
  </si>
  <si>
    <t>Última fecha de pago</t>
  </si>
  <si>
    <t>Días desde el último pago de cupón</t>
  </si>
  <si>
    <t>Frecuencia de pago</t>
  </si>
  <si>
    <t>Intereses corridos
c/100 VNA</t>
  </si>
  <si>
    <t>Intereses corridos
en MO</t>
  </si>
  <si>
    <t>Intereses corridos
en USD</t>
  </si>
  <si>
    <t>2049 a 2117</t>
  </si>
  <si>
    <t>Capitalización</t>
  </si>
  <si>
    <t>no</t>
  </si>
  <si>
    <t xml:space="preserve">VNA </t>
  </si>
  <si>
    <t>Valor de la propuesta para cada bono elegible - EY 10%</t>
  </si>
  <si>
    <t>Bono USD</t>
  </si>
  <si>
    <t>Bono EUR</t>
  </si>
  <si>
    <t>PAR</t>
  </si>
  <si>
    <t>DISCOUNT</t>
  </si>
  <si>
    <t>VNO</t>
  </si>
  <si>
    <t>BONO USD 2040</t>
  </si>
  <si>
    <t>BONO EUR 2040</t>
  </si>
  <si>
    <t>BONO USD 2033</t>
  </si>
  <si>
    <t>BONO EUR 2033</t>
  </si>
  <si>
    <t>BG (Indenture 2016)</t>
  </si>
  <si>
    <t>ExBG(Indenture 2005)</t>
  </si>
  <si>
    <t>Total BG + ExBG</t>
  </si>
  <si>
    <t>Cada 100 VN</t>
  </si>
  <si>
    <t>Montos en millones y moneda de origen</t>
  </si>
  <si>
    <t>Montos en millones y en moneda de orígen</t>
  </si>
  <si>
    <t>Intereses corridos de bonos elegibles al canje</t>
  </si>
  <si>
    <t>Fecha de referencia:</t>
  </si>
  <si>
    <t>Bonos elegibles (Perfil actual)</t>
  </si>
  <si>
    <t>Propuesta oficial (22-abr)</t>
  </si>
  <si>
    <t>Contrapropuesta AdHoc BG</t>
  </si>
  <si>
    <t>Contrapropuesta combinada BG + ExBG</t>
  </si>
  <si>
    <t>No incluye vencimientos de bonos con legislación japonesa ya que quedaron afuera del proceso de reestructuración.</t>
  </si>
  <si>
    <t>Valor de las contrapropuestas para cada bono elegible</t>
  </si>
  <si>
    <t>Perfiles de vencimientos de bonos con legislación extranjera</t>
  </si>
  <si>
    <t>Valor presente de bonos nuevos según propuesta del Ad Hoc Bondholders Group (AHBG)</t>
  </si>
  <si>
    <t>Valor presente de bonos nuevos según propuesta del Bondholders Group (BG)</t>
  </si>
  <si>
    <t>Valor presente de bonos nuevos según propuesta del Exchange Bondholder Group (ExBG)</t>
  </si>
  <si>
    <t>Alocación óptima de bonos nuevos según propuesta del Ad Hoc Bondholder Group (AHBG)</t>
  </si>
  <si>
    <t>Perfil de vencimientos según propuesta del Ad Hoc Bondholder Group (AHBG)</t>
  </si>
  <si>
    <t>Perfil de vencimientos según propuesta del Bondholder Group (BG)</t>
  </si>
  <si>
    <t>Perfil de vencimientos según propuesta del Exchange Bondholder Group (ExBG)</t>
  </si>
  <si>
    <t>No incluye valuación de instrumento vinculado al PIB de la propuesta del Exchange Bondholder Group</t>
  </si>
  <si>
    <t>No incluye pagos correspondientes al instrumento vinculado al PIB de la propuesta del Exchange Bondholder Group.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</si>
</sst>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$&quot;\ #,##0.00;[Red]\-&quot;$&quot;\ #,##0.00"/>
    <numFmt numFmtId="43" formatCode="_-* #,##0.00_-;\-* #,##0.00_-;_-* &quot;-&quot;??_-;_-@_-"/>
    <numFmt numFmtId="164" formatCode="_ * #,##0.00_ ;_ * \-#,##0.00_ ;_ * &quot;-&quot;??_ ;_ @_ "/>
    <numFmt numFmtId="165" formatCode="0.000%"/>
    <numFmt numFmtId="166" formatCode="0.0"/>
    <numFmt numFmtId="167" formatCode="#,##0.0_);\(#,##0.0\)"/>
    <numFmt numFmtId="168" formatCode="0.0%"/>
    <numFmt numFmtId="169" formatCode="_ * #,##0_ ;_ * \-#,##0_ ;_ * &quot;-&quot;??_ ;_ @_ "/>
    <numFmt numFmtId="170" formatCode="#,##0_ ;\-#,##0\ "/>
    <numFmt numFmtId="171" formatCode="#,##0.0"/>
    <numFmt numFmtId="172" formatCode="_ * #,##0.000000_ ;_ * \-#,##0.000000_ ;_ * &quot;-&quot;??_ ;_ @_ "/>
    <numFmt numFmtId="173" formatCode="0_ ;\-0\ "/>
    <numFmt numFmtId="174" formatCode="0.000"/>
    <numFmt numFmtId="175" formatCode="_-* #,##0.0000_-;\-* #,##0.00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GothamBold"/>
      <family val="3"/>
    </font>
    <font>
      <sz val="9"/>
      <color rgb="FF3E3E3E"/>
      <name val="GothamBook"/>
      <family val="3"/>
    </font>
    <font>
      <sz val="9"/>
      <color rgb="FF3E3E3E"/>
      <name val="GothamBold"/>
      <family val="3"/>
    </font>
    <font>
      <sz val="9"/>
      <color theme="1"/>
      <name val="GothamBook"/>
      <family val="3"/>
    </font>
    <font>
      <sz val="9"/>
      <color theme="1"/>
      <name val="GothamBold"/>
      <family val="3"/>
    </font>
    <font>
      <sz val="9"/>
      <color rgb="FFFFFFFF"/>
      <name val="GothamBold"/>
      <family val="3"/>
    </font>
    <font>
      <b/>
      <sz val="9"/>
      <color rgb="FF3E3E3E"/>
      <name val="GothamBold"/>
      <family val="3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GothamBold"/>
      <family val="3"/>
    </font>
    <font>
      <b/>
      <sz val="10"/>
      <color theme="1"/>
      <name val="GothamBold"/>
      <family val="3"/>
    </font>
    <font>
      <sz val="12"/>
      <color rgb="FF3E3E3E"/>
      <name val="GothamBold"/>
      <family val="3"/>
    </font>
    <font>
      <b/>
      <sz val="9"/>
      <color theme="0"/>
      <name val="GothamBold"/>
      <family val="3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6"/>
      <color rgb="FF3E3E3E"/>
      <name val="GothamBold"/>
      <family val="3"/>
    </font>
    <font>
      <sz val="12"/>
      <color rgb="FF3E3E3E"/>
      <name val="GothamBook"/>
      <family val="3"/>
    </font>
    <font>
      <b/>
      <u/>
      <sz val="9"/>
      <color theme="1"/>
      <name val="GothamBold"/>
      <family val="3"/>
    </font>
    <font>
      <b/>
      <u/>
      <sz val="9"/>
      <color rgb="FF3E3E3E"/>
      <name val="GothamBold"/>
      <family val="3"/>
    </font>
    <font>
      <b/>
      <sz val="9"/>
      <color rgb="FF3E3E3E"/>
      <name val="GothamBook"/>
      <family val="3"/>
    </font>
    <font>
      <sz val="11"/>
      <color rgb="FF3E3E3E"/>
      <name val="Calibri"/>
      <family val="2"/>
      <scheme val="minor"/>
    </font>
    <font>
      <sz val="9"/>
      <color rgb="FF3E3E3E"/>
      <name val="Calibri"/>
      <family val="2"/>
      <scheme val="minor"/>
    </font>
    <font>
      <b/>
      <sz val="12"/>
      <color rgb="FF3E3E3E"/>
      <name val="GothamBold"/>
      <family val="3"/>
    </font>
    <font>
      <sz val="10"/>
      <color rgb="FF3E3E3E"/>
      <name val="GothamBook"/>
      <family val="3"/>
    </font>
    <font>
      <b/>
      <sz val="9"/>
      <color rgb="FF345AA6"/>
      <name val="GothamBold"/>
      <family val="3"/>
    </font>
    <font>
      <u/>
      <sz val="9"/>
      <color rgb="FF3E3E3E"/>
      <name val="GothamBold"/>
      <family val="3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87A5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rgb="FF345AA6"/>
      </left>
      <right style="thin">
        <color rgb="FF345AA6"/>
      </right>
      <top style="thin">
        <color rgb="FF345AA6"/>
      </top>
      <bottom/>
      <diagonal/>
    </border>
    <border>
      <left style="thin">
        <color rgb="FF345AA6"/>
      </left>
      <right/>
      <top style="thin">
        <color rgb="FF345AA6"/>
      </top>
      <bottom style="thin">
        <color rgb="FF345AA6"/>
      </bottom>
      <diagonal/>
    </border>
    <border>
      <left/>
      <right/>
      <top style="thin">
        <color rgb="FF345AA6"/>
      </top>
      <bottom style="thin">
        <color rgb="FF345AA6"/>
      </bottom>
      <diagonal/>
    </border>
    <border>
      <left style="thin">
        <color rgb="FF345AA6"/>
      </left>
      <right style="thin">
        <color rgb="FF345AA6"/>
      </right>
      <top/>
      <bottom style="thin">
        <color rgb="FF345AA6"/>
      </bottom>
      <diagonal/>
    </border>
    <border>
      <left style="thin">
        <color rgb="FF345AA6"/>
      </left>
      <right style="thin">
        <color rgb="FF345AA6"/>
      </right>
      <top style="thin">
        <color rgb="FF345AA6"/>
      </top>
      <bottom style="thin">
        <color rgb="FF345AA6"/>
      </bottom>
      <diagonal/>
    </border>
    <border>
      <left style="thin">
        <color rgb="FF345AA6"/>
      </left>
      <right style="thin">
        <color rgb="FF345AA6"/>
      </right>
      <top/>
      <bottom/>
      <diagonal/>
    </border>
    <border>
      <left/>
      <right style="thin">
        <color rgb="FF345AA6"/>
      </right>
      <top style="thin">
        <color rgb="FF345AA6"/>
      </top>
      <bottom style="thin">
        <color rgb="FF345AA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45AA6"/>
      </left>
      <right/>
      <top/>
      <bottom/>
      <diagonal/>
    </border>
    <border>
      <left/>
      <right style="thin">
        <color rgb="FF345AA6"/>
      </right>
      <top/>
      <bottom/>
      <diagonal/>
    </border>
    <border>
      <left style="thin">
        <color rgb="FF345AA6"/>
      </left>
      <right/>
      <top/>
      <bottom style="thin">
        <color rgb="FF345AA6"/>
      </bottom>
      <diagonal/>
    </border>
    <border>
      <left/>
      <right/>
      <top/>
      <bottom style="thin">
        <color rgb="FF345AA6"/>
      </bottom>
      <diagonal/>
    </border>
    <border>
      <left/>
      <right style="thin">
        <color rgb="FF345AA6"/>
      </right>
      <top/>
      <bottom style="thin">
        <color rgb="FF345AA6"/>
      </bottom>
      <diagonal/>
    </border>
    <border>
      <left/>
      <right style="thin">
        <color rgb="FF345AA6"/>
      </right>
      <top style="thin">
        <color rgb="FF345AA6"/>
      </top>
      <bottom/>
      <diagonal/>
    </border>
    <border>
      <left style="thin">
        <color rgb="FF345AA6"/>
      </left>
      <right/>
      <top style="thin">
        <color rgb="FF345AA6"/>
      </top>
      <bottom/>
      <diagonal/>
    </border>
    <border>
      <left/>
      <right/>
      <top style="thin">
        <color rgb="FF345AA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45AA6"/>
      </left>
      <right style="thin">
        <color rgb="FF345AA6"/>
      </right>
      <top style="thin">
        <color rgb="FF345AA6"/>
      </top>
      <bottom style="thin">
        <color rgb="FF0070C0"/>
      </bottom>
      <diagonal/>
    </border>
    <border>
      <left style="thin">
        <color rgb="FF345AA6"/>
      </left>
      <right style="thin">
        <color theme="0"/>
      </right>
      <top style="thin">
        <color rgb="FF345AA6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345AA6"/>
      </top>
      <bottom style="thin">
        <color theme="0"/>
      </bottom>
      <diagonal/>
    </border>
    <border>
      <left style="thin">
        <color theme="0"/>
      </left>
      <right/>
      <top style="thin">
        <color rgb="FF345AA6"/>
      </top>
      <bottom style="thin">
        <color theme="0"/>
      </bottom>
      <diagonal/>
    </border>
    <border>
      <left style="thin">
        <color rgb="FF345AA6"/>
      </left>
      <right style="thin">
        <color theme="0"/>
      </right>
      <top style="thin">
        <color theme="0"/>
      </top>
      <bottom style="thin">
        <color rgb="FF345AA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345AA6"/>
      </bottom>
      <diagonal/>
    </border>
    <border>
      <left style="thin">
        <color theme="0"/>
      </left>
      <right style="thin">
        <color rgb="FF345AA6"/>
      </right>
      <top style="thin">
        <color theme="0"/>
      </top>
      <bottom style="thin">
        <color rgb="FF345AA6"/>
      </bottom>
      <diagonal/>
    </border>
    <border>
      <left style="thin">
        <color rgb="FF345AA6"/>
      </left>
      <right/>
      <top style="thin">
        <color theme="0"/>
      </top>
      <bottom style="thin">
        <color theme="0"/>
      </bottom>
      <diagonal/>
    </border>
    <border>
      <left/>
      <right style="thin">
        <color rgb="FF345AA6"/>
      </right>
      <top style="thin">
        <color theme="0"/>
      </top>
      <bottom style="thin">
        <color theme="0"/>
      </bottom>
      <diagonal/>
    </border>
    <border>
      <left style="thin">
        <color rgb="FF345AA6"/>
      </left>
      <right/>
      <top style="thin">
        <color theme="0"/>
      </top>
      <bottom style="thin">
        <color rgb="FF345AA6"/>
      </bottom>
      <diagonal/>
    </border>
    <border>
      <left/>
      <right style="thin">
        <color rgb="FF345AA6"/>
      </right>
      <top style="thin">
        <color theme="0"/>
      </top>
      <bottom style="thin">
        <color rgb="FF345AA6"/>
      </bottom>
      <diagonal/>
    </border>
    <border>
      <left style="thin">
        <color rgb="FF345AA6"/>
      </left>
      <right style="thin">
        <color rgb="FF345AA6"/>
      </right>
      <top style="thin">
        <color theme="0"/>
      </top>
      <bottom style="thin">
        <color theme="0"/>
      </bottom>
      <diagonal/>
    </border>
    <border>
      <left style="thin">
        <color rgb="FF345AA6"/>
      </left>
      <right style="thin">
        <color rgb="FF345AA6"/>
      </right>
      <top style="thin">
        <color theme="0"/>
      </top>
      <bottom style="thin">
        <color rgb="FF345AA6"/>
      </bottom>
      <diagonal/>
    </border>
    <border>
      <left style="thin">
        <color rgb="FF345AA6"/>
      </left>
      <right style="thin">
        <color rgb="FF345AA6"/>
      </right>
      <top/>
      <bottom style="thin">
        <color theme="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3">
    <xf numFmtId="0" fontId="0" fillId="0" borderId="0" xfId="0"/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3" fillId="6" borderId="6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167" fontId="8" fillId="0" borderId="5" xfId="0" applyNumberFormat="1" applyFont="1" applyBorder="1" applyAlignment="1">
      <alignment horizontal="center" vertical="center"/>
    </xf>
    <xf numFmtId="0" fontId="9" fillId="0" borderId="0" xfId="0" applyFont="1"/>
    <xf numFmtId="168" fontId="3" fillId="3" borderId="6" xfId="2" applyNumberFormat="1" applyFont="1" applyFill="1" applyBorder="1" applyAlignment="1">
      <alignment horizontal="left" vertical="center"/>
    </xf>
    <xf numFmtId="168" fontId="3" fillId="3" borderId="4" xfId="2" applyNumberFormat="1" applyFont="1" applyFill="1" applyBorder="1" applyAlignment="1">
      <alignment horizontal="left" vertical="center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3" fillId="0" borderId="0" xfId="0" applyFont="1"/>
    <xf numFmtId="169" fontId="3" fillId="0" borderId="6" xfId="1" applyNumberFormat="1" applyFont="1" applyBorder="1"/>
    <xf numFmtId="169" fontId="3" fillId="0" borderId="6" xfId="1" applyNumberFormat="1" applyFont="1" applyFill="1" applyBorder="1"/>
    <xf numFmtId="169" fontId="3" fillId="0" borderId="4" xfId="1" applyNumberFormat="1" applyFont="1" applyBorder="1"/>
    <xf numFmtId="3" fontId="3" fillId="0" borderId="23" xfId="0" applyNumberFormat="1" applyFont="1" applyBorder="1"/>
    <xf numFmtId="3" fontId="3" fillId="6" borderId="23" xfId="0" applyNumberFormat="1" applyFont="1" applyFill="1" applyBorder="1"/>
    <xf numFmtId="3" fontId="3" fillId="6" borderId="26" xfId="0" applyNumberFormat="1" applyFont="1" applyFill="1" applyBorder="1"/>
    <xf numFmtId="0" fontId="11" fillId="2" borderId="7" xfId="0" applyFont="1" applyFill="1" applyBorder="1" applyAlignment="1">
      <alignment horizontal="center" vertical="center" wrapText="1"/>
    </xf>
    <xf numFmtId="169" fontId="3" fillId="0" borderId="1" xfId="1" applyNumberFormat="1" applyFont="1" applyBorder="1"/>
    <xf numFmtId="3" fontId="3" fillId="0" borderId="27" xfId="0" applyNumberFormat="1" applyFont="1" applyBorder="1"/>
    <xf numFmtId="169" fontId="3" fillId="0" borderId="22" xfId="1" applyNumberFormat="1" applyFont="1" applyBorder="1"/>
    <xf numFmtId="169" fontId="3" fillId="0" borderId="24" xfId="1" applyNumberFormat="1" applyFont="1" applyBorder="1"/>
    <xf numFmtId="0" fontId="10" fillId="0" borderId="0" xfId="0" applyFont="1" applyAlignment="1">
      <alignment horizontal="center" vertical="center"/>
    </xf>
    <xf numFmtId="0" fontId="13" fillId="0" borderId="0" xfId="0" applyFont="1"/>
    <xf numFmtId="14" fontId="3" fillId="0" borderId="0" xfId="0" applyNumberFormat="1" applyFont="1" applyAlignment="1">
      <alignment horizontal="left" vertical="center"/>
    </xf>
    <xf numFmtId="3" fontId="11" fillId="2" borderId="5" xfId="0" applyNumberFormat="1" applyFont="1" applyFill="1" applyBorder="1" applyAlignment="1">
      <alignment horizontal="right" vertical="center" wrapText="1"/>
    </xf>
    <xf numFmtId="3" fontId="11" fillId="2" borderId="7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11" fillId="7" borderId="5" xfId="0" applyNumberFormat="1" applyFont="1" applyFill="1" applyBorder="1" applyAlignment="1">
      <alignment horizontal="right" vertical="center" wrapText="1"/>
    </xf>
    <xf numFmtId="3" fontId="11" fillId="7" borderId="7" xfId="0" applyNumberFormat="1" applyFont="1" applyFill="1" applyBorder="1" applyAlignment="1">
      <alignment horizontal="right" vertical="center" wrapText="1"/>
    </xf>
    <xf numFmtId="2" fontId="11" fillId="7" borderId="5" xfId="0" applyNumberFormat="1" applyFont="1" applyFill="1" applyBorder="1" applyAlignment="1">
      <alignment horizontal="center" vertical="center" wrapText="1"/>
    </xf>
    <xf numFmtId="2" fontId="11" fillId="7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14" fontId="5" fillId="0" borderId="12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vertical="center"/>
    </xf>
    <xf numFmtId="43" fontId="5" fillId="0" borderId="0" xfId="3" applyFont="1" applyAlignment="1">
      <alignment horizontal="center" vertical="center" wrapText="1"/>
    </xf>
    <xf numFmtId="0" fontId="5" fillId="0" borderId="19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4" fontId="5" fillId="0" borderId="30" xfId="0" applyNumberFormat="1" applyFont="1" applyBorder="1" applyAlignment="1">
      <alignment horizontal="center" vertical="center"/>
    </xf>
    <xf numFmtId="10" fontId="5" fillId="0" borderId="15" xfId="2" applyNumberFormat="1" applyFont="1" applyBorder="1" applyAlignment="1">
      <alignment horizontal="center" vertical="center"/>
    </xf>
    <xf numFmtId="14" fontId="5" fillId="0" borderId="20" xfId="0" applyNumberFormat="1" applyFont="1" applyBorder="1" applyAlignment="1">
      <alignment horizontal="center" vertical="center"/>
    </xf>
    <xf numFmtId="43" fontId="5" fillId="0" borderId="14" xfId="3" applyFont="1" applyBorder="1" applyAlignment="1">
      <alignment vertical="center"/>
    </xf>
    <xf numFmtId="10" fontId="5" fillId="0" borderId="15" xfId="2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vertical="center"/>
    </xf>
    <xf numFmtId="14" fontId="5" fillId="0" borderId="21" xfId="0" applyNumberFormat="1" applyFont="1" applyBorder="1" applyAlignment="1">
      <alignment horizontal="center" vertical="center"/>
    </xf>
    <xf numFmtId="43" fontId="5" fillId="0" borderId="16" xfId="3" applyFont="1" applyBorder="1" applyAlignment="1">
      <alignment vertical="center"/>
    </xf>
    <xf numFmtId="10" fontId="5" fillId="0" borderId="17" xfId="2" applyNumberFormat="1" applyFont="1" applyBorder="1" applyAlignment="1">
      <alignment horizontal="right" vertical="center"/>
    </xf>
    <xf numFmtId="10" fontId="5" fillId="0" borderId="0" xfId="2" applyNumberFormat="1" applyFont="1" applyAlignment="1">
      <alignment horizontal="center" vertical="center"/>
    </xf>
    <xf numFmtId="43" fontId="5" fillId="0" borderId="0" xfId="3" applyFont="1" applyAlignment="1">
      <alignment vertical="center"/>
    </xf>
    <xf numFmtId="0" fontId="6" fillId="0" borderId="18" xfId="0" applyFont="1" applyBorder="1" applyAlignment="1">
      <alignment horizontal="center" vertical="center"/>
    </xf>
    <xf numFmtId="10" fontId="6" fillId="0" borderId="1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/>
    <xf numFmtId="9" fontId="10" fillId="0" borderId="0" xfId="0" applyNumberFormat="1" applyFont="1"/>
    <xf numFmtId="0" fontId="16" fillId="0" borderId="0" xfId="0" applyFont="1" applyAlignment="1">
      <alignment horizontal="right"/>
    </xf>
    <xf numFmtId="0" fontId="11" fillId="2" borderId="5" xfId="0" applyFont="1" applyFill="1" applyBorder="1" applyAlignment="1">
      <alignment vertical="center" wrapText="1"/>
    </xf>
    <xf numFmtId="3" fontId="3" fillId="6" borderId="29" xfId="0" applyNumberFormat="1" applyFont="1" applyFill="1" applyBorder="1"/>
    <xf numFmtId="3" fontId="3" fillId="0" borderId="29" xfId="0" applyNumberFormat="1" applyFont="1" applyBorder="1"/>
    <xf numFmtId="3" fontId="3" fillId="6" borderId="0" xfId="0" applyNumberFormat="1" applyFont="1" applyFill="1" applyBorder="1"/>
    <xf numFmtId="3" fontId="3" fillId="0" borderId="0" xfId="0" applyNumberFormat="1" applyFont="1" applyBorder="1"/>
    <xf numFmtId="3" fontId="3" fillId="0" borderId="25" xfId="0" applyNumberFormat="1" applyFont="1" applyBorder="1"/>
    <xf numFmtId="3" fontId="3" fillId="6" borderId="25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0" borderId="4" xfId="0" applyFont="1" applyBorder="1"/>
    <xf numFmtId="3" fontId="3" fillId="6" borderId="28" xfId="0" applyNumberFormat="1" applyFont="1" applyFill="1" applyBorder="1"/>
    <xf numFmtId="3" fontId="3" fillId="6" borderId="27" xfId="0" applyNumberFormat="1" applyFont="1" applyFill="1" applyBorder="1"/>
    <xf numFmtId="3" fontId="3" fillId="6" borderId="22" xfId="0" applyNumberFormat="1" applyFont="1" applyFill="1" applyBorder="1"/>
    <xf numFmtId="3" fontId="3" fillId="0" borderId="22" xfId="0" applyNumberFormat="1" applyFont="1" applyBorder="1"/>
    <xf numFmtId="3" fontId="3" fillId="0" borderId="24" xfId="0" applyNumberFormat="1" applyFont="1" applyBorder="1"/>
    <xf numFmtId="3" fontId="3" fillId="0" borderId="26" xfId="0" applyNumberFormat="1" applyFont="1" applyBorder="1"/>
    <xf numFmtId="3" fontId="3" fillId="0" borderId="28" xfId="0" applyNumberFormat="1" applyFont="1" applyBorder="1"/>
    <xf numFmtId="3" fontId="3" fillId="6" borderId="24" xfId="0" applyNumberFormat="1" applyFont="1" applyFill="1" applyBorder="1"/>
    <xf numFmtId="0" fontId="17" fillId="0" borderId="0" xfId="0" applyFont="1"/>
    <xf numFmtId="4" fontId="4" fillId="3" borderId="5" xfId="4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1" xfId="0" applyFont="1" applyBorder="1" applyAlignment="1">
      <alignment vertical="center" wrapText="1"/>
    </xf>
    <xf numFmtId="164" fontId="5" fillId="0" borderId="0" xfId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10" fontId="5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horizontal="center" vertical="center" wrapText="1"/>
    </xf>
    <xf numFmtId="172" fontId="3" fillId="0" borderId="0" xfId="0" applyNumberFormat="1" applyFont="1"/>
    <xf numFmtId="9" fontId="3" fillId="0" borderId="0" xfId="2" applyFont="1"/>
    <xf numFmtId="43" fontId="0" fillId="0" borderId="0" xfId="3" applyFont="1"/>
    <xf numFmtId="43" fontId="5" fillId="0" borderId="0" xfId="0" applyNumberFormat="1" applyFont="1" applyAlignment="1">
      <alignment vertical="center"/>
    </xf>
    <xf numFmtId="0" fontId="3" fillId="0" borderId="11" xfId="0" applyFont="1" applyBorder="1" applyAlignment="1">
      <alignment vertical="center"/>
    </xf>
    <xf numFmtId="14" fontId="3" fillId="0" borderId="1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14" fontId="3" fillId="6" borderId="23" xfId="0" applyNumberFormat="1" applyFont="1" applyFill="1" applyBorder="1" applyAlignment="1">
      <alignment horizontal="center" vertical="center"/>
    </xf>
    <xf numFmtId="166" fontId="3" fillId="0" borderId="23" xfId="0" applyNumberFormat="1" applyFont="1" applyBorder="1" applyAlignment="1">
      <alignment horizontal="center" vertical="center"/>
    </xf>
    <xf numFmtId="14" fontId="3" fillId="0" borderId="23" xfId="0" applyNumberFormat="1" applyFont="1" applyBorder="1" applyAlignment="1">
      <alignment horizontal="center" vertical="center"/>
    </xf>
    <xf numFmtId="1" fontId="3" fillId="6" borderId="23" xfId="0" applyNumberFormat="1" applyFont="1" applyFill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2" fontId="4" fillId="6" borderId="39" xfId="3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2" fontId="3" fillId="0" borderId="41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6" borderId="6" xfId="2" applyNumberFormat="1" applyFont="1" applyFill="1" applyBorder="1" applyAlignment="1">
      <alignment horizontal="center" vertical="center"/>
    </xf>
    <xf numFmtId="1" fontId="3" fillId="6" borderId="6" xfId="0" applyNumberFormat="1" applyFont="1" applyFill="1" applyBorder="1" applyAlignment="1">
      <alignment horizontal="center" vertical="center"/>
    </xf>
    <xf numFmtId="2" fontId="4" fillId="6" borderId="42" xfId="3" applyNumberFormat="1" applyFont="1" applyFill="1" applyBorder="1" applyAlignment="1">
      <alignment horizontal="center" vertical="center"/>
    </xf>
    <xf numFmtId="2" fontId="3" fillId="0" borderId="43" xfId="0" applyNumberFormat="1" applyFont="1" applyBorder="1" applyAlignment="1">
      <alignment horizontal="center" vertical="center"/>
    </xf>
    <xf numFmtId="14" fontId="3" fillId="0" borderId="44" xfId="0" applyNumberFormat="1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vertical="center"/>
    </xf>
    <xf numFmtId="14" fontId="3" fillId="6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173" fontId="3" fillId="0" borderId="22" xfId="0" applyNumberFormat="1" applyFont="1" applyBorder="1" applyAlignment="1">
      <alignment horizontal="center"/>
    </xf>
    <xf numFmtId="173" fontId="3" fillId="0" borderId="24" xfId="0" applyNumberFormat="1" applyFont="1" applyBorder="1" applyAlignment="1">
      <alignment horizontal="center"/>
    </xf>
    <xf numFmtId="169" fontId="3" fillId="10" borderId="6" xfId="1" applyNumberFormat="1" applyFont="1" applyFill="1" applyBorder="1"/>
    <xf numFmtId="169" fontId="3" fillId="3" borderId="6" xfId="1" applyNumberFormat="1" applyFont="1" applyFill="1" applyBorder="1"/>
    <xf numFmtId="0" fontId="11" fillId="2" borderId="4" xfId="0" applyFont="1" applyFill="1" applyBorder="1" applyAlignment="1">
      <alignment horizontal="center" vertical="center" wrapText="1"/>
    </xf>
    <xf numFmtId="165" fontId="3" fillId="0" borderId="6" xfId="2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170" fontId="3" fillId="0" borderId="6" xfId="1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169" fontId="3" fillId="0" borderId="4" xfId="1" applyNumberFormat="1" applyFont="1" applyFill="1" applyBorder="1"/>
    <xf numFmtId="165" fontId="3" fillId="0" borderId="4" xfId="2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170" fontId="3" fillId="0" borderId="4" xfId="1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3" fontId="4" fillId="6" borderId="42" xfId="3" applyNumberFormat="1" applyFont="1" applyFill="1" applyBorder="1" applyAlignment="1">
      <alignment horizontal="center" vertical="center"/>
    </xf>
    <xf numFmtId="3" fontId="3" fillId="0" borderId="43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4" fillId="6" borderId="39" xfId="3" applyNumberFormat="1" applyFont="1" applyFill="1" applyBorder="1" applyAlignment="1">
      <alignment horizontal="center" vertical="center"/>
    </xf>
    <xf numFmtId="3" fontId="3" fillId="0" borderId="41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166" fontId="17" fillId="0" borderId="0" xfId="0" applyNumberFormat="1" applyFont="1"/>
    <xf numFmtId="166" fontId="0" fillId="0" borderId="0" xfId="0" applyNumberFormat="1"/>
    <xf numFmtId="166" fontId="2" fillId="2" borderId="5" xfId="0" applyNumberFormat="1" applyFont="1" applyFill="1" applyBorder="1" applyAlignment="1">
      <alignment horizontal="center" vertical="center" wrapText="1"/>
    </xf>
    <xf numFmtId="166" fontId="2" fillId="9" borderId="35" xfId="0" applyNumberFormat="1" applyFont="1" applyFill="1" applyBorder="1" applyAlignment="1">
      <alignment horizontal="center" vertical="center" wrapText="1"/>
    </xf>
    <xf numFmtId="166" fontId="2" fillId="9" borderId="36" xfId="0" applyNumberFormat="1" applyFont="1" applyFill="1" applyBorder="1" applyAlignment="1">
      <alignment horizontal="center" vertical="center" wrapText="1"/>
    </xf>
    <xf numFmtId="166" fontId="2" fillId="9" borderId="37" xfId="0" applyNumberFormat="1" applyFont="1" applyFill="1" applyBorder="1" applyAlignment="1">
      <alignment horizontal="center" vertical="center" wrapText="1"/>
    </xf>
    <xf numFmtId="166" fontId="3" fillId="3" borderId="1" xfId="4" applyNumberFormat="1" applyFont="1" applyFill="1" applyBorder="1" applyAlignment="1">
      <alignment horizontal="center" vertical="center"/>
    </xf>
    <xf numFmtId="166" fontId="3" fillId="6" borderId="1" xfId="0" applyNumberFormat="1" applyFont="1" applyFill="1" applyBorder="1" applyAlignment="1">
      <alignment horizontal="center"/>
    </xf>
    <xf numFmtId="166" fontId="3" fillId="3" borderId="5" xfId="4" applyNumberFormat="1" applyFont="1" applyFill="1" applyBorder="1" applyAlignment="1">
      <alignment horizontal="center" vertical="center"/>
    </xf>
    <xf numFmtId="166" fontId="3" fillId="6" borderId="31" xfId="4" applyNumberFormat="1" applyFont="1" applyFill="1" applyBorder="1" applyAlignment="1">
      <alignment horizontal="center" vertical="center"/>
    </xf>
    <xf numFmtId="166" fontId="4" fillId="3" borderId="5" xfId="4" applyNumberFormat="1" applyFont="1" applyFill="1" applyBorder="1" applyAlignment="1">
      <alignment horizontal="center" vertical="center"/>
    </xf>
    <xf numFmtId="166" fontId="3" fillId="6" borderId="1" xfId="4" applyNumberFormat="1" applyFont="1" applyFill="1" applyBorder="1" applyAlignment="1">
      <alignment vertical="center"/>
    </xf>
    <xf numFmtId="166" fontId="3" fillId="6" borderId="31" xfId="4" applyNumberFormat="1" applyFont="1" applyFill="1" applyBorder="1" applyAlignment="1">
      <alignment vertical="center"/>
    </xf>
    <xf numFmtId="166" fontId="3" fillId="6" borderId="1" xfId="0" applyNumberFormat="1" applyFont="1" applyFill="1" applyBorder="1"/>
    <xf numFmtId="166" fontId="3" fillId="0" borderId="1" xfId="4" applyNumberFormat="1" applyFont="1" applyFill="1" applyBorder="1" applyAlignment="1">
      <alignment horizontal="center" vertical="center"/>
    </xf>
    <xf numFmtId="166" fontId="3" fillId="3" borderId="31" xfId="4" applyNumberFormat="1" applyFont="1" applyFill="1" applyBorder="1" applyAlignment="1">
      <alignment horizontal="center" vertical="center"/>
    </xf>
    <xf numFmtId="164" fontId="3" fillId="0" borderId="0" xfId="1" applyFont="1"/>
    <xf numFmtId="43" fontId="3" fillId="0" borderId="0" xfId="0" applyNumberFormat="1" applyFo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3" fontId="4" fillId="0" borderId="0" xfId="4" applyNumberFormat="1" applyFont="1" applyFill="1" applyBorder="1" applyAlignment="1">
      <alignment vertical="center"/>
    </xf>
    <xf numFmtId="3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4" fontId="3" fillId="0" borderId="0" xfId="2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2" fontId="4" fillId="0" borderId="0" xfId="3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21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/>
    </xf>
    <xf numFmtId="167" fontId="4" fillId="0" borderId="11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7" fontId="3" fillId="0" borderId="8" xfId="0" applyNumberFormat="1" applyFont="1" applyBorder="1" applyAlignment="1">
      <alignment horizontal="center" vertical="center"/>
    </xf>
    <xf numFmtId="167" fontId="3" fillId="0" borderId="9" xfId="0" applyNumberFormat="1" applyFont="1" applyBorder="1" applyAlignment="1">
      <alignment horizontal="center" vertical="center"/>
    </xf>
    <xf numFmtId="167" fontId="4" fillId="0" borderId="14" xfId="0" applyNumberFormat="1" applyFont="1" applyBorder="1" applyAlignment="1">
      <alignment vertical="center"/>
    </xf>
    <xf numFmtId="171" fontId="4" fillId="0" borderId="15" xfId="0" applyNumberFormat="1" applyFont="1" applyBorder="1" applyAlignment="1">
      <alignment vertical="center"/>
    </xf>
    <xf numFmtId="167" fontId="3" fillId="0" borderId="16" xfId="0" applyNumberFormat="1" applyFont="1" applyBorder="1" applyAlignment="1">
      <alignment horizontal="center" vertical="center"/>
    </xf>
    <xf numFmtId="167" fontId="3" fillId="0" borderId="18" xfId="0" applyNumberFormat="1" applyFont="1" applyBorder="1" applyAlignment="1">
      <alignment horizontal="center" vertical="center"/>
    </xf>
    <xf numFmtId="167" fontId="4" fillId="0" borderId="16" xfId="0" applyNumberFormat="1" applyFont="1" applyBorder="1" applyAlignment="1">
      <alignment vertical="center"/>
    </xf>
    <xf numFmtId="171" fontId="4" fillId="0" borderId="17" xfId="0" applyNumberFormat="1" applyFont="1" applyBorder="1" applyAlignment="1">
      <alignment vertical="center"/>
    </xf>
    <xf numFmtId="174" fontId="3" fillId="0" borderId="0" xfId="0" applyNumberFormat="1" applyFont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0" fontId="4" fillId="0" borderId="0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43" fontId="3" fillId="0" borderId="14" xfId="3" applyFont="1" applyBorder="1" applyAlignment="1">
      <alignment horizontal="center" vertical="center"/>
    </xf>
    <xf numFmtId="43" fontId="3" fillId="0" borderId="0" xfId="3" applyFont="1" applyBorder="1" applyAlignment="1">
      <alignment horizontal="center" vertical="center"/>
    </xf>
    <xf numFmtId="43" fontId="3" fillId="0" borderId="15" xfId="3" applyFont="1" applyFill="1" applyBorder="1" applyAlignment="1">
      <alignment horizontal="center" vertical="center"/>
    </xf>
    <xf numFmtId="43" fontId="3" fillId="0" borderId="0" xfId="3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3" fontId="3" fillId="0" borderId="15" xfId="3" applyFont="1" applyBorder="1" applyAlignment="1">
      <alignment horizontal="center" vertical="center"/>
    </xf>
    <xf numFmtId="8" fontId="3" fillId="0" borderId="15" xfId="3" applyNumberFormat="1" applyFont="1" applyBorder="1" applyAlignment="1">
      <alignment horizontal="center" vertical="center"/>
    </xf>
    <xf numFmtId="8" fontId="3" fillId="0" borderId="15" xfId="3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4" fontId="3" fillId="0" borderId="16" xfId="0" applyNumberFormat="1" applyFont="1" applyBorder="1" applyAlignment="1">
      <alignment horizontal="center" vertical="center"/>
    </xf>
    <xf numFmtId="8" fontId="3" fillId="0" borderId="14" xfId="3" applyNumberFormat="1" applyFont="1" applyBorder="1" applyAlignment="1">
      <alignment horizontal="center" vertical="center"/>
    </xf>
    <xf numFmtId="8" fontId="3" fillId="0" borderId="0" xfId="3" applyNumberFormat="1" applyFont="1" applyBorder="1" applyAlignment="1">
      <alignment horizontal="center" vertical="center"/>
    </xf>
    <xf numFmtId="8" fontId="3" fillId="0" borderId="0" xfId="3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3" fontId="4" fillId="0" borderId="11" xfId="0" applyNumberFormat="1" applyFont="1" applyBorder="1" applyAlignment="1">
      <alignment horizontal="center" vertical="center"/>
    </xf>
    <xf numFmtId="43" fontId="4" fillId="0" borderId="13" xfId="0" applyNumberFormat="1" applyFont="1" applyBorder="1" applyAlignment="1">
      <alignment horizontal="center" vertical="center"/>
    </xf>
    <xf numFmtId="43" fontId="4" fillId="0" borderId="12" xfId="0" applyNumberFormat="1" applyFont="1" applyBorder="1" applyAlignment="1">
      <alignment horizontal="center" vertical="center"/>
    </xf>
    <xf numFmtId="43" fontId="4" fillId="0" borderId="12" xfId="0" applyNumberFormat="1" applyFont="1" applyFill="1" applyBorder="1" applyAlignment="1">
      <alignment horizontal="center" vertical="center"/>
    </xf>
    <xf numFmtId="43" fontId="4" fillId="0" borderId="1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3" fillId="0" borderId="0" xfId="0" applyNumberFormat="1" applyFont="1" applyAlignment="1">
      <alignment vertical="center"/>
    </xf>
    <xf numFmtId="43" fontId="3" fillId="0" borderId="0" xfId="3" applyFont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4" fontId="3" fillId="0" borderId="30" xfId="0" applyNumberFormat="1" applyFont="1" applyBorder="1" applyAlignment="1">
      <alignment horizontal="center" vertical="center"/>
    </xf>
    <xf numFmtId="10" fontId="3" fillId="0" borderId="15" xfId="2" applyNumberFormat="1" applyFont="1" applyBorder="1" applyAlignment="1">
      <alignment horizontal="center" vertical="center"/>
    </xf>
    <xf numFmtId="14" fontId="3" fillId="0" borderId="20" xfId="0" applyNumberFormat="1" applyFont="1" applyBorder="1" applyAlignment="1">
      <alignment horizontal="center" vertical="center"/>
    </xf>
    <xf numFmtId="43" fontId="3" fillId="0" borderId="14" xfId="3" applyFont="1" applyBorder="1" applyAlignment="1">
      <alignment vertical="center"/>
    </xf>
    <xf numFmtId="10" fontId="3" fillId="0" borderId="15" xfId="2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4" fontId="3" fillId="0" borderId="21" xfId="0" applyNumberFormat="1" applyFont="1" applyBorder="1" applyAlignment="1">
      <alignment horizontal="center" vertical="center"/>
    </xf>
    <xf numFmtId="43" fontId="3" fillId="0" borderId="16" xfId="3" applyFont="1" applyBorder="1" applyAlignment="1">
      <alignment vertical="center"/>
    </xf>
    <xf numFmtId="10" fontId="3" fillId="0" borderId="17" xfId="2" applyNumberFormat="1" applyFont="1" applyBorder="1" applyAlignment="1">
      <alignment horizontal="right" vertical="center"/>
    </xf>
    <xf numFmtId="10" fontId="3" fillId="0" borderId="0" xfId="2" applyNumberFormat="1" applyFont="1" applyAlignment="1">
      <alignment horizontal="center" vertical="center"/>
    </xf>
    <xf numFmtId="43" fontId="3" fillId="0" borderId="0" xfId="3" applyFont="1" applyAlignment="1">
      <alignment vertical="center"/>
    </xf>
    <xf numFmtId="43" fontId="3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3" fillId="0" borderId="0" xfId="0" applyFont="1"/>
    <xf numFmtId="0" fontId="4" fillId="0" borderId="0" xfId="0" applyFont="1" applyFill="1" applyBorder="1" applyAlignment="1">
      <alignment horizontal="center" vertical="center" wrapText="1"/>
    </xf>
    <xf numFmtId="43" fontId="23" fillId="0" borderId="0" xfId="3" applyFont="1"/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3" fontId="3" fillId="0" borderId="14" xfId="3" applyFont="1" applyFill="1" applyBorder="1" applyAlignment="1">
      <alignment horizontal="center" vertical="center"/>
    </xf>
    <xf numFmtId="43" fontId="3" fillId="0" borderId="0" xfId="0" applyNumberFormat="1" applyFont="1" applyFill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0" fontId="4" fillId="0" borderId="18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165" fontId="3" fillId="0" borderId="1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0" fontId="4" fillId="0" borderId="0" xfId="2" applyNumberFormat="1" applyFont="1" applyAlignment="1">
      <alignment vertical="center"/>
    </xf>
    <xf numFmtId="0" fontId="24" fillId="0" borderId="0" xfId="0" applyFont="1"/>
    <xf numFmtId="0" fontId="3" fillId="0" borderId="0" xfId="0" applyFont="1" applyFill="1" applyAlignment="1">
      <alignment vertical="center"/>
    </xf>
    <xf numFmtId="175" fontId="3" fillId="0" borderId="0" xfId="0" applyNumberFormat="1" applyFont="1" applyAlignment="1">
      <alignment vertical="center"/>
    </xf>
    <xf numFmtId="10" fontId="3" fillId="0" borderId="14" xfId="0" applyNumberFormat="1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15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0" fontId="3" fillId="0" borderId="10" xfId="0" applyNumberFormat="1" applyFont="1" applyBorder="1" applyAlignment="1">
      <alignment horizontal="center" vertical="center"/>
    </xf>
    <xf numFmtId="10" fontId="3" fillId="0" borderId="0" xfId="0" applyNumberFormat="1" applyFont="1" applyAlignment="1">
      <alignment vertical="center"/>
    </xf>
    <xf numFmtId="10" fontId="3" fillId="0" borderId="18" xfId="0" applyNumberFormat="1" applyFont="1" applyBorder="1" applyAlignment="1">
      <alignment vertical="center"/>
    </xf>
    <xf numFmtId="10" fontId="3" fillId="0" borderId="18" xfId="0" applyNumberFormat="1" applyFont="1" applyBorder="1" applyAlignment="1">
      <alignment horizontal="center" vertical="center"/>
    </xf>
    <xf numFmtId="10" fontId="3" fillId="0" borderId="17" xfId="0" applyNumberFormat="1" applyFont="1" applyBorder="1" applyAlignment="1">
      <alignment horizontal="center" vertical="center"/>
    </xf>
    <xf numFmtId="2" fontId="4" fillId="6" borderId="44" xfId="3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43" fontId="3" fillId="0" borderId="14" xfId="0" applyNumberFormat="1" applyFont="1" applyBorder="1" applyAlignment="1">
      <alignment horizontal="center" vertical="center"/>
    </xf>
    <xf numFmtId="43" fontId="3" fillId="0" borderId="0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3" fontId="4" fillId="0" borderId="0" xfId="3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0" fontId="8" fillId="0" borderId="0" xfId="2" applyNumberFormat="1" applyFont="1" applyAlignment="1">
      <alignment vertical="center"/>
    </xf>
    <xf numFmtId="0" fontId="27" fillId="0" borderId="2" xfId="0" applyFont="1" applyFill="1" applyBorder="1" applyAlignment="1">
      <alignment horizontal="center" vertical="center" wrapText="1"/>
    </xf>
    <xf numFmtId="9" fontId="5" fillId="5" borderId="5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Border="1" applyAlignment="1">
      <alignment vertical="center"/>
    </xf>
    <xf numFmtId="171" fontId="4" fillId="0" borderId="0" xfId="0" applyNumberFormat="1" applyFont="1" applyFill="1" applyBorder="1" applyAlignment="1">
      <alignment vertical="center"/>
    </xf>
    <xf numFmtId="174" fontId="3" fillId="0" borderId="0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14" fontId="3" fillId="0" borderId="6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167" fontId="3" fillId="0" borderId="0" xfId="0" applyNumberFormat="1" applyFont="1" applyFill="1" applyBorder="1" applyAlignment="1">
      <alignment horizontal="left" vertical="center"/>
    </xf>
    <xf numFmtId="0" fontId="24" fillId="0" borderId="0" xfId="0" applyFont="1" applyFill="1" applyBorder="1"/>
    <xf numFmtId="0" fontId="9" fillId="0" borderId="0" xfId="0" applyFont="1" applyFill="1" applyBorder="1"/>
    <xf numFmtId="3" fontId="3" fillId="0" borderId="0" xfId="4" applyNumberFormat="1" applyFont="1" applyFill="1" applyBorder="1" applyAlignment="1">
      <alignment vertical="center"/>
    </xf>
    <xf numFmtId="169" fontId="3" fillId="0" borderId="0" xfId="1" applyNumberFormat="1" applyFont="1" applyFill="1" applyBorder="1"/>
    <xf numFmtId="9" fontId="3" fillId="0" borderId="0" xfId="2" applyFont="1" applyFill="1" applyBorder="1" applyAlignment="1">
      <alignment horizontal="center"/>
    </xf>
    <xf numFmtId="0" fontId="26" fillId="0" borderId="0" xfId="0" applyFont="1" applyFill="1" applyBorder="1" applyAlignment="1">
      <alignment vertical="center"/>
    </xf>
    <xf numFmtId="0" fontId="25" fillId="0" borderId="0" xfId="0" applyFont="1"/>
    <xf numFmtId="0" fontId="13" fillId="0" borderId="0" xfId="0" applyFont="1" applyAlignment="1">
      <alignment vertical="center"/>
    </xf>
    <xf numFmtId="14" fontId="5" fillId="5" borderId="12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166" fontId="2" fillId="2" borderId="3" xfId="0" applyNumberFormat="1" applyFont="1" applyFill="1" applyBorder="1" applyAlignment="1">
      <alignment horizontal="center" vertical="center" wrapText="1"/>
    </xf>
    <xf numFmtId="166" fontId="2" fillId="2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6" fontId="2" fillId="8" borderId="1" xfId="0" applyNumberFormat="1" applyFont="1" applyFill="1" applyBorder="1" applyAlignment="1">
      <alignment horizontal="center" vertical="center" wrapText="1"/>
    </xf>
    <xf numFmtId="166" fontId="2" fillId="8" borderId="4" xfId="0" applyNumberFormat="1" applyFont="1" applyFill="1" applyBorder="1" applyAlignment="1">
      <alignment horizontal="center" vertical="center" wrapText="1"/>
    </xf>
    <xf numFmtId="166" fontId="2" fillId="9" borderId="32" xfId="0" applyNumberFormat="1" applyFont="1" applyFill="1" applyBorder="1" applyAlignment="1">
      <alignment horizontal="center" vertical="center" wrapText="1"/>
    </xf>
    <xf numFmtId="166" fontId="2" fillId="9" borderId="33" xfId="0" applyNumberFormat="1" applyFont="1" applyFill="1" applyBorder="1" applyAlignment="1">
      <alignment horizontal="center" vertical="center" wrapText="1"/>
    </xf>
    <xf numFmtId="166" fontId="2" fillId="9" borderId="34" xfId="0" applyNumberFormat="1" applyFont="1" applyFill="1" applyBorder="1" applyAlignment="1">
      <alignment horizontal="center" vertical="center" wrapText="1"/>
    </xf>
    <xf numFmtId="166" fontId="4" fillId="3" borderId="2" xfId="4" applyNumberFormat="1" applyFont="1" applyFill="1" applyBorder="1" applyAlignment="1">
      <alignment horizontal="center" vertical="center"/>
    </xf>
    <xf numFmtId="166" fontId="4" fillId="3" borderId="7" xfId="4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5" fillId="0" borderId="0" xfId="0" applyFont="1" applyBorder="1" applyAlignment="1">
      <alignment horizontal="center" vertical="center"/>
    </xf>
    <xf numFmtId="3" fontId="11" fillId="7" borderId="2" xfId="0" applyNumberFormat="1" applyFont="1" applyFill="1" applyBorder="1" applyAlignment="1">
      <alignment horizontal="center" vertical="center" wrapText="1"/>
    </xf>
    <xf numFmtId="3" fontId="11" fillId="7" borderId="3" xfId="0" applyNumberFormat="1" applyFont="1" applyFill="1" applyBorder="1" applyAlignment="1">
      <alignment horizontal="center" vertical="center" wrapText="1"/>
    </xf>
    <xf numFmtId="3" fontId="11" fillId="7" borderId="7" xfId="0" applyNumberFormat="1" applyFont="1" applyFill="1" applyBorder="1" applyAlignment="1">
      <alignment horizontal="center" vertical="center" wrapText="1"/>
    </xf>
    <xf numFmtId="0" fontId="11" fillId="7" borderId="24" xfId="0" applyFont="1" applyFill="1" applyBorder="1" applyAlignment="1">
      <alignment horizontal="center" vertical="center" wrapText="1"/>
    </xf>
    <xf numFmtId="0" fontId="11" fillId="7" borderId="25" xfId="0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2" borderId="7" xfId="0" applyNumberFormat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3" xr:uid="{85ED2499-EDB6-4A2A-95AD-9CBCB74C4261}"/>
    <cellStyle name="Millares 2 2" xfId="4" xr:uid="{B4D9CCD6-52A1-468E-B1FB-43CAF9BC48CA}"/>
    <cellStyle name="Millares 3" xfId="5" xr:uid="{FCCC6EA0-008A-42BB-B6AC-F86102DA0BCC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3E3E3E"/>
      <color rgb="FF345AA6"/>
      <color rgb="FF87A5D5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NCFP\Recursos\Proyrena\Anual\2002\Alt4_Proy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33.8\secretar&#237;a%20finanzas\0INFORMA\Programas%20Financieros\Pmg%202009\Consolidado2009%20ver%2014-07-1%20Teso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Propuesta%20Exchange%20BG%20(Indenture%20200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c1/Nextcloud/DASDP/Deuda%20p&#250;blica/Stoc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CajadeValor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Provincias\Proyecciones%20Pro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SPublico\0scarCierre\Proyec%20y%20Observados\Observado%2004-I\Perfil\Perfil%20Final%20Sigad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838i\0scar\SPublico\0scarCierre\Proyec%20y%20Observados\Observado%202004\Observado%2004-III\Perfil\perfil%20siga%20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Publico\0scarCierre\Proyec%20y%20Observados\Observado%202006\IV%202006\INTERMEDIO%20III%20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CarteraResiden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</sheetNames>
    <sheetDataSet>
      <sheetData sheetId="0" refreshError="1">
        <row r="3">
          <cell r="A3" t="str">
            <v>PROYECCION DE RECURSOS 2001</v>
          </cell>
        </row>
        <row r="5">
          <cell r="A5" t="str">
            <v>EN MILLONES DE PESOS</v>
          </cell>
        </row>
        <row r="8">
          <cell r="A8" t="str">
            <v>IMPUESTOS</v>
          </cell>
          <cell r="D8" t="str">
            <v>MARZO</v>
          </cell>
        </row>
        <row r="11">
          <cell r="A11" t="str">
            <v>Ganancias</v>
          </cell>
          <cell r="D11">
            <v>777.7</v>
          </cell>
        </row>
        <row r="12">
          <cell r="A12" t="str">
            <v>Suma Fija</v>
          </cell>
          <cell r="D12">
            <v>48.332999999999998</v>
          </cell>
        </row>
        <row r="13">
          <cell r="A13" t="str">
            <v>Gcias. Neto</v>
          </cell>
          <cell r="D13">
            <v>729.36700000000008</v>
          </cell>
        </row>
        <row r="14">
          <cell r="A14" t="str">
            <v>Provincias 14%</v>
          </cell>
          <cell r="D14">
            <v>102.11138000000003</v>
          </cell>
        </row>
        <row r="15">
          <cell r="A15" t="str">
            <v>Fondo ATN</v>
          </cell>
          <cell r="D15">
            <v>14.587340000000001</v>
          </cell>
        </row>
        <row r="16">
          <cell r="A16" t="str">
            <v>Seg.Soc. 20%</v>
          </cell>
          <cell r="D16">
            <v>145.87340000000003</v>
          </cell>
        </row>
        <row r="17">
          <cell r="A17" t="str">
            <v>Gcias. Copart. Bruto</v>
          </cell>
          <cell r="D17">
            <v>466.79488000000003</v>
          </cell>
        </row>
        <row r="19">
          <cell r="A19" t="str">
            <v>IVA Neto de Reintegros</v>
          </cell>
          <cell r="D19">
            <v>1382.7</v>
          </cell>
        </row>
        <row r="20">
          <cell r="A20" t="str">
            <v>IVA BRUTO</v>
          </cell>
          <cell r="D20">
            <v>1409.7</v>
          </cell>
        </row>
        <row r="21">
          <cell r="A21" t="str">
            <v>REINTEGROS (-)</v>
          </cell>
          <cell r="D21">
            <v>27</v>
          </cell>
        </row>
        <row r="22">
          <cell r="A22" t="str">
            <v>Seg. Soc. 11%</v>
          </cell>
          <cell r="D22">
            <v>152.09700000000001</v>
          </cell>
        </row>
        <row r="23">
          <cell r="A23" t="str">
            <v>IVA Copart. Bruto</v>
          </cell>
          <cell r="D23">
            <v>1230.6030000000001</v>
          </cell>
        </row>
        <row r="26">
          <cell r="A26" t="str">
            <v>Resto Copart. Bruto</v>
          </cell>
          <cell r="D26">
            <v>204.96999999999997</v>
          </cell>
        </row>
        <row r="27">
          <cell r="A27" t="str">
            <v>Internos</v>
          </cell>
          <cell r="D27">
            <v>147.5</v>
          </cell>
        </row>
        <row r="28">
          <cell r="A28" t="str">
            <v>Presentación  Espontánea</v>
          </cell>
        </row>
        <row r="29">
          <cell r="A29" t="str">
            <v>Transferencia Inmuebles</v>
          </cell>
          <cell r="D29">
            <v>4</v>
          </cell>
        </row>
        <row r="30">
          <cell r="A30" t="str">
            <v>Premios de Juego (83,4%)</v>
          </cell>
          <cell r="D30">
            <v>4.17</v>
          </cell>
        </row>
        <row r="31">
          <cell r="A31" t="str">
            <v>Otros</v>
          </cell>
          <cell r="D31">
            <v>3.6</v>
          </cell>
        </row>
        <row r="32">
          <cell r="A32" t="str">
            <v>Gcia. Min. Presunta</v>
          </cell>
          <cell r="D32">
            <v>32</v>
          </cell>
        </row>
        <row r="33">
          <cell r="A33" t="str">
            <v>Intereses Pagados</v>
          </cell>
          <cell r="D33">
            <v>13.7</v>
          </cell>
        </row>
        <row r="35">
          <cell r="A35" t="str">
            <v>Total Impuestos</v>
          </cell>
          <cell r="D35">
            <v>2365.37</v>
          </cell>
        </row>
        <row r="37">
          <cell r="A37" t="str">
            <v>TOTAL COPART. BRUTO</v>
          </cell>
          <cell r="D37">
            <v>1902.36788</v>
          </cell>
        </row>
        <row r="38">
          <cell r="A38" t="str">
            <v>15% Pacto</v>
          </cell>
          <cell r="D38">
            <v>285.35518200000001</v>
          </cell>
        </row>
        <row r="39">
          <cell r="A39" t="str">
            <v>Fondo Compensador</v>
          </cell>
          <cell r="D39">
            <v>45.8</v>
          </cell>
        </row>
        <row r="40">
          <cell r="A40" t="str">
            <v>TOTAL COPART. NETO</v>
          </cell>
          <cell r="D40">
            <v>1571.212698</v>
          </cell>
        </row>
        <row r="42">
          <cell r="A42" t="str">
            <v>Leyes Especiales</v>
          </cell>
        </row>
        <row r="43">
          <cell r="A43" t="str">
            <v>Combustibles Naftas (100%)</v>
          </cell>
          <cell r="D43">
            <v>135</v>
          </cell>
        </row>
        <row r="44">
          <cell r="A44" t="str">
            <v>Activos(100%)</v>
          </cell>
        </row>
        <row r="45">
          <cell r="A45" t="str">
            <v>Energìa Elèctrica (100%)</v>
          </cell>
          <cell r="D45">
            <v>19.100000000000001</v>
          </cell>
        </row>
        <row r="46">
          <cell r="A46" t="str">
            <v>Bienes Personales</v>
          </cell>
          <cell r="D46">
            <v>12.1</v>
          </cell>
        </row>
        <row r="47">
          <cell r="A47" t="str">
            <v>Monotributo</v>
          </cell>
          <cell r="D47">
            <v>28.6</v>
          </cell>
        </row>
        <row r="48">
          <cell r="A48" t="str">
            <v>Internos Autom. Gasoleros</v>
          </cell>
        </row>
        <row r="49">
          <cell r="A49" t="str">
            <v>Adicional Cigarrillos</v>
          </cell>
          <cell r="D49">
            <v>17.5</v>
          </cell>
        </row>
        <row r="50">
          <cell r="A50" t="str">
            <v>Combustibles - Otros</v>
          </cell>
          <cell r="D50">
            <v>132.30000000000001</v>
          </cell>
        </row>
        <row r="51">
          <cell r="A51" t="str">
            <v>Premios de Juego (100%)</v>
          </cell>
        </row>
        <row r="52">
          <cell r="A52" t="str">
            <v>(*): ESTIMACION DNIAF DEL 11 DE AGOSTO DEL 2001</v>
          </cell>
        </row>
      </sheetData>
      <sheetData sheetId="1" refreshError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. Fin."/>
      <sheetName val="pesos"/>
      <sheetName val="dolares"/>
      <sheetName val="RESUMEN "/>
      <sheetName val="dolares cosentino"/>
    </sheetNames>
    <sheetDataSet>
      <sheetData sheetId="0" refreshError="1">
        <row r="1">
          <cell r="E1" t="str">
            <v xml:space="preserve">I TRIM. </v>
          </cell>
          <cell r="I1" t="str">
            <v>II TRIM</v>
          </cell>
          <cell r="J1" t="str">
            <v xml:space="preserve">I SEM </v>
          </cell>
          <cell r="N1" t="str">
            <v xml:space="preserve">III TRIM </v>
          </cell>
          <cell r="R1" t="str">
            <v>IV TRIM</v>
          </cell>
          <cell r="S1" t="str">
            <v>II SEM</v>
          </cell>
        </row>
        <row r="3">
          <cell r="E3">
            <v>11136.157385710585</v>
          </cell>
          <cell r="I3">
            <v>-6015.7447552821868</v>
          </cell>
          <cell r="J3">
            <v>11136.157385710585</v>
          </cell>
          <cell r="N3">
            <v>2609.2660964269198</v>
          </cell>
          <cell r="R3">
            <v>-10688.165500810494</v>
          </cell>
          <cell r="S3">
            <v>2609.2660964269198</v>
          </cell>
        </row>
        <row r="5">
          <cell r="E5">
            <v>26350.808121834471</v>
          </cell>
          <cell r="I5">
            <v>44439.368716526878</v>
          </cell>
          <cell r="J5">
            <v>70790.176838361353</v>
          </cell>
          <cell r="N5">
            <v>14563.912527213753</v>
          </cell>
          <cell r="R5">
            <v>28463.269178655319</v>
          </cell>
          <cell r="S5">
            <v>43027.181705869072</v>
          </cell>
        </row>
        <row r="7">
          <cell r="E7">
            <v>1040.5000000000027</v>
          </cell>
          <cell r="I7">
            <v>3894.1999999999935</v>
          </cell>
          <cell r="J7">
            <v>4934.6999999999962</v>
          </cell>
          <cell r="N7">
            <v>-2083.3340585442038</v>
          </cell>
          <cell r="R7">
            <v>-1438.0519999999979</v>
          </cell>
          <cell r="S7">
            <v>-3521.3860585442017</v>
          </cell>
        </row>
        <row r="8">
          <cell r="E8">
            <v>24734.100000000002</v>
          </cell>
          <cell r="I8">
            <v>32006.099999999991</v>
          </cell>
          <cell r="J8">
            <v>56740.2</v>
          </cell>
          <cell r="N8">
            <v>28066.534327933492</v>
          </cell>
          <cell r="R8">
            <v>30268.175000000003</v>
          </cell>
          <cell r="S8">
            <v>58334.709327933495</v>
          </cell>
        </row>
        <row r="9">
          <cell r="A9" t="str">
            <v xml:space="preserve">        Tributarios</v>
          </cell>
          <cell r="B9">
            <v>8189.1</v>
          </cell>
          <cell r="C9">
            <v>8110.3</v>
          </cell>
          <cell r="D9">
            <v>7848.1</v>
          </cell>
          <cell r="E9">
            <v>24147.5</v>
          </cell>
          <cell r="F9">
            <v>8592.2999999999993</v>
          </cell>
          <cell r="G9">
            <v>9596.6</v>
          </cell>
          <cell r="H9">
            <v>10141.299999999999</v>
          </cell>
          <cell r="I9">
            <v>28330.2</v>
          </cell>
          <cell r="J9">
            <v>52477.7</v>
          </cell>
          <cell r="K9">
            <v>9055.8259946001526</v>
          </cell>
          <cell r="L9">
            <v>9326.4000000000015</v>
          </cell>
          <cell r="M9">
            <v>9079.9</v>
          </cell>
          <cell r="N9">
            <v>27462.125994600152</v>
          </cell>
          <cell r="O9">
            <v>9520</v>
          </cell>
          <cell r="P9">
            <v>9410.3000000000011</v>
          </cell>
          <cell r="Q9">
            <v>9333.4</v>
          </cell>
          <cell r="R9">
            <v>28263.700000000004</v>
          </cell>
          <cell r="S9">
            <v>55725.825994600156</v>
          </cell>
          <cell r="T9">
            <v>108203.52599460015</v>
          </cell>
          <cell r="U9">
            <v>74001.100000000006</v>
          </cell>
          <cell r="V9">
            <v>-34202.42599460014</v>
          </cell>
        </row>
        <row r="10">
          <cell r="A10" t="str">
            <v xml:space="preserve">        No Tributarios</v>
          </cell>
          <cell r="B10">
            <v>9.3000000000000007</v>
          </cell>
          <cell r="C10">
            <v>8.5</v>
          </cell>
          <cell r="D10">
            <v>68.7</v>
          </cell>
          <cell r="E10">
            <v>86.5</v>
          </cell>
          <cell r="F10">
            <v>24.8</v>
          </cell>
          <cell r="G10">
            <v>8.3000000000000007</v>
          </cell>
          <cell r="H10">
            <v>73.599999999999994</v>
          </cell>
          <cell r="I10">
            <v>106.69999999999999</v>
          </cell>
          <cell r="J10">
            <v>193.2</v>
          </cell>
          <cell r="K10">
            <v>20.6</v>
          </cell>
          <cell r="L10">
            <v>20.6</v>
          </cell>
          <cell r="M10">
            <v>20.641666666666666</v>
          </cell>
          <cell r="N10">
            <v>61.841666666666669</v>
          </cell>
          <cell r="O10">
            <v>20.641666666666666</v>
          </cell>
          <cell r="P10">
            <v>20.641666666666666</v>
          </cell>
          <cell r="Q10">
            <v>20.641666666666666</v>
          </cell>
          <cell r="R10">
            <v>61.924999999999997</v>
          </cell>
          <cell r="S10">
            <v>123.76666666666667</v>
          </cell>
          <cell r="T10">
            <v>316.96666666666664</v>
          </cell>
          <cell r="U10">
            <v>174.4</v>
          </cell>
          <cell r="V10">
            <v>-142.56666666666663</v>
          </cell>
        </row>
        <row r="11">
          <cell r="A11" t="str">
            <v xml:space="preserve">        Venta de bienes y servicios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V11">
            <v>0</v>
          </cell>
        </row>
        <row r="12">
          <cell r="A12" t="str">
            <v xml:space="preserve">        Rentas de la Propiedad</v>
          </cell>
          <cell r="B12">
            <v>51.7</v>
          </cell>
          <cell r="C12">
            <v>75.099999999999994</v>
          </cell>
          <cell r="D12">
            <v>71.5</v>
          </cell>
          <cell r="E12">
            <v>198.3</v>
          </cell>
          <cell r="F12">
            <v>83</v>
          </cell>
          <cell r="G12">
            <v>68.3</v>
          </cell>
          <cell r="H12">
            <v>3147.4</v>
          </cell>
          <cell r="I12">
            <v>3298.7000000000003</v>
          </cell>
          <cell r="J12">
            <v>3497.0000000000005</v>
          </cell>
          <cell r="K12">
            <v>56.7</v>
          </cell>
          <cell r="L12">
            <v>56.7</v>
          </cell>
          <cell r="M12">
            <v>56.691666666666663</v>
          </cell>
          <cell r="N12">
            <v>170.09166666666667</v>
          </cell>
          <cell r="O12">
            <v>56.691666666666663</v>
          </cell>
          <cell r="P12">
            <v>56.691666666666663</v>
          </cell>
          <cell r="Q12">
            <v>1456.6916666666666</v>
          </cell>
          <cell r="R12">
            <v>1570.0749999999998</v>
          </cell>
          <cell r="S12">
            <v>1740.1666666666665</v>
          </cell>
          <cell r="T12">
            <v>5237.166666666667</v>
          </cell>
          <cell r="U12">
            <v>1243.8</v>
          </cell>
          <cell r="V12">
            <v>-3993.3666666666668</v>
          </cell>
        </row>
        <row r="13">
          <cell r="A13" t="str">
            <v xml:space="preserve">        Transferencias</v>
          </cell>
          <cell r="B13">
            <v>18</v>
          </cell>
          <cell r="C13">
            <v>32.700000000000003</v>
          </cell>
          <cell r="D13">
            <v>28.5</v>
          </cell>
          <cell r="E13">
            <v>79.2</v>
          </cell>
          <cell r="F13">
            <v>42.8</v>
          </cell>
          <cell r="G13">
            <v>20.3</v>
          </cell>
          <cell r="H13">
            <v>29.6</v>
          </cell>
          <cell r="I13">
            <v>92.699999999999989</v>
          </cell>
          <cell r="J13">
            <v>171.89999999999998</v>
          </cell>
          <cell r="K13">
            <v>40</v>
          </cell>
          <cell r="L13">
            <v>40</v>
          </cell>
          <cell r="M13">
            <v>40</v>
          </cell>
          <cell r="N13">
            <v>120</v>
          </cell>
          <cell r="O13">
            <v>40</v>
          </cell>
          <cell r="P13">
            <v>40</v>
          </cell>
          <cell r="Q13">
            <v>40</v>
          </cell>
          <cell r="R13">
            <v>120</v>
          </cell>
          <cell r="S13">
            <v>240</v>
          </cell>
          <cell r="T13">
            <v>411.9</v>
          </cell>
          <cell r="U13">
            <v>208.6</v>
          </cell>
          <cell r="V13">
            <v>-203.29999999999998</v>
          </cell>
        </row>
        <row r="14">
          <cell r="A14" t="str">
            <v xml:space="preserve">        Contribuciones Figurativas</v>
          </cell>
          <cell r="B14">
            <v>58.2</v>
          </cell>
          <cell r="C14">
            <v>30</v>
          </cell>
          <cell r="D14">
            <v>134</v>
          </cell>
          <cell r="E14">
            <v>222.2</v>
          </cell>
          <cell r="F14">
            <v>31.5</v>
          </cell>
          <cell r="G14">
            <v>101.8</v>
          </cell>
          <cell r="H14">
            <v>43.3</v>
          </cell>
          <cell r="I14">
            <v>176.60000000000002</v>
          </cell>
          <cell r="J14">
            <v>398.8</v>
          </cell>
          <cell r="K14">
            <v>0</v>
          </cell>
          <cell r="L14">
            <v>0</v>
          </cell>
          <cell r="M14">
            <v>214.97499999999999</v>
          </cell>
          <cell r="N14">
            <v>214.97499999999999</v>
          </cell>
          <cell r="O14">
            <v>0</v>
          </cell>
          <cell r="P14">
            <v>0</v>
          </cell>
          <cell r="Q14">
            <v>214.97499999999999</v>
          </cell>
          <cell r="R14">
            <v>214.97499999999999</v>
          </cell>
          <cell r="S14">
            <v>429.95</v>
          </cell>
          <cell r="T14">
            <v>828.75</v>
          </cell>
          <cell r="U14">
            <v>960.4</v>
          </cell>
          <cell r="V14">
            <v>131.64999999999998</v>
          </cell>
        </row>
        <row r="15">
          <cell r="E15">
            <v>0.4</v>
          </cell>
          <cell r="I15">
            <v>1.2</v>
          </cell>
          <cell r="J15">
            <v>1.6</v>
          </cell>
          <cell r="N15">
            <v>37.5</v>
          </cell>
          <cell r="R15">
            <v>37.5</v>
          </cell>
          <cell r="S15">
            <v>75</v>
          </cell>
        </row>
        <row r="16">
          <cell r="E16">
            <v>23693.599999999999</v>
          </cell>
          <cell r="I16">
            <v>28111.9</v>
          </cell>
          <cell r="J16">
            <v>51805.5</v>
          </cell>
          <cell r="N16">
            <v>30149.868386477698</v>
          </cell>
          <cell r="R16">
            <v>31706.226999999999</v>
          </cell>
          <cell r="S16">
            <v>61856.095386477697</v>
          </cell>
        </row>
        <row r="17">
          <cell r="A17" t="str">
            <v xml:space="preserve">      - Remuneraciones</v>
          </cell>
          <cell r="B17">
            <v>1277.4000000000001</v>
          </cell>
          <cell r="C17">
            <v>1245.5</v>
          </cell>
          <cell r="D17">
            <v>1228.0999999999999</v>
          </cell>
          <cell r="E17">
            <v>3751</v>
          </cell>
          <cell r="F17">
            <v>1224.5</v>
          </cell>
          <cell r="G17">
            <v>1203</v>
          </cell>
          <cell r="H17">
            <v>1234.5999999999999</v>
          </cell>
          <cell r="I17">
            <v>3662.1</v>
          </cell>
          <cell r="J17">
            <v>7413.1</v>
          </cell>
          <cell r="K17">
            <v>1795.16</v>
          </cell>
          <cell r="L17">
            <v>1345.8000000000002</v>
          </cell>
          <cell r="M17">
            <v>1405.66</v>
          </cell>
          <cell r="N17">
            <v>4546.62</v>
          </cell>
          <cell r="O17">
            <v>1405.66</v>
          </cell>
          <cell r="P17">
            <v>1405.66</v>
          </cell>
          <cell r="Q17">
            <v>1886.8</v>
          </cell>
          <cell r="R17">
            <v>4698.12</v>
          </cell>
          <cell r="S17">
            <v>9244.74</v>
          </cell>
          <cell r="T17">
            <v>16657.84</v>
          </cell>
          <cell r="U17">
            <v>10334</v>
          </cell>
          <cell r="V17">
            <v>-6323.84</v>
          </cell>
        </row>
        <row r="18">
          <cell r="A18" t="str">
            <v xml:space="preserve">      - Bienes y Servicios</v>
          </cell>
          <cell r="B18">
            <v>574.70000000000005</v>
          </cell>
          <cell r="C18">
            <v>329.1</v>
          </cell>
          <cell r="D18">
            <v>337.3</v>
          </cell>
          <cell r="E18">
            <v>1241.1000000000001</v>
          </cell>
          <cell r="F18">
            <v>448.7</v>
          </cell>
          <cell r="G18">
            <v>406.4</v>
          </cell>
          <cell r="H18">
            <v>553.6</v>
          </cell>
          <cell r="I18">
            <v>1408.6999999999998</v>
          </cell>
          <cell r="J18">
            <v>2649.8</v>
          </cell>
          <cell r="K18">
            <v>551.81999999999994</v>
          </cell>
          <cell r="L18">
            <v>470.67999999999995</v>
          </cell>
          <cell r="M18">
            <v>470.68999999999994</v>
          </cell>
          <cell r="N18">
            <v>1493.1899999999998</v>
          </cell>
          <cell r="O18">
            <v>470.68999999999994</v>
          </cell>
          <cell r="P18">
            <v>470.68999999999994</v>
          </cell>
          <cell r="Q18">
            <v>472.28999999999996</v>
          </cell>
          <cell r="R18">
            <v>1413.6699999999998</v>
          </cell>
          <cell r="S18">
            <v>2906.8599999999997</v>
          </cell>
          <cell r="T18">
            <v>5556.66</v>
          </cell>
          <cell r="U18">
            <v>3584.4</v>
          </cell>
          <cell r="V18">
            <v>-1972.2599999999998</v>
          </cell>
        </row>
        <row r="19">
          <cell r="A19" t="str">
            <v xml:space="preserve">      - Transferencias</v>
          </cell>
          <cell r="B19">
            <v>3951.8999999999996</v>
          </cell>
          <cell r="C19">
            <v>3284.7</v>
          </cell>
          <cell r="D19">
            <v>3313.4000000000005</v>
          </cell>
          <cell r="E19">
            <v>10550</v>
          </cell>
          <cell r="F19">
            <v>4367.8</v>
          </cell>
          <cell r="G19">
            <v>4988.1000000000004</v>
          </cell>
          <cell r="H19">
            <v>5959.2999999999993</v>
          </cell>
          <cell r="I19">
            <v>15315.2</v>
          </cell>
          <cell r="J19">
            <v>25865.200000000001</v>
          </cell>
          <cell r="K19">
            <v>5323.7100000000009</v>
          </cell>
          <cell r="L19">
            <v>4991.9000000000005</v>
          </cell>
          <cell r="M19">
            <v>5013.4599999999991</v>
          </cell>
          <cell r="N19">
            <v>15329.07</v>
          </cell>
          <cell r="O19">
            <v>5299.76</v>
          </cell>
          <cell r="P19">
            <v>5277.4599999999991</v>
          </cell>
          <cell r="Q19">
            <v>5539.56</v>
          </cell>
          <cell r="R19">
            <v>16116.779999999999</v>
          </cell>
          <cell r="S19">
            <v>31445.85</v>
          </cell>
          <cell r="T19">
            <v>57311.05</v>
          </cell>
          <cell r="U19">
            <v>27338.49</v>
          </cell>
          <cell r="V19">
            <v>-29972.560000000001</v>
          </cell>
        </row>
        <row r="20">
          <cell r="A20" t="str">
            <v xml:space="preserve">          Corrientes</v>
          </cell>
          <cell r="B20">
            <v>2299.7999999999997</v>
          </cell>
          <cell r="C20">
            <v>2508.1</v>
          </cell>
          <cell r="D20">
            <v>2640.1000000000004</v>
          </cell>
          <cell r="E20">
            <v>7448</v>
          </cell>
          <cell r="F20">
            <v>2929.3</v>
          </cell>
          <cell r="G20">
            <v>3592.5</v>
          </cell>
          <cell r="H20">
            <v>4210.8999999999996</v>
          </cell>
          <cell r="I20">
            <v>10732.7</v>
          </cell>
          <cell r="J20">
            <v>18180.7</v>
          </cell>
          <cell r="K20">
            <v>3782.9100000000003</v>
          </cell>
          <cell r="L20">
            <v>3423.7000000000003</v>
          </cell>
          <cell r="M20">
            <v>3471.1199999999994</v>
          </cell>
          <cell r="N20">
            <v>10677.73</v>
          </cell>
          <cell r="O20">
            <v>3691.02</v>
          </cell>
          <cell r="P20">
            <v>3701.8199999999993</v>
          </cell>
          <cell r="Q20">
            <v>4011.82</v>
          </cell>
          <cell r="R20">
            <v>11404.66</v>
          </cell>
          <cell r="S20">
            <v>22082.39</v>
          </cell>
          <cell r="T20">
            <v>40263.089999999997</v>
          </cell>
          <cell r="U20">
            <v>20576.061999999998</v>
          </cell>
          <cell r="V20">
            <v>-19687.027999999998</v>
          </cell>
        </row>
        <row r="21">
          <cell r="A21" t="str">
            <v xml:space="preserve">          Capital</v>
          </cell>
          <cell r="B21">
            <v>1652.1</v>
          </cell>
          <cell r="C21">
            <v>776.6</v>
          </cell>
          <cell r="D21">
            <v>673.3</v>
          </cell>
          <cell r="E21">
            <v>3102</v>
          </cell>
          <cell r="F21">
            <v>1438.5</v>
          </cell>
          <cell r="G21">
            <v>1395.6000000000001</v>
          </cell>
          <cell r="H21">
            <v>1748.4</v>
          </cell>
          <cell r="I21">
            <v>4582.5</v>
          </cell>
          <cell r="J21">
            <v>7684.5</v>
          </cell>
          <cell r="K21">
            <v>1540.8000000000002</v>
          </cell>
          <cell r="L21">
            <v>1568.2</v>
          </cell>
          <cell r="M21">
            <v>1542.3400000000001</v>
          </cell>
          <cell r="N21">
            <v>4651.34</v>
          </cell>
          <cell r="O21">
            <v>1608.74</v>
          </cell>
          <cell r="P21">
            <v>1575.6399999999999</v>
          </cell>
          <cell r="Q21">
            <v>1527.74</v>
          </cell>
          <cell r="R21">
            <v>4712.12</v>
          </cell>
          <cell r="S21">
            <v>9363.4599999999991</v>
          </cell>
          <cell r="T21">
            <v>17047.96</v>
          </cell>
          <cell r="U21">
            <v>6762.4279999999999</v>
          </cell>
          <cell r="V21">
            <v>-10285.531999999999</v>
          </cell>
        </row>
        <row r="22">
          <cell r="A22" t="str">
            <v xml:space="preserve">      - Inversión Financiera</v>
          </cell>
          <cell r="B22">
            <v>32.9</v>
          </cell>
          <cell r="C22">
            <v>0</v>
          </cell>
          <cell r="D22">
            <v>0</v>
          </cell>
          <cell r="E22">
            <v>32.9</v>
          </cell>
          <cell r="F22">
            <v>2</v>
          </cell>
          <cell r="G22">
            <v>51.2</v>
          </cell>
          <cell r="H22">
            <v>53.4</v>
          </cell>
          <cell r="I22">
            <v>106.6</v>
          </cell>
          <cell r="J22">
            <v>139.5</v>
          </cell>
          <cell r="K22">
            <v>9.9</v>
          </cell>
          <cell r="L22">
            <v>19.3</v>
          </cell>
          <cell r="M22">
            <v>19.259</v>
          </cell>
          <cell r="N22">
            <v>48.459000000000003</v>
          </cell>
          <cell r="O22">
            <v>19.259</v>
          </cell>
          <cell r="P22">
            <v>19.259</v>
          </cell>
          <cell r="Q22">
            <v>879.53899999999987</v>
          </cell>
          <cell r="R22">
            <v>918.0569999999999</v>
          </cell>
          <cell r="S22">
            <v>966.51599999999985</v>
          </cell>
          <cell r="T22">
            <v>1106.0159999999998</v>
          </cell>
          <cell r="U22">
            <v>1537.1</v>
          </cell>
          <cell r="V22">
            <v>431.08400000000006</v>
          </cell>
        </row>
        <row r="23">
          <cell r="A23" t="str">
            <v xml:space="preserve">      - Gastos Figurativos (OD)</v>
          </cell>
          <cell r="B23">
            <v>1089.3</v>
          </cell>
          <cell r="C23">
            <v>1321.3</v>
          </cell>
          <cell r="D23">
            <v>1048.3999999999999</v>
          </cell>
          <cell r="E23">
            <v>3459</v>
          </cell>
          <cell r="F23">
            <v>1006.4000000000001</v>
          </cell>
          <cell r="G23">
            <v>1143.0999999999999</v>
          </cell>
          <cell r="H23">
            <v>938.6</v>
          </cell>
          <cell r="I23">
            <v>3088.1</v>
          </cell>
          <cell r="J23">
            <v>6547.1</v>
          </cell>
          <cell r="K23">
            <v>1341</v>
          </cell>
          <cell r="L23">
            <v>1141.9000000000001</v>
          </cell>
          <cell r="M23">
            <v>1158.3</v>
          </cell>
          <cell r="N23">
            <v>3641.2</v>
          </cell>
          <cell r="O23">
            <v>1166.0999999999999</v>
          </cell>
          <cell r="P23">
            <v>1166.0999999999999</v>
          </cell>
          <cell r="Q23">
            <v>1311.4</v>
          </cell>
          <cell r="R23">
            <v>3643.6</v>
          </cell>
          <cell r="S23">
            <v>7284.7999999999993</v>
          </cell>
          <cell r="T23">
            <v>13831.9</v>
          </cell>
          <cell r="U23">
            <v>7107.9</v>
          </cell>
          <cell r="V23">
            <v>-6724</v>
          </cell>
        </row>
        <row r="24">
          <cell r="A24" t="str">
            <v xml:space="preserve">      - Inversión Real Directa</v>
          </cell>
          <cell r="B24">
            <v>283.89999999999998</v>
          </cell>
          <cell r="C24">
            <v>69.7</v>
          </cell>
          <cell r="D24">
            <v>75.599999999999994</v>
          </cell>
          <cell r="E24">
            <v>429.19999999999993</v>
          </cell>
          <cell r="F24">
            <v>68.7</v>
          </cell>
          <cell r="G24">
            <v>79.599999999999994</v>
          </cell>
          <cell r="H24">
            <v>104.8</v>
          </cell>
          <cell r="I24">
            <v>253.10000000000002</v>
          </cell>
          <cell r="J24">
            <v>682.3</v>
          </cell>
          <cell r="K24">
            <v>124.5</v>
          </cell>
          <cell r="L24">
            <v>150</v>
          </cell>
          <cell r="M24">
            <v>150</v>
          </cell>
          <cell r="N24">
            <v>424.5</v>
          </cell>
          <cell r="O24">
            <v>150</v>
          </cell>
          <cell r="P24">
            <v>150</v>
          </cell>
          <cell r="Q24">
            <v>150</v>
          </cell>
          <cell r="R24">
            <v>450</v>
          </cell>
          <cell r="S24">
            <v>874.5</v>
          </cell>
          <cell r="T24">
            <v>1556.8</v>
          </cell>
          <cell r="U24">
            <v>1174.0999999999999</v>
          </cell>
          <cell r="V24">
            <v>-382.70000000000005</v>
          </cell>
        </row>
        <row r="25">
          <cell r="A25" t="str">
            <v xml:space="preserve">      - Instit. De Seg. Social</v>
          </cell>
          <cell r="B25">
            <v>1473.3</v>
          </cell>
          <cell r="C25">
            <v>1371.6</v>
          </cell>
          <cell r="D25">
            <v>1377.8</v>
          </cell>
          <cell r="E25">
            <v>4222.7</v>
          </cell>
          <cell r="F25">
            <v>1334</v>
          </cell>
          <cell r="G25">
            <v>1337.5</v>
          </cell>
          <cell r="H25">
            <v>1604.6</v>
          </cell>
          <cell r="I25">
            <v>4276.1000000000004</v>
          </cell>
          <cell r="J25">
            <v>8498.7999999999993</v>
          </cell>
          <cell r="K25">
            <v>1689.65171644</v>
          </cell>
          <cell r="L25">
            <v>1456.1376700376929</v>
          </cell>
          <cell r="M25">
            <v>1519.2</v>
          </cell>
          <cell r="N25">
            <v>4664.9893864776932</v>
          </cell>
          <cell r="O25">
            <v>1474.1</v>
          </cell>
          <cell r="P25">
            <v>1504.9</v>
          </cell>
          <cell r="Q25">
            <v>1485.2000000000003</v>
          </cell>
          <cell r="R25">
            <v>4464.2000000000007</v>
          </cell>
          <cell r="S25">
            <v>9129.1893864776939</v>
          </cell>
          <cell r="T25">
            <v>17627.989386477693</v>
          </cell>
          <cell r="U25">
            <v>12159.400000000001</v>
          </cell>
          <cell r="V25">
            <v>-5468.5893864776917</v>
          </cell>
        </row>
        <row r="26">
          <cell r="A26" t="str">
            <v xml:space="preserve">      - Otros gastos primarios </v>
          </cell>
          <cell r="B26">
            <v>3</v>
          </cell>
          <cell r="C26">
            <v>2.8</v>
          </cell>
          <cell r="D26">
            <v>1.9</v>
          </cell>
          <cell r="E26">
            <v>7.6999999999999993</v>
          </cell>
          <cell r="F26">
            <v>1.1000000000000001</v>
          </cell>
          <cell r="G26">
            <v>0.8</v>
          </cell>
          <cell r="H26">
            <v>0.1</v>
          </cell>
          <cell r="I26">
            <v>2</v>
          </cell>
          <cell r="J26">
            <v>9.6999999999999993</v>
          </cell>
          <cell r="K26">
            <v>0.64</v>
          </cell>
          <cell r="L26">
            <v>0.60000000000000009</v>
          </cell>
          <cell r="M26">
            <v>0.6</v>
          </cell>
          <cell r="N26">
            <v>1.8400000000000003</v>
          </cell>
          <cell r="O26">
            <v>0.6</v>
          </cell>
          <cell r="P26">
            <v>0.6</v>
          </cell>
          <cell r="Q26">
            <v>0.6</v>
          </cell>
          <cell r="R26">
            <v>1.7999999999999998</v>
          </cell>
          <cell r="S26">
            <v>3.64</v>
          </cell>
          <cell r="T26">
            <v>13.34</v>
          </cell>
          <cell r="U26">
            <v>41.7</v>
          </cell>
          <cell r="V26">
            <v>28.360000000000003</v>
          </cell>
        </row>
        <row r="28">
          <cell r="E28">
            <v>16129.331902150399</v>
          </cell>
          <cell r="I28">
            <v>24194.747320925999</v>
          </cell>
          <cell r="J28">
            <v>40324.079223076398</v>
          </cell>
          <cell r="N28">
            <v>14126.44095366</v>
          </cell>
          <cell r="R28">
            <v>20400.5</v>
          </cell>
          <cell r="S28">
            <v>34526.94095366</v>
          </cell>
        </row>
        <row r="29">
          <cell r="E29">
            <v>489.09957215040004</v>
          </cell>
          <cell r="I29">
            <v>1563.4261097459998</v>
          </cell>
          <cell r="J29">
            <v>2052.5256818963999</v>
          </cell>
          <cell r="N29">
            <v>991.40251965999994</v>
          </cell>
          <cell r="R29">
            <v>1262.3</v>
          </cell>
          <cell r="S29">
            <v>2253.7025196599998</v>
          </cell>
        </row>
        <row r="30">
          <cell r="E30">
            <v>290.34057215040002</v>
          </cell>
          <cell r="I30">
            <v>547.74</v>
          </cell>
          <cell r="J30">
            <v>838.08057215040003</v>
          </cell>
          <cell r="N30">
            <v>315.90251966</v>
          </cell>
          <cell r="R30">
            <v>401.99999999999994</v>
          </cell>
          <cell r="S30">
            <v>717.90251965999994</v>
          </cell>
        </row>
        <row r="31">
          <cell r="A31" t="str">
            <v xml:space="preserve">      LETRAS</v>
          </cell>
          <cell r="B31">
            <v>0</v>
          </cell>
          <cell r="C31">
            <v>163.87960000000001</v>
          </cell>
          <cell r="D31">
            <v>126.46097215040001</v>
          </cell>
          <cell r="E31">
            <v>290.34057215040002</v>
          </cell>
          <cell r="F31">
            <v>0</v>
          </cell>
          <cell r="G31">
            <v>547.74</v>
          </cell>
          <cell r="H31">
            <v>0</v>
          </cell>
          <cell r="I31">
            <v>547.74</v>
          </cell>
          <cell r="J31">
            <v>838.08057215040003</v>
          </cell>
          <cell r="K31">
            <v>0</v>
          </cell>
          <cell r="L31">
            <v>181.42</v>
          </cell>
          <cell r="M31">
            <v>134.48251966000001</v>
          </cell>
          <cell r="N31">
            <v>315.90251966</v>
          </cell>
          <cell r="O31">
            <v>0</v>
          </cell>
          <cell r="P31">
            <v>401.99999999999994</v>
          </cell>
          <cell r="Q31">
            <v>0</v>
          </cell>
          <cell r="R31">
            <v>401.99999999999994</v>
          </cell>
          <cell r="S31">
            <v>717.90251965999994</v>
          </cell>
          <cell r="T31">
            <v>1555.9830918104001</v>
          </cell>
          <cell r="U31">
            <v>17237.597438615401</v>
          </cell>
        </row>
        <row r="32">
          <cell r="A32" t="str">
            <v xml:space="preserve">      BONOS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A33" t="str">
            <v xml:space="preserve">      OTROS</v>
          </cell>
          <cell r="B33">
            <v>0</v>
          </cell>
          <cell r="C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198.75899999999999</v>
          </cell>
          <cell r="I34">
            <v>1015.6861097459999</v>
          </cell>
          <cell r="J34">
            <v>1214.4451097459998</v>
          </cell>
          <cell r="N34">
            <v>675.5</v>
          </cell>
          <cell r="R34">
            <v>860.3</v>
          </cell>
          <cell r="S34">
            <v>1535.8</v>
          </cell>
        </row>
        <row r="35">
          <cell r="E35">
            <v>0</v>
          </cell>
          <cell r="I35">
            <v>0</v>
          </cell>
          <cell r="J35">
            <v>0</v>
          </cell>
          <cell r="N35">
            <v>0</v>
          </cell>
          <cell r="R35">
            <v>0</v>
          </cell>
          <cell r="S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  <cell r="N36">
            <v>0</v>
          </cell>
          <cell r="R36">
            <v>0</v>
          </cell>
          <cell r="S36">
            <v>0</v>
          </cell>
        </row>
        <row r="37">
          <cell r="E37">
            <v>0</v>
          </cell>
          <cell r="I37">
            <v>1015.6861097459999</v>
          </cell>
          <cell r="J37">
            <v>1015.6861097459999</v>
          </cell>
          <cell r="N37">
            <v>675.5</v>
          </cell>
          <cell r="R37">
            <v>0</v>
          </cell>
          <cell r="S37">
            <v>675.5</v>
          </cell>
        </row>
        <row r="38">
          <cell r="E38">
            <v>198.75899999999999</v>
          </cell>
          <cell r="I38">
            <v>0</v>
          </cell>
          <cell r="J38">
            <v>198.75899999999999</v>
          </cell>
          <cell r="N38">
            <v>0</v>
          </cell>
          <cell r="R38">
            <v>860.3</v>
          </cell>
          <cell r="S38">
            <v>860.3</v>
          </cell>
        </row>
        <row r="39">
          <cell r="E39">
            <v>0</v>
          </cell>
          <cell r="I39">
            <v>0</v>
          </cell>
          <cell r="J39">
            <v>0</v>
          </cell>
          <cell r="N39">
            <v>0</v>
          </cell>
          <cell r="R39">
            <v>0</v>
          </cell>
          <cell r="S39">
            <v>0</v>
          </cell>
        </row>
        <row r="40">
          <cell r="A40" t="str">
            <v xml:space="preserve">       Bilaterales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A41" t="str">
            <v xml:space="preserve">       Invers.Instit. Locales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15640.232329999999</v>
          </cell>
          <cell r="I42">
            <v>22631.321211179998</v>
          </cell>
          <cell r="J42">
            <v>38271.553541179994</v>
          </cell>
          <cell r="N42">
            <v>13135.038434</v>
          </cell>
          <cell r="R42">
            <v>19138.2</v>
          </cell>
          <cell r="S42">
            <v>32273.238433999999</v>
          </cell>
        </row>
        <row r="43">
          <cell r="E43">
            <v>6240.2323299999998</v>
          </cell>
          <cell r="I43">
            <v>11731.32121118</v>
          </cell>
          <cell r="J43">
            <v>17971.553541180001</v>
          </cell>
          <cell r="N43">
            <v>4855.0384340000001</v>
          </cell>
          <cell r="R43">
            <v>3038.2</v>
          </cell>
          <cell r="S43">
            <v>7893.2384339999999</v>
          </cell>
        </row>
        <row r="44">
          <cell r="A44" t="str">
            <v xml:space="preserve">      LETRAS</v>
          </cell>
          <cell r="B44">
            <v>150</v>
          </cell>
          <cell r="C44">
            <v>585.71241299999997</v>
          </cell>
          <cell r="D44">
            <v>2904.5199170000001</v>
          </cell>
          <cell r="E44">
            <v>3640.2323299999998</v>
          </cell>
          <cell r="F44">
            <v>2700</v>
          </cell>
          <cell r="G44">
            <v>0</v>
          </cell>
          <cell r="H44">
            <v>717</v>
          </cell>
          <cell r="I44">
            <v>3417</v>
          </cell>
          <cell r="J44">
            <v>7057.2323299999998</v>
          </cell>
          <cell r="K44">
            <v>150</v>
          </cell>
          <cell r="L44">
            <v>1034.9384340000001</v>
          </cell>
          <cell r="M44">
            <v>2270.1</v>
          </cell>
          <cell r="N44">
            <v>3455.0384340000001</v>
          </cell>
          <cell r="O44">
            <v>89.600000000000023</v>
          </cell>
          <cell r="P44">
            <v>1291.5999999999999</v>
          </cell>
          <cell r="Q44">
            <v>1257</v>
          </cell>
          <cell r="R44">
            <v>2638.2</v>
          </cell>
          <cell r="S44">
            <v>6093.2384339999999</v>
          </cell>
          <cell r="T44">
            <v>13150.470764000002</v>
          </cell>
          <cell r="U44">
            <v>-8436.1727796599971</v>
          </cell>
          <cell r="V44">
            <v>3920</v>
          </cell>
        </row>
        <row r="45">
          <cell r="A45" t="str">
            <v xml:space="preserve">      BONOS</v>
          </cell>
          <cell r="B45">
            <v>0</v>
          </cell>
          <cell r="D45">
            <v>2600</v>
          </cell>
          <cell r="E45">
            <v>2600</v>
          </cell>
          <cell r="F45">
            <v>2713.0967350000001</v>
          </cell>
          <cell r="G45">
            <v>0</v>
          </cell>
          <cell r="H45">
            <v>5601.2244761800002</v>
          </cell>
          <cell r="I45">
            <v>8314.3212111800003</v>
          </cell>
          <cell r="J45">
            <v>10914.32121118</v>
          </cell>
          <cell r="K45">
            <v>0</v>
          </cell>
          <cell r="L45">
            <v>0</v>
          </cell>
          <cell r="M45">
            <v>1400</v>
          </cell>
          <cell r="N45">
            <v>1400</v>
          </cell>
          <cell r="O45">
            <v>400</v>
          </cell>
          <cell r="P45">
            <v>0</v>
          </cell>
          <cell r="Q45">
            <v>0</v>
          </cell>
          <cell r="R45">
            <v>400</v>
          </cell>
          <cell r="S45">
            <v>1800</v>
          </cell>
          <cell r="T45">
            <v>12714.32121118</v>
          </cell>
          <cell r="U45">
            <v>12714.32121118</v>
          </cell>
          <cell r="V45">
            <v>5834.1315233304013</v>
          </cell>
        </row>
        <row r="46">
          <cell r="A46" t="str">
            <v xml:space="preserve">      OTROS</v>
          </cell>
          <cell r="B46">
            <v>0</v>
          </cell>
          <cell r="C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7252</v>
          </cell>
          <cell r="V46">
            <v>4432.1315233304013</v>
          </cell>
        </row>
        <row r="47">
          <cell r="E47">
            <v>1400</v>
          </cell>
          <cell r="I47">
            <v>2700</v>
          </cell>
          <cell r="J47">
            <v>4100</v>
          </cell>
          <cell r="N47">
            <v>5800</v>
          </cell>
          <cell r="R47">
            <v>800</v>
          </cell>
          <cell r="S47">
            <v>6600</v>
          </cell>
        </row>
        <row r="48">
          <cell r="E48">
            <v>8000</v>
          </cell>
          <cell r="I48">
            <v>8200</v>
          </cell>
          <cell r="J48">
            <v>16200</v>
          </cell>
          <cell r="N48">
            <v>2480</v>
          </cell>
          <cell r="R48">
            <v>15300</v>
          </cell>
          <cell r="S48">
            <v>17780</v>
          </cell>
        </row>
        <row r="50">
          <cell r="E50">
            <v>291.93050019406542</v>
          </cell>
          <cell r="I50">
            <v>-29.112186450433668</v>
          </cell>
          <cell r="J50">
            <v>262.81831374363173</v>
          </cell>
          <cell r="N50">
            <v>594.21921643999963</v>
          </cell>
          <cell r="R50">
            <v>991.10000000000014</v>
          </cell>
          <cell r="S50">
            <v>1585.3192164399998</v>
          </cell>
        </row>
        <row r="52">
          <cell r="E52">
            <v>0</v>
          </cell>
          <cell r="I52">
            <v>0</v>
          </cell>
          <cell r="J52">
            <v>0</v>
          </cell>
          <cell r="N52">
            <v>0</v>
          </cell>
          <cell r="R52">
            <v>0</v>
          </cell>
          <cell r="S52">
            <v>0</v>
          </cell>
        </row>
        <row r="53">
          <cell r="E53">
            <v>139.31161528999985</v>
          </cell>
          <cell r="I53">
            <v>-355.94274492999989</v>
          </cell>
          <cell r="J53">
            <v>-216.63112964000004</v>
          </cell>
          <cell r="N53">
            <v>215.55171644000006</v>
          </cell>
          <cell r="R53">
            <v>-31.899999999999864</v>
          </cell>
          <cell r="S53">
            <v>183.6517164400002</v>
          </cell>
        </row>
        <row r="54">
          <cell r="E54">
            <v>134.01613785184185</v>
          </cell>
          <cell r="I54">
            <v>154.65065064999999</v>
          </cell>
          <cell r="J54">
            <v>288.66678850184184</v>
          </cell>
          <cell r="N54">
            <v>150.02149999999961</v>
          </cell>
          <cell r="R54">
            <v>0</v>
          </cell>
          <cell r="S54">
            <v>150.02149999999961</v>
          </cell>
        </row>
        <row r="55">
          <cell r="E55">
            <v>-195</v>
          </cell>
          <cell r="I55">
            <v>-20</v>
          </cell>
          <cell r="J55">
            <v>-215</v>
          </cell>
          <cell r="N55">
            <v>0</v>
          </cell>
          <cell r="R55">
            <v>195</v>
          </cell>
          <cell r="S55">
            <v>195</v>
          </cell>
        </row>
        <row r="56">
          <cell r="E56">
            <v>244.49599999999998</v>
          </cell>
          <cell r="I56">
            <v>247.72900000000001</v>
          </cell>
          <cell r="J56">
            <v>492.22500000000002</v>
          </cell>
          <cell r="N56">
            <v>228.64600000000002</v>
          </cell>
          <cell r="R56">
            <v>828</v>
          </cell>
          <cell r="S56">
            <v>1056.646</v>
          </cell>
        </row>
        <row r="57">
          <cell r="E57">
            <v>10.408185849285818</v>
          </cell>
          <cell r="I57">
            <v>254.80712400020388</v>
          </cell>
          <cell r="J57">
            <v>265.2153098494897</v>
          </cell>
          <cell r="N57">
            <v>0</v>
          </cell>
          <cell r="R57">
            <v>0</v>
          </cell>
          <cell r="S57">
            <v>0</v>
          </cell>
        </row>
        <row r="58">
          <cell r="E58">
            <v>-41.301438797062126</v>
          </cell>
          <cell r="I58">
            <v>-310.35621617063771</v>
          </cell>
          <cell r="J58">
            <v>-351.65765496769984</v>
          </cell>
          <cell r="N58">
            <v>0</v>
          </cell>
          <cell r="R58">
            <v>0</v>
          </cell>
          <cell r="S58">
            <v>0</v>
          </cell>
        </row>
        <row r="60">
          <cell r="E60">
            <v>1078.6080000000002</v>
          </cell>
          <cell r="I60">
            <v>1467.4019453363223</v>
          </cell>
          <cell r="J60">
            <v>2546.0099453363227</v>
          </cell>
          <cell r="N60">
            <v>1153.2511626747273</v>
          </cell>
          <cell r="R60">
            <v>1223.5564491674495</v>
          </cell>
          <cell r="S60">
            <v>2376.8076118421768</v>
          </cell>
        </row>
        <row r="61">
          <cell r="E61">
            <v>172.79099999999997</v>
          </cell>
          <cell r="I61">
            <v>232.72886</v>
          </cell>
          <cell r="J61">
            <v>405.51985999999999</v>
          </cell>
          <cell r="N61">
            <v>91.100609674727323</v>
          </cell>
          <cell r="R61">
            <v>204.76844916744946</v>
          </cell>
          <cell r="S61">
            <v>295.8690588421768</v>
          </cell>
        </row>
        <row r="62">
          <cell r="E62">
            <v>43.592000000000006</v>
          </cell>
          <cell r="I62">
            <v>144.23836</v>
          </cell>
          <cell r="J62">
            <v>187.83036000000001</v>
          </cell>
          <cell r="N62">
            <v>86.800609674727326</v>
          </cell>
          <cell r="R62">
            <v>89.758534666089474</v>
          </cell>
          <cell r="S62">
            <v>176.5591443408168</v>
          </cell>
        </row>
        <row r="63">
          <cell r="E63">
            <v>119.03899999999999</v>
          </cell>
          <cell r="I63">
            <v>80.301500000000004</v>
          </cell>
          <cell r="J63">
            <v>199.34049999999999</v>
          </cell>
          <cell r="N63">
            <v>4.3</v>
          </cell>
          <cell r="R63">
            <v>104.28441854495999</v>
          </cell>
          <cell r="S63">
            <v>108.58441854495999</v>
          </cell>
        </row>
        <row r="64">
          <cell r="E64">
            <v>10.16</v>
          </cell>
          <cell r="I64">
            <v>8.1890000000000001</v>
          </cell>
          <cell r="J64">
            <v>18.349</v>
          </cell>
          <cell r="N64">
            <v>0</v>
          </cell>
          <cell r="R64">
            <v>10.725495956399998</v>
          </cell>
          <cell r="S64">
            <v>10.725495956399998</v>
          </cell>
        </row>
        <row r="65">
          <cell r="E65">
            <v>264.45299999999997</v>
          </cell>
          <cell r="I65">
            <v>478.50878599999999</v>
          </cell>
          <cell r="J65">
            <v>742.96178599999996</v>
          </cell>
          <cell r="N65">
            <v>219.423553</v>
          </cell>
          <cell r="R65">
            <v>429.88800000000009</v>
          </cell>
          <cell r="S65">
            <v>649.31155300000012</v>
          </cell>
        </row>
        <row r="66">
          <cell r="E66">
            <v>114.738</v>
          </cell>
          <cell r="I66">
            <v>238.84248600000001</v>
          </cell>
          <cell r="J66">
            <v>353.58048600000001</v>
          </cell>
          <cell r="N66">
            <v>108.60255299999999</v>
          </cell>
          <cell r="R66">
            <v>221.59100000000001</v>
          </cell>
          <cell r="S66">
            <v>330.19355300000001</v>
          </cell>
        </row>
        <row r="67">
          <cell r="E67">
            <v>119.65900000000001</v>
          </cell>
          <cell r="I67">
            <v>220.61829999999998</v>
          </cell>
          <cell r="J67">
            <v>340.27729999999997</v>
          </cell>
          <cell r="N67">
            <v>103.102</v>
          </cell>
          <cell r="R67">
            <v>185.31900000000005</v>
          </cell>
          <cell r="S67">
            <v>288.42100000000005</v>
          </cell>
        </row>
        <row r="68">
          <cell r="E68">
            <v>30.056000000000004</v>
          </cell>
          <cell r="I68">
            <v>19.048000000000002</v>
          </cell>
          <cell r="J68">
            <v>49.104000000000006</v>
          </cell>
          <cell r="N68">
            <v>7.7189999999999994</v>
          </cell>
          <cell r="R68">
            <v>22.978000000000002</v>
          </cell>
          <cell r="S68">
            <v>30.697000000000003</v>
          </cell>
        </row>
        <row r="69">
          <cell r="E69">
            <v>5</v>
          </cell>
          <cell r="I69">
            <v>0</v>
          </cell>
          <cell r="J69">
            <v>5</v>
          </cell>
          <cell r="N69">
            <v>3.8269999999999995</v>
          </cell>
          <cell r="R69">
            <v>0</v>
          </cell>
          <cell r="S69">
            <v>3.8269999999999995</v>
          </cell>
        </row>
        <row r="70">
          <cell r="E70">
            <v>0</v>
          </cell>
          <cell r="I70">
            <v>0</v>
          </cell>
          <cell r="J70">
            <v>0</v>
          </cell>
          <cell r="N70">
            <v>0.45300000000000001</v>
          </cell>
          <cell r="R70">
            <v>0</v>
          </cell>
          <cell r="S70">
            <v>0.45300000000000001</v>
          </cell>
        </row>
        <row r="71">
          <cell r="E71">
            <v>5</v>
          </cell>
          <cell r="I71">
            <v>0</v>
          </cell>
          <cell r="J71">
            <v>5</v>
          </cell>
          <cell r="N71">
            <v>3.3739999999999997</v>
          </cell>
          <cell r="R71">
            <v>0</v>
          </cell>
          <cell r="S71">
            <v>3.3739999999999997</v>
          </cell>
        </row>
        <row r="72">
          <cell r="E72">
            <v>326.65500000000003</v>
          </cell>
          <cell r="I72">
            <v>216.11949999999999</v>
          </cell>
          <cell r="J72">
            <v>542.77449999999999</v>
          </cell>
          <cell r="N72">
            <v>324</v>
          </cell>
          <cell r="R72">
            <v>324</v>
          </cell>
          <cell r="S72">
            <v>648</v>
          </cell>
        </row>
        <row r="73">
          <cell r="E73">
            <v>0</v>
          </cell>
          <cell r="I73">
            <v>0</v>
          </cell>
          <cell r="J73">
            <v>0</v>
          </cell>
          <cell r="N73">
            <v>0</v>
          </cell>
          <cell r="R73">
            <v>0</v>
          </cell>
          <cell r="S73">
            <v>0</v>
          </cell>
        </row>
        <row r="74">
          <cell r="E74">
            <v>211.09899999999999</v>
          </cell>
          <cell r="I74">
            <v>217.42375600000003</v>
          </cell>
          <cell r="J74">
            <v>428.52275600000002</v>
          </cell>
          <cell r="N74">
            <v>234.89999999999998</v>
          </cell>
          <cell r="R74">
            <v>234.89999999999998</v>
          </cell>
          <cell r="S74">
            <v>469.79999999999995</v>
          </cell>
        </row>
        <row r="75">
          <cell r="E75">
            <v>74.697000000000003</v>
          </cell>
          <cell r="I75">
            <v>299.65794533632226</v>
          </cell>
          <cell r="J75">
            <v>374.35494533632226</v>
          </cell>
          <cell r="N75">
            <v>250</v>
          </cell>
          <cell r="R75">
            <v>0</v>
          </cell>
          <cell r="S75">
            <v>250</v>
          </cell>
        </row>
        <row r="76">
          <cell r="E76">
            <v>23.912999999999954</v>
          </cell>
          <cell r="I76">
            <v>22.963098000000024</v>
          </cell>
          <cell r="J76">
            <v>46.876097999999978</v>
          </cell>
          <cell r="N76">
            <v>30</v>
          </cell>
          <cell r="R76">
            <v>30</v>
          </cell>
          <cell r="S76">
            <v>60</v>
          </cell>
        </row>
        <row r="78">
          <cell r="E78">
            <v>359.53</v>
          </cell>
          <cell r="I78">
            <v>274.65899999999999</v>
          </cell>
          <cell r="J78">
            <v>634.18899999999996</v>
          </cell>
          <cell r="N78">
            <v>241.54262232343174</v>
          </cell>
          <cell r="R78">
            <v>241.16472948786736</v>
          </cell>
          <cell r="S78">
            <v>482.70735181129908</v>
          </cell>
        </row>
        <row r="80">
          <cell r="E80">
            <v>0</v>
          </cell>
          <cell r="I80">
            <v>0</v>
          </cell>
          <cell r="N80">
            <v>0</v>
          </cell>
          <cell r="R80">
            <v>7000</v>
          </cell>
          <cell r="S80">
            <v>7000</v>
          </cell>
        </row>
        <row r="81">
          <cell r="U81">
            <v>-787.2645193401986</v>
          </cell>
          <cell r="V81">
            <v>31.855999999999966</v>
          </cell>
        </row>
        <row r="82">
          <cell r="A82" t="str">
            <v xml:space="preserve"> .Vta. de Activos Financ.</v>
          </cell>
          <cell r="B82">
            <v>2363.3144961900002</v>
          </cell>
          <cell r="C82">
            <v>3298.1360999999997</v>
          </cell>
          <cell r="D82">
            <v>1789.4571232999999</v>
          </cell>
          <cell r="E82">
            <v>7450.9077194899992</v>
          </cell>
          <cell r="F82">
            <v>4592.2141732999999</v>
          </cell>
          <cell r="G82">
            <v>2928.5926272000002</v>
          </cell>
          <cell r="H82">
            <v>7116.6658362149992</v>
          </cell>
          <cell r="I82">
            <v>14637.472636715</v>
          </cell>
          <cell r="J82">
            <v>22088.380356204998</v>
          </cell>
          <cell r="K82">
            <v>15</v>
          </cell>
          <cell r="L82">
            <v>501.79263065980001</v>
          </cell>
          <cell r="M82">
            <v>15</v>
          </cell>
          <cell r="N82">
            <v>531.79263065980001</v>
          </cell>
          <cell r="O82">
            <v>15</v>
          </cell>
          <cell r="P82">
            <v>15</v>
          </cell>
          <cell r="Q82">
            <v>15</v>
          </cell>
          <cell r="R82">
            <v>45</v>
          </cell>
          <cell r="S82">
            <v>576.79263065980001</v>
          </cell>
          <cell r="T82">
            <v>22665.172986864796</v>
          </cell>
          <cell r="U82">
            <v>56.443582805000005</v>
          </cell>
          <cell r="V82">
            <v>819.35599999999999</v>
          </cell>
        </row>
        <row r="83">
          <cell r="A83" t="str">
            <v xml:space="preserve">    Títulos y Valores</v>
          </cell>
          <cell r="B83">
            <v>680.82890078999992</v>
          </cell>
          <cell r="C83">
            <v>204.07599999999999</v>
          </cell>
          <cell r="D83">
            <v>0</v>
          </cell>
          <cell r="E83">
            <v>884.90490078999994</v>
          </cell>
          <cell r="F83">
            <v>0</v>
          </cell>
          <cell r="G83">
            <v>0</v>
          </cell>
          <cell r="H83">
            <v>1442.162682015</v>
          </cell>
          <cell r="I83">
            <v>1442.162682015</v>
          </cell>
          <cell r="J83">
            <v>2327.0675828049998</v>
          </cell>
          <cell r="K83">
            <v>0</v>
          </cell>
          <cell r="L83">
            <v>204.07599999999999</v>
          </cell>
          <cell r="M83">
            <v>0</v>
          </cell>
          <cell r="N83">
            <v>204.07599999999999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204.07599999999999</v>
          </cell>
          <cell r="T83">
            <v>2531.1435828049998</v>
          </cell>
          <cell r="U83">
            <v>-848.76251853000031</v>
          </cell>
          <cell r="V83">
            <v>-848.76251853000031</v>
          </cell>
        </row>
        <row r="84">
          <cell r="E84">
            <v>6508.3811000000005</v>
          </cell>
          <cell r="I84">
            <v>13134.674999999999</v>
          </cell>
          <cell r="J84">
            <v>19643.056100000002</v>
          </cell>
          <cell r="N84">
            <v>36.979380659800015</v>
          </cell>
          <cell r="R84">
            <v>0</v>
          </cell>
          <cell r="S84">
            <v>36.979380659800015</v>
          </cell>
        </row>
        <row r="85">
          <cell r="E85">
            <v>0</v>
          </cell>
          <cell r="I85">
            <v>0</v>
          </cell>
          <cell r="J85">
            <v>0</v>
          </cell>
          <cell r="N85">
            <v>0</v>
          </cell>
          <cell r="R85">
            <v>0</v>
          </cell>
          <cell r="S85">
            <v>0</v>
          </cell>
        </row>
        <row r="86">
          <cell r="E86">
            <v>57.621718700000002</v>
          </cell>
          <cell r="I86">
            <v>60.634954700000002</v>
          </cell>
          <cell r="J86">
            <v>118.25667340000001</v>
          </cell>
          <cell r="N86">
            <v>290.73725000000002</v>
          </cell>
          <cell r="R86">
            <v>45</v>
          </cell>
          <cell r="S86">
            <v>335.73725000000002</v>
          </cell>
        </row>
        <row r="88">
          <cell r="E88">
            <v>43502.710262827241</v>
          </cell>
          <cell r="I88">
            <v>35814.357864817779</v>
          </cell>
          <cell r="J88">
            <v>79317.06812764502</v>
          </cell>
          <cell r="N88">
            <v>27861.344124451167</v>
          </cell>
          <cell r="R88">
            <v>53898.651095955633</v>
          </cell>
          <cell r="S88">
            <v>81759.995220406796</v>
          </cell>
        </row>
        <row r="90">
          <cell r="E90">
            <v>32544.768481827163</v>
          </cell>
          <cell r="I90">
            <v>18378.058459702217</v>
          </cell>
          <cell r="J90">
            <v>50922.826941529376</v>
          </cell>
          <cell r="N90">
            <v>24734.761416838981</v>
          </cell>
          <cell r="R90">
            <v>41450.232783621119</v>
          </cell>
          <cell r="S90">
            <v>66184.994200460103</v>
          </cell>
        </row>
        <row r="92">
          <cell r="E92">
            <v>20867.775860640002</v>
          </cell>
          <cell r="I92">
            <v>12334.570023010001</v>
          </cell>
          <cell r="J92">
            <v>33202.345883650007</v>
          </cell>
          <cell r="N92">
            <v>11654.060540875009</v>
          </cell>
          <cell r="R92">
            <v>29450.325911921729</v>
          </cell>
          <cell r="S92">
            <v>41104.386452796738</v>
          </cell>
        </row>
        <row r="94">
          <cell r="E94">
            <v>1179.1656831799999</v>
          </cell>
          <cell r="I94">
            <v>2499.9800776700004</v>
          </cell>
          <cell r="J94">
            <v>3679.1457608500004</v>
          </cell>
          <cell r="N94">
            <v>2400.0047691592813</v>
          </cell>
          <cell r="R94">
            <v>4605.5965506788561</v>
          </cell>
          <cell r="S94">
            <v>7005.601319838137</v>
          </cell>
        </row>
        <row r="96">
          <cell r="E96">
            <v>55.74222846</v>
          </cell>
          <cell r="I96">
            <v>53.161811569999998</v>
          </cell>
          <cell r="J96">
            <v>108.90404003</v>
          </cell>
          <cell r="N96">
            <v>52.205833007915487</v>
          </cell>
          <cell r="R96">
            <v>47.939558823909294</v>
          </cell>
          <cell r="S96">
            <v>100.14539183182478</v>
          </cell>
        </row>
        <row r="97">
          <cell r="E97">
            <v>125.38759683999955</v>
          </cell>
          <cell r="I97">
            <v>16.20040706</v>
          </cell>
          <cell r="J97">
            <v>141.58800389999953</v>
          </cell>
          <cell r="N97">
            <v>125.73726879625836</v>
          </cell>
          <cell r="R97">
            <v>12.762146064051541</v>
          </cell>
          <cell r="S97">
            <v>138.49941486030991</v>
          </cell>
        </row>
        <row r="98">
          <cell r="E98">
            <v>15.609873670000002</v>
          </cell>
          <cell r="I98">
            <v>14.39527256</v>
          </cell>
          <cell r="J98">
            <v>30.005146230000001</v>
          </cell>
          <cell r="N98">
            <v>12.805490496453029</v>
          </cell>
          <cell r="R98">
            <v>11.128598504051542</v>
          </cell>
          <cell r="S98">
            <v>23.934089000504571</v>
          </cell>
        </row>
        <row r="99">
          <cell r="E99">
            <v>0</v>
          </cell>
          <cell r="I99">
            <v>1.8051345000000001</v>
          </cell>
          <cell r="J99">
            <v>1.8051345000000001</v>
          </cell>
          <cell r="N99">
            <v>0</v>
          </cell>
          <cell r="R99">
            <v>1.63354756</v>
          </cell>
          <cell r="S99">
            <v>1.63354756</v>
          </cell>
        </row>
        <row r="100">
          <cell r="E100">
            <v>109.77772316999955</v>
          </cell>
          <cell r="I100">
            <v>0</v>
          </cell>
          <cell r="J100">
            <v>109.77772316999955</v>
          </cell>
          <cell r="N100">
            <v>112.93177829980533</v>
          </cell>
          <cell r="R100">
            <v>0</v>
          </cell>
          <cell r="S100">
            <v>112.93177829980533</v>
          </cell>
        </row>
        <row r="101">
          <cell r="E101">
            <v>161.53507690000001</v>
          </cell>
          <cell r="I101">
            <v>777.81370083000002</v>
          </cell>
          <cell r="J101">
            <v>939.34877773000005</v>
          </cell>
          <cell r="N101">
            <v>954.95220145000008</v>
          </cell>
          <cell r="R101">
            <v>312.08764631999998</v>
          </cell>
          <cell r="S101">
            <v>1267.0398477700001</v>
          </cell>
        </row>
        <row r="102">
          <cell r="E102">
            <v>0</v>
          </cell>
          <cell r="I102">
            <v>0</v>
          </cell>
          <cell r="J102">
            <v>0</v>
          </cell>
          <cell r="N102">
            <v>0</v>
          </cell>
          <cell r="R102">
            <v>78.75</v>
          </cell>
          <cell r="S102">
            <v>78.75</v>
          </cell>
        </row>
        <row r="103">
          <cell r="E103">
            <v>161.53507690000001</v>
          </cell>
          <cell r="I103">
            <v>777.81370083000002</v>
          </cell>
          <cell r="J103">
            <v>939.34877773000005</v>
          </cell>
          <cell r="N103">
            <v>954.95220145000008</v>
          </cell>
          <cell r="R103">
            <v>233.33764632</v>
          </cell>
          <cell r="S103">
            <v>1188.2898477700001</v>
          </cell>
        </row>
        <row r="104">
          <cell r="E104">
            <v>373.45377626000004</v>
          </cell>
          <cell r="I104">
            <v>372.45106154999996</v>
          </cell>
          <cell r="J104">
            <v>745.90483781</v>
          </cell>
          <cell r="N104">
            <v>411.02652678999993</v>
          </cell>
          <cell r="R104">
            <v>211.17951099999999</v>
          </cell>
          <cell r="S104">
            <v>622.20603778999998</v>
          </cell>
        </row>
        <row r="105">
          <cell r="E105">
            <v>359.53</v>
          </cell>
          <cell r="I105">
            <v>274.65899999999999</v>
          </cell>
          <cell r="J105">
            <v>634.18899999999996</v>
          </cell>
          <cell r="N105">
            <v>241.54262232343174</v>
          </cell>
          <cell r="R105">
            <v>241.16472948786736</v>
          </cell>
          <cell r="S105">
            <v>482.70735181129908</v>
          </cell>
        </row>
        <row r="106">
          <cell r="E106">
            <v>25.431588810000001</v>
          </cell>
          <cell r="I106">
            <v>451.44332347</v>
          </cell>
          <cell r="J106">
            <v>476.87491227999999</v>
          </cell>
          <cell r="N106">
            <v>49.022169595435365</v>
          </cell>
          <cell r="R106">
            <v>1926.6441220908061</v>
          </cell>
          <cell r="S106">
            <v>1975.6662916862415</v>
          </cell>
        </row>
        <row r="107">
          <cell r="E107">
            <v>7.2523095500000005</v>
          </cell>
          <cell r="I107">
            <v>487.04644149000012</v>
          </cell>
          <cell r="J107">
            <v>494.29875104000013</v>
          </cell>
          <cell r="N107">
            <v>553.09775346596643</v>
          </cell>
          <cell r="R107">
            <v>1853.5874060422223</v>
          </cell>
          <cell r="S107">
            <v>2406.6851595081889</v>
          </cell>
        </row>
        <row r="108">
          <cell r="E108">
            <v>70.83310636000023</v>
          </cell>
          <cell r="I108">
            <v>67.204331699999997</v>
          </cell>
          <cell r="J108">
            <v>138.03743806000023</v>
          </cell>
          <cell r="N108">
            <v>12.420393730273998</v>
          </cell>
          <cell r="R108">
            <v>0.23143084999999999</v>
          </cell>
          <cell r="S108">
            <v>12.651824580273999</v>
          </cell>
        </row>
        <row r="110">
          <cell r="E110">
            <v>19688.610177459999</v>
          </cell>
          <cell r="I110">
            <v>9834.5899453399998</v>
          </cell>
          <cell r="J110">
            <v>29523.200122800001</v>
          </cell>
          <cell r="N110">
            <v>9254.055771715728</v>
          </cell>
          <cell r="R110">
            <v>24844.729361242877</v>
          </cell>
          <cell r="S110">
            <v>34098.785132958605</v>
          </cell>
        </row>
        <row r="112">
          <cell r="E112">
            <v>882.82484410000006</v>
          </cell>
          <cell r="I112">
            <v>909.37484428000005</v>
          </cell>
          <cell r="J112">
            <v>1792.1996883800002</v>
          </cell>
          <cell r="N112">
            <v>946.35383734095205</v>
          </cell>
          <cell r="R112">
            <v>959.55520200441333</v>
          </cell>
          <cell r="S112">
            <v>1905.9090393453653</v>
          </cell>
        </row>
        <row r="113">
          <cell r="E113">
            <v>354.34863057000001</v>
          </cell>
          <cell r="I113">
            <v>365.14727646</v>
          </cell>
          <cell r="J113">
            <v>719.49590703000001</v>
          </cell>
          <cell r="N113">
            <v>365.06153186260747</v>
          </cell>
          <cell r="R113">
            <v>376.01043338019895</v>
          </cell>
          <cell r="S113">
            <v>741.07196524280641</v>
          </cell>
        </row>
        <row r="114">
          <cell r="E114">
            <v>354.34863057000001</v>
          </cell>
          <cell r="I114">
            <v>359.46409376999998</v>
          </cell>
          <cell r="J114">
            <v>713.81272433999993</v>
          </cell>
          <cell r="N114">
            <v>365.06153186260747</v>
          </cell>
          <cell r="R114">
            <v>370.32725069019898</v>
          </cell>
          <cell r="S114">
            <v>735.38878255280645</v>
          </cell>
        </row>
        <row r="115">
          <cell r="E115">
            <v>0</v>
          </cell>
          <cell r="I115">
            <v>5.6831826899999998</v>
          </cell>
          <cell r="J115">
            <v>5.6831826899999998</v>
          </cell>
          <cell r="N115">
            <v>0</v>
          </cell>
          <cell r="R115">
            <v>5.6831826900000006</v>
          </cell>
          <cell r="S115">
            <v>5.6831826900000006</v>
          </cell>
        </row>
        <row r="116">
          <cell r="E116">
            <v>7417.2938960000001</v>
          </cell>
          <cell r="I116">
            <v>4490</v>
          </cell>
          <cell r="J116">
            <v>11907.293895999999</v>
          </cell>
          <cell r="N116">
            <v>5105.0384340000001</v>
          </cell>
          <cell r="R116">
            <v>3338.2</v>
          </cell>
          <cell r="S116">
            <v>8443.238433999999</v>
          </cell>
        </row>
        <row r="117">
          <cell r="E117">
            <v>127.8684510699988</v>
          </cell>
          <cell r="I117">
            <v>4064.8546125799999</v>
          </cell>
          <cell r="J117">
            <v>4192.7230636499989</v>
          </cell>
          <cell r="N117">
            <v>321.97064449216879</v>
          </cell>
          <cell r="R117">
            <v>788.26882353645192</v>
          </cell>
          <cell r="S117">
            <v>1110.2394680286206</v>
          </cell>
        </row>
        <row r="118">
          <cell r="E118">
            <v>0</v>
          </cell>
          <cell r="I118">
            <v>0</v>
          </cell>
          <cell r="J118">
            <v>0</v>
          </cell>
          <cell r="N118">
            <v>0</v>
          </cell>
          <cell r="R118">
            <v>2929.5</v>
          </cell>
          <cell r="S118">
            <v>2929.5</v>
          </cell>
        </row>
        <row r="119">
          <cell r="E119">
            <v>10900</v>
          </cell>
          <cell r="I119">
            <v>0</v>
          </cell>
          <cell r="J119">
            <v>10900</v>
          </cell>
          <cell r="N119">
            <v>2480</v>
          </cell>
          <cell r="R119">
            <v>13200</v>
          </cell>
          <cell r="S119">
            <v>15680</v>
          </cell>
        </row>
        <row r="120">
          <cell r="E120">
            <v>6.2743557199999991</v>
          </cell>
          <cell r="I120">
            <v>5.2132120200000003</v>
          </cell>
          <cell r="J120">
            <v>11.487567739999999</v>
          </cell>
          <cell r="N120">
            <v>35.631324020000001</v>
          </cell>
          <cell r="R120">
            <v>3253.1949023218094</v>
          </cell>
          <cell r="S120">
            <v>3288.8262263418096</v>
          </cell>
        </row>
        <row r="122">
          <cell r="E122">
            <v>3917.4578211871631</v>
          </cell>
          <cell r="I122">
            <v>5484.9119612227296</v>
          </cell>
          <cell r="J122">
            <v>9402.3697824098927</v>
          </cell>
          <cell r="N122">
            <v>12328.077825923971</v>
          </cell>
          <cell r="R122">
            <v>11435.906871699393</v>
          </cell>
          <cell r="S122">
            <v>23763.984697623364</v>
          </cell>
        </row>
        <row r="124">
          <cell r="E124">
            <v>2130.0173506103406</v>
          </cell>
          <cell r="I124">
            <v>2637.9290612816585</v>
          </cell>
          <cell r="J124">
            <v>4767.9464118919987</v>
          </cell>
          <cell r="N124">
            <v>1976.7054696893852</v>
          </cell>
          <cell r="R124">
            <v>6644.8296118372409</v>
          </cell>
          <cell r="S124">
            <v>8621.5350815266265</v>
          </cell>
        </row>
        <row r="126">
          <cell r="E126">
            <v>449.59075000000001</v>
          </cell>
          <cell r="I126">
            <v>266.83080452000002</v>
          </cell>
          <cell r="J126">
            <v>716.42155451999997</v>
          </cell>
          <cell r="N126">
            <v>472.85</v>
          </cell>
          <cell r="R126">
            <v>291.80082540000001</v>
          </cell>
          <cell r="S126">
            <v>764.65082540000003</v>
          </cell>
        </row>
        <row r="127">
          <cell r="E127">
            <v>194.79075</v>
          </cell>
          <cell r="I127">
            <v>0</v>
          </cell>
          <cell r="J127">
            <v>194.79075</v>
          </cell>
          <cell r="N127">
            <v>202.65</v>
          </cell>
          <cell r="R127">
            <v>0</v>
          </cell>
          <cell r="S127">
            <v>202.65</v>
          </cell>
        </row>
        <row r="128">
          <cell r="E128">
            <v>254.8</v>
          </cell>
          <cell r="I128">
            <v>0</v>
          </cell>
          <cell r="J128">
            <v>254.8</v>
          </cell>
          <cell r="N128">
            <v>270.2</v>
          </cell>
          <cell r="R128">
            <v>0</v>
          </cell>
          <cell r="S128">
            <v>270.2</v>
          </cell>
        </row>
        <row r="129">
          <cell r="E129">
            <v>0</v>
          </cell>
          <cell r="I129">
            <v>266.83080452000002</v>
          </cell>
          <cell r="J129">
            <v>266.83080452000002</v>
          </cell>
          <cell r="N129">
            <v>0</v>
          </cell>
          <cell r="R129">
            <v>291.80082540000001</v>
          </cell>
          <cell r="S129">
            <v>291.80082540000001</v>
          </cell>
        </row>
        <row r="130">
          <cell r="E130">
            <v>473.76244545302404</v>
          </cell>
          <cell r="I130">
            <v>874.72668203163107</v>
          </cell>
          <cell r="J130">
            <v>1348.489127484655</v>
          </cell>
          <cell r="N130">
            <v>278.69200000000001</v>
          </cell>
          <cell r="R130">
            <v>851.56048323959988</v>
          </cell>
          <cell r="S130">
            <v>1130.2524832395998</v>
          </cell>
        </row>
        <row r="131">
          <cell r="E131">
            <v>473.76244545302404</v>
          </cell>
          <cell r="I131">
            <v>50.380141471879007</v>
          </cell>
          <cell r="J131">
            <v>524.14258692490307</v>
          </cell>
          <cell r="N131">
            <v>278.69200000000001</v>
          </cell>
          <cell r="R131">
            <v>0</v>
          </cell>
          <cell r="S131">
            <v>278.69200000000001</v>
          </cell>
        </row>
        <row r="132">
          <cell r="E132">
            <v>0</v>
          </cell>
          <cell r="I132">
            <v>67.192935569592009</v>
          </cell>
          <cell r="J132">
            <v>67.192935569592009</v>
          </cell>
          <cell r="N132">
            <v>0</v>
          </cell>
          <cell r="R132">
            <v>33.016045412399997</v>
          </cell>
          <cell r="S132">
            <v>33.016045412399997</v>
          </cell>
        </row>
        <row r="133">
          <cell r="E133">
            <v>0</v>
          </cell>
          <cell r="I133">
            <v>757.15360499016003</v>
          </cell>
          <cell r="J133">
            <v>757.15360499016003</v>
          </cell>
          <cell r="N133">
            <v>0</v>
          </cell>
          <cell r="R133">
            <v>818.54443782719989</v>
          </cell>
          <cell r="S133">
            <v>818.54443782719989</v>
          </cell>
        </row>
        <row r="134">
          <cell r="E134">
            <v>311.62274944596419</v>
          </cell>
          <cell r="I134">
            <v>972.9175197720142</v>
          </cell>
          <cell r="J134">
            <v>1284.5402692179784</v>
          </cell>
          <cell r="N134">
            <v>612.23192291965643</v>
          </cell>
          <cell r="R134">
            <v>5041.7570765346891</v>
          </cell>
          <cell r="S134">
            <v>5653.9889994543455</v>
          </cell>
        </row>
        <row r="135">
          <cell r="E135">
            <v>419.98249746440104</v>
          </cell>
          <cell r="I135">
            <v>0.32333425320000003</v>
          </cell>
          <cell r="J135">
            <v>420.30583171760105</v>
          </cell>
          <cell r="N135">
            <v>203.39039432000001</v>
          </cell>
          <cell r="R135">
            <v>7.0148999999999999</v>
          </cell>
          <cell r="S135">
            <v>210.40529432000002</v>
          </cell>
        </row>
        <row r="136">
          <cell r="E136">
            <v>265.63411239025498</v>
          </cell>
          <cell r="I136">
            <v>307.55647675197179</v>
          </cell>
          <cell r="J136">
            <v>573.19058914222683</v>
          </cell>
          <cell r="N136">
            <v>234.31190968511305</v>
          </cell>
          <cell r="R136">
            <v>282.16136777877392</v>
          </cell>
          <cell r="S136">
            <v>516.47327746388692</v>
          </cell>
        </row>
        <row r="137">
          <cell r="E137">
            <v>157.99432490165225</v>
          </cell>
          <cell r="I137">
            <v>153.81370127769</v>
          </cell>
          <cell r="J137">
            <v>311.80802617934228</v>
          </cell>
          <cell r="N137">
            <v>115.76454532099999</v>
          </cell>
          <cell r="R137">
            <v>101.45515513559998</v>
          </cell>
          <cell r="S137">
            <v>217.21970045659998</v>
          </cell>
        </row>
        <row r="138">
          <cell r="E138">
            <v>0</v>
          </cell>
          <cell r="I138">
            <v>0</v>
          </cell>
          <cell r="J138">
            <v>0</v>
          </cell>
          <cell r="N138">
            <v>0</v>
          </cell>
          <cell r="R138">
            <v>0</v>
          </cell>
          <cell r="S138">
            <v>0</v>
          </cell>
        </row>
        <row r="139">
          <cell r="E139">
            <v>30.439067994995</v>
          </cell>
          <cell r="I139">
            <v>37.711250626838996</v>
          </cell>
          <cell r="J139">
            <v>68.150318621834003</v>
          </cell>
          <cell r="N139">
            <v>23.0755793296</v>
          </cell>
          <cell r="R139">
            <v>35.642008669219045</v>
          </cell>
          <cell r="S139">
            <v>58.717587998819042</v>
          </cell>
        </row>
        <row r="140">
          <cell r="E140">
            <v>20.991402960049061</v>
          </cell>
          <cell r="I140">
            <v>24.049292048312672</v>
          </cell>
          <cell r="J140">
            <v>45.040695008361737</v>
          </cell>
          <cell r="N140">
            <v>36.389118114015581</v>
          </cell>
          <cell r="R140">
            <v>33.437795079358544</v>
          </cell>
          <cell r="S140">
            <v>69.826913193374125</v>
          </cell>
        </row>
        <row r="142">
          <cell r="E142">
            <v>1787.4404705768225</v>
          </cell>
          <cell r="I142">
            <v>2846.9828999410711</v>
          </cell>
          <cell r="J142">
            <v>4634.423370517894</v>
          </cell>
          <cell r="N142">
            <v>10351.372356234588</v>
          </cell>
          <cell r="R142">
            <v>4791.0772598621515</v>
          </cell>
          <cell r="S142">
            <v>15142.449616096739</v>
          </cell>
        </row>
        <row r="145">
          <cell r="E145">
            <v>0</v>
          </cell>
          <cell r="I145">
            <v>1142.006954655069</v>
          </cell>
          <cell r="J145">
            <v>1142.006954655069</v>
          </cell>
          <cell r="N145">
            <v>8289.735999999999</v>
          </cell>
          <cell r="R145">
            <v>0</v>
          </cell>
          <cell r="S145">
            <v>8289.735999999999</v>
          </cell>
        </row>
        <row r="146">
          <cell r="E146">
            <v>0</v>
          </cell>
          <cell r="I146">
            <v>238.87610022506902</v>
          </cell>
          <cell r="J146">
            <v>238.87610022506902</v>
          </cell>
          <cell r="N146">
            <v>8289.735999999999</v>
          </cell>
          <cell r="R146">
            <v>0</v>
          </cell>
          <cell r="S146">
            <v>8289.735999999999</v>
          </cell>
        </row>
        <row r="147">
          <cell r="E147">
            <v>0</v>
          </cell>
          <cell r="I147">
            <v>903.13085443</v>
          </cell>
          <cell r="J147">
            <v>903.13085443</v>
          </cell>
          <cell r="N147">
            <v>0</v>
          </cell>
          <cell r="R147">
            <v>0</v>
          </cell>
          <cell r="S147">
            <v>0</v>
          </cell>
        </row>
        <row r="148">
          <cell r="E148">
            <v>0</v>
          </cell>
          <cell r="I148">
            <v>0</v>
          </cell>
          <cell r="J148">
            <v>0</v>
          </cell>
          <cell r="N148">
            <v>0</v>
          </cell>
          <cell r="R148">
            <v>2929.5</v>
          </cell>
          <cell r="S148">
            <v>2929.5</v>
          </cell>
        </row>
        <row r="149">
          <cell r="E149">
            <v>343.368694</v>
          </cell>
          <cell r="I149">
            <v>174.84</v>
          </cell>
          <cell r="J149">
            <v>518.20869400000004</v>
          </cell>
          <cell r="N149">
            <v>315.90251966</v>
          </cell>
          <cell r="R149">
            <v>401.99999999999994</v>
          </cell>
          <cell r="S149">
            <v>717.90251965999994</v>
          </cell>
        </row>
        <row r="150">
          <cell r="E150">
            <v>431.44188530900578</v>
          </cell>
          <cell r="I150">
            <v>752.38597541268405</v>
          </cell>
          <cell r="J150">
            <v>1183.8278607216898</v>
          </cell>
          <cell r="N150">
            <v>528.79186560491814</v>
          </cell>
          <cell r="R150">
            <v>789.38341968664224</v>
          </cell>
          <cell r="S150">
            <v>1318.1752852915604</v>
          </cell>
        </row>
        <row r="151">
          <cell r="E151">
            <v>790.12497285030804</v>
          </cell>
          <cell r="I151">
            <v>534.79583377122117</v>
          </cell>
          <cell r="J151">
            <v>1324.9208066215292</v>
          </cell>
          <cell r="N151">
            <v>854.96078439339988</v>
          </cell>
          <cell r="R151">
            <v>597.04374814217999</v>
          </cell>
          <cell r="S151">
            <v>1452.00453253558</v>
          </cell>
        </row>
        <row r="152">
          <cell r="E152">
            <v>147.82693552590376</v>
          </cell>
          <cell r="I152">
            <v>98.040386668393396</v>
          </cell>
          <cell r="J152">
            <v>245.86732219429717</v>
          </cell>
          <cell r="N152">
            <v>348.65630851946958</v>
          </cell>
          <cell r="R152">
            <v>0</v>
          </cell>
          <cell r="S152">
            <v>348.65630851946958</v>
          </cell>
        </row>
        <row r="153">
          <cell r="E153">
            <v>9.9789181882899989</v>
          </cell>
          <cell r="I153">
            <v>49.917640924624003</v>
          </cell>
          <cell r="J153">
            <v>59.896559112914005</v>
          </cell>
          <cell r="N153">
            <v>13.185687509199997</v>
          </cell>
          <cell r="R153">
            <v>50.744867249253822</v>
          </cell>
          <cell r="S153">
            <v>63.930554758453823</v>
          </cell>
        </row>
        <row r="154">
          <cell r="E154">
            <v>64.699064703315116</v>
          </cell>
          <cell r="I154">
            <v>94.996108509079477</v>
          </cell>
          <cell r="J154">
            <v>159.69517321239459</v>
          </cell>
          <cell r="N154">
            <v>0.13919054759997587</v>
          </cell>
          <cell r="R154">
            <v>22.405224784076108</v>
          </cell>
          <cell r="S154">
            <v>22.544415331676085</v>
          </cell>
        </row>
        <row r="156">
          <cell r="E156">
            <v>7759.5347999999994</v>
          </cell>
          <cell r="I156">
            <v>558.57647546948806</v>
          </cell>
          <cell r="J156">
            <v>8318.1112754694877</v>
          </cell>
          <cell r="N156">
            <v>752.62305003999995</v>
          </cell>
          <cell r="R156">
            <v>564</v>
          </cell>
          <cell r="S156">
            <v>1316.62305004</v>
          </cell>
        </row>
        <row r="158">
          <cell r="A158" t="str">
            <v xml:space="preserve"> II .Compra de Act. Financ.</v>
          </cell>
          <cell r="B158">
            <v>3591.7033193199995</v>
          </cell>
          <cell r="C158">
            <v>3038.8773000000001</v>
          </cell>
          <cell r="D158">
            <v>1763.88</v>
          </cell>
          <cell r="E158">
            <v>8394.4606193199998</v>
          </cell>
          <cell r="F158">
            <v>4820.6109999999999</v>
          </cell>
          <cell r="G158">
            <v>3058.9380000000001</v>
          </cell>
          <cell r="H158">
            <v>6520.4467820149994</v>
          </cell>
          <cell r="I158">
            <v>14399.995782014999</v>
          </cell>
          <cell r="J158">
            <v>22794.456401334999</v>
          </cell>
          <cell r="K158">
            <v>0</v>
          </cell>
          <cell r="L158">
            <v>204.07599999999999</v>
          </cell>
          <cell r="M158">
            <v>0</v>
          </cell>
          <cell r="N158">
            <v>204.07599999999999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204.07599999999999</v>
          </cell>
          <cell r="T158">
            <v>22998.532401335</v>
          </cell>
        </row>
        <row r="159">
          <cell r="A159" t="str">
            <v xml:space="preserve">    Títulos y Valores</v>
          </cell>
          <cell r="B159">
            <v>1441.7553193199999</v>
          </cell>
          <cell r="C159">
            <v>450</v>
          </cell>
          <cell r="D159">
            <v>0</v>
          </cell>
          <cell r="E159">
            <v>1891.7553193199999</v>
          </cell>
          <cell r="F159">
            <v>0</v>
          </cell>
          <cell r="G159">
            <v>0</v>
          </cell>
          <cell r="H159">
            <v>1284.074782015</v>
          </cell>
          <cell r="I159">
            <v>1284.074782015</v>
          </cell>
          <cell r="J159">
            <v>3175.8301013350001</v>
          </cell>
          <cell r="K159">
            <v>0</v>
          </cell>
          <cell r="L159">
            <v>204.07599999999999</v>
          </cell>
          <cell r="M159">
            <v>0</v>
          </cell>
          <cell r="N159">
            <v>204.07599999999999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204.07599999999999</v>
          </cell>
          <cell r="T159">
            <v>3379.9061013350001</v>
          </cell>
          <cell r="U159">
            <v>24966.549644995001</v>
          </cell>
        </row>
        <row r="160">
          <cell r="E160">
            <v>6502.7053000000005</v>
          </cell>
          <cell r="I160">
            <v>13115.920999999998</v>
          </cell>
          <cell r="J160">
            <v>19618.6263</v>
          </cell>
          <cell r="N160">
            <v>0</v>
          </cell>
          <cell r="R160">
            <v>0</v>
          </cell>
          <cell r="S160">
            <v>0</v>
          </cell>
        </row>
        <row r="161">
          <cell r="E161">
            <v>0</v>
          </cell>
          <cell r="I161">
            <v>0</v>
          </cell>
          <cell r="J161">
            <v>0</v>
          </cell>
          <cell r="N161">
            <v>0</v>
          </cell>
          <cell r="R161">
            <v>0</v>
          </cell>
          <cell r="S161">
            <v>0</v>
          </cell>
        </row>
        <row r="162">
          <cell r="E162">
            <v>0</v>
          </cell>
          <cell r="I162">
            <v>0</v>
          </cell>
          <cell r="J162">
            <v>0</v>
          </cell>
          <cell r="N162">
            <v>0</v>
          </cell>
          <cell r="R162">
            <v>0</v>
          </cell>
          <cell r="S162">
            <v>0</v>
          </cell>
        </row>
        <row r="164">
          <cell r="E164">
            <v>2563.4811616800766</v>
          </cell>
          <cell r="I164">
            <v>3036.3036231005572</v>
          </cell>
          <cell r="J164">
            <v>5599.7847847806333</v>
          </cell>
          <cell r="N164">
            <v>2922.5067076121863</v>
          </cell>
          <cell r="R164">
            <v>12448.41831233451</v>
          </cell>
          <cell r="S164">
            <v>15370.925019946697</v>
          </cell>
        </row>
        <row r="165">
          <cell r="E165">
            <v>32.59332960389272</v>
          </cell>
          <cell r="I165">
            <v>35.584381651239006</v>
          </cell>
          <cell r="J165">
            <v>68.177711255131726</v>
          </cell>
          <cell r="N165">
            <v>42.073999999999991</v>
          </cell>
          <cell r="R165">
            <v>41.677183471623529</v>
          </cell>
          <cell r="S165">
            <v>83.75118347162352</v>
          </cell>
        </row>
        <row r="166">
          <cell r="E166">
            <v>32.59332960389272</v>
          </cell>
          <cell r="I166">
            <v>35.584381651239006</v>
          </cell>
          <cell r="J166">
            <v>68.177711255131726</v>
          </cell>
          <cell r="N166">
            <v>42.073999999999991</v>
          </cell>
          <cell r="R166">
            <v>41.677183471623529</v>
          </cell>
          <cell r="S166">
            <v>83.75118347162352</v>
          </cell>
        </row>
        <row r="167">
          <cell r="E167">
            <v>0</v>
          </cell>
          <cell r="I167">
            <v>0</v>
          </cell>
          <cell r="J167">
            <v>0</v>
          </cell>
          <cell r="N167">
            <v>0</v>
          </cell>
          <cell r="R167">
            <v>0</v>
          </cell>
          <cell r="S167">
            <v>0</v>
          </cell>
        </row>
        <row r="168">
          <cell r="E168">
            <v>0</v>
          </cell>
          <cell r="I168">
            <v>0</v>
          </cell>
          <cell r="J168">
            <v>0</v>
          </cell>
          <cell r="N168">
            <v>0</v>
          </cell>
          <cell r="R168">
            <v>0</v>
          </cell>
          <cell r="S168">
            <v>0</v>
          </cell>
        </row>
        <row r="169">
          <cell r="E169">
            <v>95.734023066134</v>
          </cell>
          <cell r="I169">
            <v>210.87047210477903</v>
          </cell>
          <cell r="J169">
            <v>306.60449517091303</v>
          </cell>
          <cell r="N169">
            <v>93.219880200727331</v>
          </cell>
          <cell r="R169">
            <v>204.76844916744946</v>
          </cell>
          <cell r="S169">
            <v>297.98832936817678</v>
          </cell>
        </row>
        <row r="170">
          <cell r="E170">
            <v>91.132105973143993</v>
          </cell>
          <cell r="I170">
            <v>90.233490856688007</v>
          </cell>
          <cell r="J170">
            <v>181.36559682983199</v>
          </cell>
          <cell r="N170">
            <v>88.549280200727324</v>
          </cell>
          <cell r="R170">
            <v>89.758534666089474</v>
          </cell>
          <cell r="S170">
            <v>178.30781486681678</v>
          </cell>
        </row>
        <row r="171">
          <cell r="E171">
            <v>4.6019170929900008</v>
          </cell>
          <cell r="I171">
            <v>110.58129285248501</v>
          </cell>
          <cell r="J171">
            <v>115.18320994547501</v>
          </cell>
          <cell r="N171">
            <v>4.6706000000000003</v>
          </cell>
          <cell r="R171">
            <v>104.28441854495999</v>
          </cell>
          <cell r="S171">
            <v>108.95501854495998</v>
          </cell>
        </row>
        <row r="172">
          <cell r="E172">
            <v>0</v>
          </cell>
          <cell r="I172">
            <v>10.055688395605999</v>
          </cell>
          <cell r="J172">
            <v>10.055688395605999</v>
          </cell>
          <cell r="N172">
            <v>0</v>
          </cell>
          <cell r="R172">
            <v>10.725495956399998</v>
          </cell>
          <cell r="S172">
            <v>10.725495956399998</v>
          </cell>
        </row>
        <row r="173">
          <cell r="E173">
            <v>58.563445428620994</v>
          </cell>
          <cell r="I173">
            <v>58.931624269638995</v>
          </cell>
          <cell r="J173">
            <v>117.49506969825998</v>
          </cell>
          <cell r="N173">
            <v>54.422091460458972</v>
          </cell>
          <cell r="R173">
            <v>51.39675401585999</v>
          </cell>
          <cell r="S173">
            <v>105.81884547631896</v>
          </cell>
        </row>
        <row r="174">
          <cell r="E174">
            <v>49.140087589887003</v>
          </cell>
          <cell r="I174">
            <v>56.974977154656997</v>
          </cell>
          <cell r="J174">
            <v>106.115064744544</v>
          </cell>
          <cell r="N174">
            <v>44.790055263599996</v>
          </cell>
          <cell r="R174">
            <v>49.91707390325999</v>
          </cell>
          <cell r="S174">
            <v>94.707129166859986</v>
          </cell>
        </row>
        <row r="175">
          <cell r="E175">
            <v>1.2497724428399999</v>
          </cell>
          <cell r="I175">
            <v>1.9566471149820002</v>
          </cell>
          <cell r="J175">
            <v>3.2064195578220001</v>
          </cell>
          <cell r="N175">
            <v>1.1555840645589797</v>
          </cell>
          <cell r="R175">
            <v>1.4796801125999999</v>
          </cell>
          <cell r="S175">
            <v>2.6352641771589793</v>
          </cell>
        </row>
        <row r="176">
          <cell r="E176">
            <v>8.1735853958939995</v>
          </cell>
          <cell r="I176">
            <v>0</v>
          </cell>
          <cell r="J176">
            <v>8.1735853958939995</v>
          </cell>
          <cell r="N176">
            <v>8.4764521323000004</v>
          </cell>
          <cell r="R176">
            <v>0</v>
          </cell>
          <cell r="S176">
            <v>8.4764521323000004</v>
          </cell>
        </row>
        <row r="177">
          <cell r="E177">
            <v>18.961777992216</v>
          </cell>
          <cell r="I177">
            <v>2.0234450749000001</v>
          </cell>
          <cell r="J177">
            <v>20.985223067115999</v>
          </cell>
          <cell r="N177">
            <v>18.808665425000001</v>
          </cell>
          <cell r="R177">
            <v>0</v>
          </cell>
          <cell r="S177">
            <v>18.808665425000001</v>
          </cell>
        </row>
        <row r="178">
          <cell r="E178">
            <v>447</v>
          </cell>
          <cell r="I178">
            <v>59</v>
          </cell>
          <cell r="J178">
            <v>506</v>
          </cell>
          <cell r="N178">
            <v>64</v>
          </cell>
          <cell r="R178">
            <v>252</v>
          </cell>
          <cell r="S178">
            <v>316</v>
          </cell>
        </row>
        <row r="179">
          <cell r="E179">
            <v>138.41400000000002</v>
          </cell>
          <cell r="I179">
            <v>198.25150000000002</v>
          </cell>
          <cell r="J179">
            <v>336.66550000000007</v>
          </cell>
          <cell r="N179">
            <v>95.182070526000004</v>
          </cell>
          <cell r="R179">
            <v>181.31592567957478</v>
          </cell>
          <cell r="S179">
            <v>276.49799620557479</v>
          </cell>
        </row>
        <row r="180">
          <cell r="E180">
            <v>1301.6399999999999</v>
          </cell>
          <cell r="I180">
            <v>2318.65</v>
          </cell>
          <cell r="J180">
            <v>3620.29</v>
          </cell>
          <cell r="N180">
            <v>2253</v>
          </cell>
          <cell r="R180">
            <v>2018.52</v>
          </cell>
          <cell r="S180">
            <v>4271.5200000000004</v>
          </cell>
        </row>
        <row r="181">
          <cell r="E181">
            <v>0</v>
          </cell>
          <cell r="I181">
            <v>0</v>
          </cell>
          <cell r="J181">
            <v>0</v>
          </cell>
          <cell r="N181">
            <v>0</v>
          </cell>
          <cell r="R181">
            <v>0</v>
          </cell>
          <cell r="S181">
            <v>0</v>
          </cell>
        </row>
        <row r="182">
          <cell r="E182">
            <v>470.5745855892128</v>
          </cell>
          <cell r="I182">
            <v>152.9922</v>
          </cell>
          <cell r="J182">
            <v>623.56678558921283</v>
          </cell>
          <cell r="N182">
            <v>301.79999999999995</v>
          </cell>
          <cell r="R182">
            <v>9698.7400000000016</v>
          </cell>
          <cell r="S182">
            <v>10000.540000000001</v>
          </cell>
        </row>
        <row r="184">
          <cell r="E184">
            <v>-17151.90214099277</v>
          </cell>
          <cell r="I184">
            <v>8625.0108517090994</v>
          </cell>
          <cell r="J184">
            <v>-8526.891289283667</v>
          </cell>
          <cell r="N184">
            <v>-13297.431597237413</v>
          </cell>
          <cell r="R184">
            <v>-25435.381917300314</v>
          </cell>
          <cell r="S184">
            <v>-38732.813514537724</v>
          </cell>
        </row>
        <row r="186">
          <cell r="E186">
            <v>-6015.7447552821832</v>
          </cell>
          <cell r="I186">
            <v>2609.2660964269162</v>
          </cell>
          <cell r="J186">
            <v>2609.2660964269162</v>
          </cell>
          <cell r="N186">
            <v>-10688.165500810494</v>
          </cell>
          <cell r="R186">
            <v>-36123.547418110807</v>
          </cell>
          <cell r="S186">
            <v>-36123.5474181108</v>
          </cell>
        </row>
        <row r="194">
          <cell r="E194">
            <v>6015.7447552821832</v>
          </cell>
          <cell r="I194">
            <v>-2609.2660964269162</v>
          </cell>
          <cell r="J194">
            <v>-2609.2660964269162</v>
          </cell>
          <cell r="N194">
            <v>10688.165500810494</v>
          </cell>
          <cell r="R194">
            <v>36123.547418110807</v>
          </cell>
          <cell r="S194">
            <v>36123.5474181108</v>
          </cell>
        </row>
        <row r="197">
          <cell r="E197">
            <v>8420.7014238708471</v>
          </cell>
          <cell r="I197">
            <v>6063.9863512436477</v>
          </cell>
          <cell r="J197">
            <v>6063.9869077537151</v>
          </cell>
          <cell r="N197">
            <v>7949.444036734285</v>
          </cell>
          <cell r="R197">
            <v>22562.674562454318</v>
          </cell>
          <cell r="S197">
            <v>22562.674562454311</v>
          </cell>
        </row>
        <row r="198">
          <cell r="E198">
            <v>-2.4730001314310357E-5</v>
          </cell>
          <cell r="I198">
            <v>-2075.5352732679985</v>
          </cell>
          <cell r="J198">
            <v>-2075.5352732679985</v>
          </cell>
        </row>
        <row r="199">
          <cell r="E199">
            <v>8420.7019293899993</v>
          </cell>
          <cell r="I199">
            <v>8252.2635178700002</v>
          </cell>
          <cell r="J199">
            <v>8252.2635178700002</v>
          </cell>
        </row>
        <row r="202">
          <cell r="E202">
            <v>-2404.956668588663</v>
          </cell>
          <cell r="I202">
            <v>-8673.2524476705639</v>
          </cell>
          <cell r="J202">
            <v>-8673.2530041806313</v>
          </cell>
          <cell r="N202">
            <v>2738.721464076209</v>
          </cell>
          <cell r="R202">
            <v>13560.872855656491</v>
          </cell>
          <cell r="S202">
            <v>13560.872855656491</v>
          </cell>
        </row>
        <row r="206">
          <cell r="E206">
            <v>3100.7151836100011</v>
          </cell>
          <cell r="I206">
            <v>3753.0839271300001</v>
          </cell>
          <cell r="J206">
            <v>3753.0839271300001</v>
          </cell>
        </row>
        <row r="209">
          <cell r="I209">
            <v>-2609.2660964269162</v>
          </cell>
          <cell r="J209">
            <v>-2609.2660964269162</v>
          </cell>
        </row>
        <row r="210">
          <cell r="I210">
            <v>0</v>
          </cell>
          <cell r="J210">
            <v>0</v>
          </cell>
        </row>
        <row r="214">
          <cell r="R214">
            <v>-4.0199999999999996</v>
          </cell>
          <cell r="S214">
            <v>-4.0200000000000005</v>
          </cell>
        </row>
        <row r="226">
          <cell r="R226">
            <v>36123.547418110807</v>
          </cell>
        </row>
        <row r="248">
          <cell r="N248" t="e">
            <v>#DIV/0!</v>
          </cell>
          <cell r="R248">
            <v>2918.8430990931165</v>
          </cell>
          <cell r="S248">
            <v>6037.4009257125581</v>
          </cell>
        </row>
        <row r="250">
          <cell r="N250" t="e">
            <v>#DIV/0!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ción Bonos"/>
      <sheetName val="Nuevos Bonos EY10 VN100"/>
      <sheetName val="Nuevos Bonos EY10"/>
      <sheetName val="Cupón PIB"/>
      <sheetName val="VP VN100"/>
      <sheetName val="Intereses corridos"/>
    </sheetNames>
    <sheetDataSet>
      <sheetData sheetId="0"/>
      <sheetData sheetId="1">
        <row r="22">
          <cell r="B22">
            <v>63.712869045622774</v>
          </cell>
          <cell r="C22">
            <v>62.241113382225883</v>
          </cell>
          <cell r="D22">
            <v>54.069075220875888</v>
          </cell>
          <cell r="E22">
            <v>50.617857216217033</v>
          </cell>
        </row>
        <row r="28">
          <cell r="F28">
            <v>54.631782519116854</v>
          </cell>
          <cell r="G28">
            <v>51.337785131561105</v>
          </cell>
        </row>
        <row r="29">
          <cell r="F29">
            <v>62.804340934020566</v>
          </cell>
          <cell r="G29">
            <v>61.773917797231356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Resumen"/>
      <sheetName val="SIGADE"/>
      <sheetName val="Datos"/>
      <sheetName val="Stock SF"/>
      <sheetName val="Reperfilamiento"/>
      <sheetName val="Notas"/>
      <sheetName val="Dif stock vs perfil"/>
      <sheetName val="Access pago normal"/>
      <sheetName val="Access HO"/>
      <sheetName val="Access a reestr"/>
    </sheetNames>
    <sheetDataSet>
      <sheetData sheetId="0"/>
      <sheetData sheetId="1"/>
      <sheetData sheetId="2">
        <row r="2">
          <cell r="D2" t="str">
            <v>ARP</v>
          </cell>
          <cell r="J2" t="str">
            <v>Default</v>
          </cell>
          <cell r="L2" t="str">
            <v>Default</v>
          </cell>
          <cell r="M2" t="str">
            <v>Argentina</v>
          </cell>
          <cell r="Q2" t="str">
            <v>No mercado</v>
          </cell>
          <cell r="R2">
            <v>0</v>
          </cell>
          <cell r="S2">
            <v>1.1769999999999999E-2</v>
          </cell>
          <cell r="T2">
            <v>1.279E-3</v>
          </cell>
          <cell r="U2">
            <v>0</v>
          </cell>
          <cell r="V2">
            <v>1.1388979E-2</v>
          </cell>
          <cell r="W2">
            <v>1.2374369999999999E-3</v>
          </cell>
          <cell r="X2">
            <v>0</v>
          </cell>
          <cell r="Y2">
            <v>8.457000000000001E-3</v>
          </cell>
          <cell r="Z2">
            <v>9.19E-4</v>
          </cell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  <cell r="AL2"/>
        </row>
        <row r="3">
          <cell r="D3" t="str">
            <v>ARP</v>
          </cell>
          <cell r="J3" t="str">
            <v>Default</v>
          </cell>
          <cell r="L3" t="str">
            <v>Default</v>
          </cell>
          <cell r="M3" t="str">
            <v>Argentina</v>
          </cell>
          <cell r="Q3" t="str">
            <v>No mercado</v>
          </cell>
          <cell r="R3">
            <v>0</v>
          </cell>
          <cell r="S3">
            <v>0.21032200000000001</v>
          </cell>
          <cell r="T3">
            <v>2.077E-2</v>
          </cell>
          <cell r="U3">
            <v>0</v>
          </cell>
          <cell r="V3">
            <v>0.203509306</v>
          </cell>
          <cell r="W3">
            <v>2.0097225000000003E-2</v>
          </cell>
          <cell r="X3">
            <v>0</v>
          </cell>
          <cell r="Y3">
            <v>0.15112600000000001</v>
          </cell>
          <cell r="Z3">
            <v>1.4924E-2</v>
          </cell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  <cell r="AL3"/>
        </row>
        <row r="4">
          <cell r="D4" t="str">
            <v>ARP</v>
          </cell>
          <cell r="J4" t="str">
            <v>Default</v>
          </cell>
          <cell r="L4" t="str">
            <v>Default</v>
          </cell>
          <cell r="M4" t="str">
            <v>Argentina</v>
          </cell>
          <cell r="Q4" t="str">
            <v>No mercado</v>
          </cell>
          <cell r="R4">
            <v>0</v>
          </cell>
          <cell r="S4">
            <v>3.369E-3</v>
          </cell>
          <cell r="T4">
            <v>3.8899999999999997E-4</v>
          </cell>
          <cell r="U4">
            <v>0</v>
          </cell>
          <cell r="V4">
            <v>3.2602859999999998E-3</v>
          </cell>
          <cell r="W4">
            <v>3.7611200000000001E-4</v>
          </cell>
          <cell r="X4">
            <v>0</v>
          </cell>
          <cell r="Y4">
            <v>2.421E-3</v>
          </cell>
          <cell r="Z4">
            <v>2.7900000000000001E-4</v>
          </cell>
          <cell r="AA4"/>
          <cell r="AB4"/>
          <cell r="AC4"/>
          <cell r="AD4"/>
          <cell r="AE4"/>
          <cell r="AF4"/>
          <cell r="AG4"/>
          <cell r="AH4"/>
          <cell r="AI4"/>
          <cell r="AJ4"/>
          <cell r="AK4"/>
          <cell r="AL4"/>
        </row>
        <row r="5">
          <cell r="D5" t="str">
            <v>ARP</v>
          </cell>
          <cell r="J5" t="str">
            <v>Default</v>
          </cell>
          <cell r="L5" t="str">
            <v>Default</v>
          </cell>
          <cell r="M5" t="str">
            <v>Argentina</v>
          </cell>
          <cell r="Q5" t="str">
            <v>No mercado</v>
          </cell>
          <cell r="R5">
            <v>0</v>
          </cell>
          <cell r="S5">
            <v>0.14185400000000001</v>
          </cell>
          <cell r="T5">
            <v>1.5547999999999999E-2</v>
          </cell>
          <cell r="U5">
            <v>0</v>
          </cell>
          <cell r="V5">
            <v>0.13725896000000001</v>
          </cell>
          <cell r="W5">
            <v>1.5044119999999999E-2</v>
          </cell>
          <cell r="X5">
            <v>0</v>
          </cell>
          <cell r="Y5">
            <v>0.10192900000000001</v>
          </cell>
          <cell r="Z5">
            <v>1.1172000000000001E-2</v>
          </cell>
          <cell r="AA5"/>
          <cell r="AB5"/>
          <cell r="AC5"/>
          <cell r="AD5"/>
          <cell r="AE5"/>
          <cell r="AF5"/>
          <cell r="AG5"/>
          <cell r="AH5"/>
          <cell r="AI5"/>
          <cell r="AJ5"/>
          <cell r="AK5"/>
          <cell r="AL5"/>
        </row>
        <row r="6">
          <cell r="D6" t="str">
            <v>ARP</v>
          </cell>
          <cell r="J6" t="str">
            <v>Default</v>
          </cell>
          <cell r="L6" t="str">
            <v>Default</v>
          </cell>
          <cell r="M6" t="str">
            <v>Argentina</v>
          </cell>
          <cell r="Q6" t="str">
            <v>No mercado</v>
          </cell>
          <cell r="R6">
            <v>0</v>
          </cell>
          <cell r="S6">
            <v>0.14540700000000001</v>
          </cell>
          <cell r="T6">
            <v>2.01E-2</v>
          </cell>
          <cell r="U6">
            <v>0</v>
          </cell>
          <cell r="V6">
            <v>0.14069767899999999</v>
          </cell>
          <cell r="W6">
            <v>1.9448646999999999E-2</v>
          </cell>
          <cell r="X6">
            <v>0</v>
          </cell>
          <cell r="Y6">
            <v>0.10448200000000001</v>
          </cell>
          <cell r="Z6">
            <v>1.4442999999999999E-2</v>
          </cell>
          <cell r="AA6"/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</row>
        <row r="7">
          <cell r="D7" t="str">
            <v>ARP</v>
          </cell>
          <cell r="J7" t="str">
            <v>Default</v>
          </cell>
          <cell r="L7" t="str">
            <v>Default</v>
          </cell>
          <cell r="M7" t="str">
            <v>Falta definir</v>
          </cell>
          <cell r="Q7" t="str">
            <v>No mercado</v>
          </cell>
          <cell r="R7">
            <v>0</v>
          </cell>
          <cell r="S7">
            <v>5.8999999999999998E-5</v>
          </cell>
          <cell r="T7">
            <v>1.1E-5</v>
          </cell>
          <cell r="U7">
            <v>0</v>
          </cell>
          <cell r="V7">
            <v>5.7048E-5</v>
          </cell>
          <cell r="W7">
            <v>1.0497E-5</v>
          </cell>
          <cell r="X7">
            <v>0</v>
          </cell>
          <cell r="Y7">
            <v>4.2000000000000004E-5</v>
          </cell>
          <cell r="Z7">
            <v>7.9999999999999996E-6</v>
          </cell>
          <cell r="AA7"/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</row>
        <row r="8">
          <cell r="D8" t="str">
            <v>ARP</v>
          </cell>
          <cell r="J8" t="str">
            <v>Default</v>
          </cell>
          <cell r="L8" t="str">
            <v>Default</v>
          </cell>
          <cell r="M8" t="str">
            <v>Falta definir</v>
          </cell>
          <cell r="Q8" t="str">
            <v>No mercado</v>
          </cell>
          <cell r="R8">
            <v>0</v>
          </cell>
          <cell r="S8">
            <v>2.5609999999999999E-3</v>
          </cell>
          <cell r="T8">
            <v>2.0499999999999997E-4</v>
          </cell>
          <cell r="U8">
            <v>0</v>
          </cell>
          <cell r="V8">
            <v>2.4782380000000002E-3</v>
          </cell>
          <cell r="W8">
            <v>1.9789000000000002E-4</v>
          </cell>
          <cell r="X8">
            <v>0</v>
          </cell>
          <cell r="Y8">
            <v>1.8400000000000001E-3</v>
          </cell>
          <cell r="Z8">
            <v>1.47E-4</v>
          </cell>
          <cell r="AA8"/>
          <cell r="AB8"/>
          <cell r="AC8"/>
          <cell r="AD8"/>
          <cell r="AE8"/>
          <cell r="AF8"/>
          <cell r="AG8"/>
          <cell r="AH8"/>
          <cell r="AI8"/>
          <cell r="AJ8"/>
          <cell r="AK8"/>
          <cell r="AL8"/>
        </row>
        <row r="9">
          <cell r="D9" t="str">
            <v>ARP</v>
          </cell>
          <cell r="J9" t="str">
            <v>Default</v>
          </cell>
          <cell r="L9" t="str">
            <v>Default</v>
          </cell>
          <cell r="M9" t="str">
            <v>Falta definir</v>
          </cell>
          <cell r="Q9" t="str">
            <v>No mercado</v>
          </cell>
          <cell r="R9">
            <v>0</v>
          </cell>
          <cell r="S9">
            <v>2.2925000000000001E-2</v>
          </cell>
          <cell r="T9">
            <v>9.7799999999999992E-4</v>
          </cell>
          <cell r="U9">
            <v>0</v>
          </cell>
          <cell r="V9">
            <v>2.2182338999999999E-2</v>
          </cell>
          <cell r="W9">
            <v>9.461850000000001E-4</v>
          </cell>
          <cell r="X9">
            <v>0</v>
          </cell>
          <cell r="Y9">
            <v>1.6472999999999998E-2</v>
          </cell>
          <cell r="Z9">
            <v>7.0299999999999996E-4</v>
          </cell>
          <cell r="AA9"/>
          <cell r="AB9"/>
          <cell r="AC9"/>
          <cell r="AD9"/>
          <cell r="AE9"/>
          <cell r="AF9"/>
          <cell r="AG9"/>
          <cell r="AH9"/>
          <cell r="AI9"/>
          <cell r="AJ9"/>
          <cell r="AK9"/>
          <cell r="AL9"/>
        </row>
        <row r="10">
          <cell r="D10" t="str">
            <v>ARP</v>
          </cell>
          <cell r="J10" t="str">
            <v>Default</v>
          </cell>
          <cell r="L10" t="str">
            <v>Default</v>
          </cell>
          <cell r="M10" t="str">
            <v>Falta definir</v>
          </cell>
          <cell r="Q10" t="str">
            <v>No mercado</v>
          </cell>
          <cell r="R10">
            <v>0</v>
          </cell>
          <cell r="S10">
            <v>0.101773</v>
          </cell>
          <cell r="T10">
            <v>1.5332000000000002E-2</v>
          </cell>
          <cell r="U10">
            <v>0</v>
          </cell>
          <cell r="V10">
            <v>9.8476740000000007E-2</v>
          </cell>
          <cell r="W10">
            <v>1.4835173E-2</v>
          </cell>
          <cell r="X10">
            <v>0</v>
          </cell>
          <cell r="Y10">
            <v>7.3129E-2</v>
          </cell>
          <cell r="Z10">
            <v>1.1016999999999999E-2</v>
          </cell>
          <cell r="AA10"/>
          <cell r="AB10"/>
          <cell r="AC10"/>
          <cell r="AD10"/>
          <cell r="AE10"/>
          <cell r="AF10"/>
          <cell r="AG10"/>
          <cell r="AH10"/>
          <cell r="AI10"/>
          <cell r="AJ10"/>
          <cell r="AK10"/>
          <cell r="AL10"/>
        </row>
        <row r="11">
          <cell r="D11" t="str">
            <v>ARP</v>
          </cell>
          <cell r="J11" t="str">
            <v>Default</v>
          </cell>
          <cell r="L11" t="str">
            <v>Default</v>
          </cell>
          <cell r="M11" t="str">
            <v>Falta definir</v>
          </cell>
          <cell r="Q11" t="str">
            <v>No mercado</v>
          </cell>
          <cell r="R11">
            <v>0</v>
          </cell>
          <cell r="S11">
            <v>3.6340000000000001E-3</v>
          </cell>
          <cell r="T11">
            <v>2.9100000000000003E-4</v>
          </cell>
          <cell r="U11">
            <v>0</v>
          </cell>
          <cell r="V11">
            <v>3.515813E-3</v>
          </cell>
          <cell r="W11">
            <v>2.8116799999999999E-4</v>
          </cell>
          <cell r="X11">
            <v>0</v>
          </cell>
          <cell r="Y11">
            <v>2.611E-3</v>
          </cell>
          <cell r="Z11">
            <v>2.0899999999999998E-4</v>
          </cell>
          <cell r="AA11"/>
          <cell r="AB11"/>
          <cell r="AC11"/>
          <cell r="AD11"/>
          <cell r="AE11"/>
          <cell r="AF11"/>
          <cell r="AG11"/>
          <cell r="AH11"/>
          <cell r="AI11"/>
          <cell r="AJ11"/>
          <cell r="AK11"/>
          <cell r="AL11"/>
        </row>
        <row r="12">
          <cell r="D12" t="str">
            <v>ARP</v>
          </cell>
          <cell r="J12" t="str">
            <v>Default</v>
          </cell>
          <cell r="L12" t="str">
            <v>Default</v>
          </cell>
          <cell r="M12" t="str">
            <v>Falta definir</v>
          </cell>
          <cell r="Q12" t="str">
            <v>No mercado</v>
          </cell>
          <cell r="R12">
            <v>0</v>
          </cell>
          <cell r="S12">
            <v>4.6100000000000004E-3</v>
          </cell>
          <cell r="T12">
            <v>3.6900000000000002E-4</v>
          </cell>
          <cell r="U12">
            <v>0</v>
          </cell>
          <cell r="V12">
            <v>4.4602510000000001E-3</v>
          </cell>
          <cell r="W12">
            <v>3.5669599999999999E-4</v>
          </cell>
          <cell r="X12">
            <v>0</v>
          </cell>
          <cell r="Y12">
            <v>3.3119999999999998E-3</v>
          </cell>
          <cell r="Z12">
            <v>2.6499999999999999E-4</v>
          </cell>
          <cell r="AA12"/>
          <cell r="AB12"/>
          <cell r="AC12"/>
          <cell r="AD12"/>
          <cell r="AE12"/>
          <cell r="AF12"/>
          <cell r="AG12"/>
          <cell r="AH12"/>
          <cell r="AI12"/>
          <cell r="AJ12"/>
          <cell r="AK12"/>
          <cell r="AL12"/>
        </row>
        <row r="13">
          <cell r="D13" t="str">
            <v>ARP</v>
          </cell>
          <cell r="J13" t="str">
            <v>Default</v>
          </cell>
          <cell r="L13" t="str">
            <v>Default</v>
          </cell>
          <cell r="M13" t="str">
            <v>Falta definir</v>
          </cell>
          <cell r="Q13" t="str">
            <v>No mercado</v>
          </cell>
          <cell r="R13">
            <v>0</v>
          </cell>
          <cell r="S13">
            <v>4.2999999999999999E-4</v>
          </cell>
          <cell r="T13">
            <v>3.4E-5</v>
          </cell>
          <cell r="U13">
            <v>0</v>
          </cell>
          <cell r="V13">
            <v>4.1581699999999997E-4</v>
          </cell>
          <cell r="W13">
            <v>3.3254999999999999E-5</v>
          </cell>
          <cell r="X13">
            <v>0</v>
          </cell>
          <cell r="Y13">
            <v>3.0899999999999998E-4</v>
          </cell>
          <cell r="Z13">
            <v>2.5000000000000001E-5</v>
          </cell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  <cell r="AK13"/>
          <cell r="AL13"/>
        </row>
        <row r="14">
          <cell r="D14" t="str">
            <v>ARP</v>
          </cell>
          <cell r="J14" t="str">
            <v>Default</v>
          </cell>
          <cell r="L14" t="str">
            <v>Default</v>
          </cell>
          <cell r="M14" t="str">
            <v>Falta definir</v>
          </cell>
          <cell r="Q14" t="str">
            <v>No mercado</v>
          </cell>
          <cell r="R14">
            <v>0</v>
          </cell>
          <cell r="S14">
            <v>7.5389999999999997E-3</v>
          </cell>
          <cell r="T14">
            <v>1.3016000000000002E-2</v>
          </cell>
          <cell r="U14">
            <v>0</v>
          </cell>
          <cell r="V14">
            <v>7.2944120000000001E-3</v>
          </cell>
          <cell r="W14">
            <v>1.2594511000000001E-2</v>
          </cell>
          <cell r="X14">
            <v>0</v>
          </cell>
          <cell r="Y14">
            <v>5.4169999999999999E-3</v>
          </cell>
          <cell r="Z14">
            <v>9.3530000000000002E-3</v>
          </cell>
          <cell r="AA14"/>
          <cell r="AB14"/>
          <cell r="AC14"/>
          <cell r="AD14"/>
          <cell r="AE14"/>
          <cell r="AF14"/>
          <cell r="AG14"/>
          <cell r="AH14"/>
          <cell r="AI14"/>
          <cell r="AJ14"/>
          <cell r="AK14"/>
          <cell r="AL14"/>
        </row>
        <row r="15">
          <cell r="D15" t="str">
            <v>ARP</v>
          </cell>
          <cell r="J15" t="str">
            <v>Default</v>
          </cell>
          <cell r="L15" t="str">
            <v>Default</v>
          </cell>
          <cell r="M15" t="str">
            <v>Falta definir</v>
          </cell>
          <cell r="Q15" t="str">
            <v>No mercado</v>
          </cell>
          <cell r="R15">
            <v>0</v>
          </cell>
          <cell r="S15">
            <v>3.0800000000000001E-4</v>
          </cell>
          <cell r="T15">
            <v>3.9499999999999995E-4</v>
          </cell>
          <cell r="U15">
            <v>0</v>
          </cell>
          <cell r="V15">
            <v>2.9811300000000002E-4</v>
          </cell>
          <cell r="W15">
            <v>3.8260499999999995E-4</v>
          </cell>
          <cell r="X15">
            <v>0</v>
          </cell>
          <cell r="Y15">
            <v>2.2100000000000001E-4</v>
          </cell>
          <cell r="Z15">
            <v>2.8399999999999996E-4</v>
          </cell>
          <cell r="AA15"/>
          <cell r="AB15"/>
          <cell r="AC15"/>
          <cell r="AD15"/>
          <cell r="AE15"/>
          <cell r="AF15"/>
          <cell r="AG15"/>
          <cell r="AH15"/>
          <cell r="AI15"/>
          <cell r="AJ15"/>
          <cell r="AK15"/>
          <cell r="AL15"/>
        </row>
        <row r="16">
          <cell r="D16" t="str">
            <v>ARP</v>
          </cell>
          <cell r="J16" t="str">
            <v>Default</v>
          </cell>
          <cell r="L16" t="str">
            <v>Default</v>
          </cell>
          <cell r="M16" t="str">
            <v>Falta definir</v>
          </cell>
          <cell r="Q16" t="str">
            <v>No mercado</v>
          </cell>
          <cell r="R16">
            <v>0</v>
          </cell>
          <cell r="S16">
            <v>0.363568</v>
          </cell>
          <cell r="T16">
            <v>5.4549E-2</v>
          </cell>
          <cell r="U16">
            <v>0</v>
          </cell>
          <cell r="V16">
            <v>0.351792675</v>
          </cell>
          <cell r="W16">
            <v>5.2782041000000002E-2</v>
          </cell>
          <cell r="X16">
            <v>0</v>
          </cell>
          <cell r="Y16">
            <v>0.26124200000000003</v>
          </cell>
          <cell r="Z16">
            <v>3.9195999999999995E-2</v>
          </cell>
          <cell r="AA16"/>
          <cell r="AB16"/>
          <cell r="AC16"/>
          <cell r="AD16"/>
          <cell r="AE16"/>
          <cell r="AF16"/>
          <cell r="AG16"/>
          <cell r="AH16"/>
          <cell r="AI16"/>
          <cell r="AJ16"/>
          <cell r="AK16"/>
          <cell r="AL16"/>
        </row>
        <row r="17">
          <cell r="D17" t="str">
            <v>ARP</v>
          </cell>
          <cell r="J17" t="str">
            <v>Default</v>
          </cell>
          <cell r="L17" t="str">
            <v>Default</v>
          </cell>
          <cell r="M17" t="str">
            <v>Falta definir</v>
          </cell>
          <cell r="Q17" t="str">
            <v>No mercado</v>
          </cell>
          <cell r="R17">
            <v>0</v>
          </cell>
          <cell r="S17">
            <v>9.3400000000000004E-4</v>
          </cell>
          <cell r="T17">
            <v>0</v>
          </cell>
          <cell r="U17">
            <v>0</v>
          </cell>
          <cell r="V17">
            <v>9.0414000000000011E-4</v>
          </cell>
          <cell r="W17">
            <v>0</v>
          </cell>
          <cell r="X17">
            <v>0</v>
          </cell>
          <cell r="Y17">
            <v>6.7100000000000005E-4</v>
          </cell>
          <cell r="Z17">
            <v>0</v>
          </cell>
          <cell r="AA17"/>
          <cell r="AB17"/>
          <cell r="AC17"/>
          <cell r="AD17"/>
          <cell r="AE17"/>
          <cell r="AF17"/>
          <cell r="AG17"/>
          <cell r="AH17"/>
          <cell r="AI17"/>
          <cell r="AJ17"/>
          <cell r="AK17"/>
          <cell r="AL17"/>
        </row>
        <row r="18">
          <cell r="D18" t="str">
            <v>CHF</v>
          </cell>
          <cell r="J18" t="str">
            <v>Default</v>
          </cell>
          <cell r="L18" t="str">
            <v>Default</v>
          </cell>
          <cell r="M18" t="str">
            <v>Falta definir</v>
          </cell>
          <cell r="Q18" t="str">
            <v>No mercado</v>
          </cell>
          <cell r="R18">
            <v>0</v>
          </cell>
          <cell r="S18">
            <v>7.679303</v>
          </cell>
          <cell r="T18">
            <v>7.7362580000000003</v>
          </cell>
          <cell r="U18">
            <v>0</v>
          </cell>
          <cell r="V18">
            <v>7.541758905</v>
          </cell>
          <cell r="W18">
            <v>7.5976936200000003</v>
          </cell>
          <cell r="X18">
            <v>0</v>
          </cell>
          <cell r="Y18">
            <v>7.571472</v>
          </cell>
          <cell r="Z18">
            <v>7.6276270000000004</v>
          </cell>
          <cell r="AA18"/>
          <cell r="AB18"/>
          <cell r="AC18"/>
          <cell r="AD18"/>
          <cell r="AE18"/>
          <cell r="AF18"/>
          <cell r="AG18"/>
          <cell r="AH18"/>
          <cell r="AI18"/>
          <cell r="AJ18"/>
          <cell r="AK18"/>
          <cell r="AL18"/>
        </row>
        <row r="19">
          <cell r="D19" t="str">
            <v>EUR</v>
          </cell>
          <cell r="J19" t="str">
            <v>Default</v>
          </cell>
          <cell r="L19" t="str">
            <v>Default</v>
          </cell>
          <cell r="M19" t="str">
            <v>Falta definir</v>
          </cell>
          <cell r="Q19" t="str">
            <v>No mercado</v>
          </cell>
          <cell r="R19">
            <v>0</v>
          </cell>
          <cell r="S19">
            <v>2.1865410000000001</v>
          </cell>
          <cell r="T19">
            <v>3.1431520000000002</v>
          </cell>
          <cell r="U19">
            <v>0</v>
          </cell>
          <cell r="V19">
            <v>2.1313019390000001</v>
          </cell>
          <cell r="W19">
            <v>3.0637465370000001</v>
          </cell>
          <cell r="X19">
            <v>0</v>
          </cell>
          <cell r="Y19">
            <v>2.1137359999999998</v>
          </cell>
          <cell r="Z19">
            <v>3.0384960000000003</v>
          </cell>
          <cell r="AA19"/>
          <cell r="AB19"/>
          <cell r="AC19"/>
          <cell r="AD19"/>
          <cell r="AE19"/>
          <cell r="AF19"/>
          <cell r="AG19"/>
          <cell r="AH19"/>
          <cell r="AI19"/>
          <cell r="AJ19"/>
          <cell r="AK19"/>
          <cell r="AL19"/>
        </row>
        <row r="20">
          <cell r="D20" t="str">
            <v>EUR</v>
          </cell>
          <cell r="J20" t="str">
            <v>Default</v>
          </cell>
          <cell r="L20" t="str">
            <v>Default</v>
          </cell>
          <cell r="M20" t="str">
            <v>Falta definir</v>
          </cell>
          <cell r="Q20" t="str">
            <v>No mercado</v>
          </cell>
          <cell r="R20">
            <v>0</v>
          </cell>
          <cell r="S20">
            <v>0.92986199999999997</v>
          </cell>
          <cell r="T20">
            <v>1.3599239999999999</v>
          </cell>
          <cell r="U20">
            <v>0</v>
          </cell>
          <cell r="V20">
            <v>0.90637119099999996</v>
          </cell>
          <cell r="W20">
            <v>1.325567867</v>
          </cell>
          <cell r="X20">
            <v>0</v>
          </cell>
          <cell r="Y20">
            <v>0.89890099999999995</v>
          </cell>
          <cell r="Z20">
            <v>1.314643</v>
          </cell>
          <cell r="AA20"/>
          <cell r="AB20"/>
          <cell r="AC20"/>
          <cell r="AD20"/>
          <cell r="AE20"/>
          <cell r="AF20"/>
          <cell r="AG20"/>
          <cell r="AH20"/>
          <cell r="AI20"/>
          <cell r="AJ20"/>
          <cell r="AK20"/>
          <cell r="AL20"/>
        </row>
        <row r="21">
          <cell r="D21" t="str">
            <v>EUR</v>
          </cell>
          <cell r="J21" t="str">
            <v>Default</v>
          </cell>
          <cell r="L21" t="str">
            <v>Default</v>
          </cell>
          <cell r="M21" t="str">
            <v>Falta definir</v>
          </cell>
          <cell r="Q21" t="str">
            <v>No mercado</v>
          </cell>
          <cell r="R21">
            <v>0</v>
          </cell>
          <cell r="S21">
            <v>1.4483630000000003</v>
          </cell>
          <cell r="T21">
            <v>1.756059</v>
          </cell>
          <cell r="U21">
            <v>0</v>
          </cell>
          <cell r="V21">
            <v>1.4117725319999999</v>
          </cell>
          <cell r="W21">
            <v>1.7116957669999999</v>
          </cell>
          <cell r="X21">
            <v>0</v>
          </cell>
          <cell r="Y21">
            <v>1.400137</v>
          </cell>
          <cell r="Z21">
            <v>1.6975879999999999</v>
          </cell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</row>
        <row r="22">
          <cell r="D22" t="str">
            <v>EUR</v>
          </cell>
          <cell r="J22" t="str">
            <v>Default</v>
          </cell>
          <cell r="L22" t="str">
            <v>Default</v>
          </cell>
          <cell r="M22" t="str">
            <v>Falta definir</v>
          </cell>
          <cell r="Q22" t="str">
            <v>No mercado</v>
          </cell>
          <cell r="R22">
            <v>0</v>
          </cell>
          <cell r="S22">
            <v>0.95373399999999997</v>
          </cell>
          <cell r="T22">
            <v>1.4902629999999999</v>
          </cell>
          <cell r="U22">
            <v>0</v>
          </cell>
          <cell r="V22">
            <v>0.92963988900000005</v>
          </cell>
          <cell r="W22">
            <v>1.4526139720000002</v>
          </cell>
          <cell r="X22">
            <v>0</v>
          </cell>
          <cell r="Y22">
            <v>0.92197799999999996</v>
          </cell>
          <cell r="Z22">
            <v>1.440642</v>
          </cell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</row>
        <row r="23">
          <cell r="D23" t="str">
            <v>EUR</v>
          </cell>
          <cell r="J23" t="str">
            <v>Default</v>
          </cell>
          <cell r="L23" t="str">
            <v>Default</v>
          </cell>
          <cell r="M23" t="str">
            <v>Falta definir</v>
          </cell>
          <cell r="Q23" t="str">
            <v>No mercado</v>
          </cell>
          <cell r="R23">
            <v>0</v>
          </cell>
          <cell r="S23">
            <v>2.14846</v>
          </cell>
          <cell r="T23">
            <v>2.605464</v>
          </cell>
          <cell r="U23">
            <v>0</v>
          </cell>
          <cell r="V23">
            <v>2.0941828249999999</v>
          </cell>
          <cell r="W23">
            <v>2.5396413299999998</v>
          </cell>
          <cell r="X23">
            <v>0</v>
          </cell>
          <cell r="Y23">
            <v>2.0769229999999999</v>
          </cell>
          <cell r="Z23">
            <v>2.51871</v>
          </cell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</row>
        <row r="24">
          <cell r="D24" t="str">
            <v>EUR</v>
          </cell>
          <cell r="J24" t="str">
            <v>Default</v>
          </cell>
          <cell r="L24" t="str">
            <v>Default</v>
          </cell>
          <cell r="M24" t="str">
            <v>Falta definir</v>
          </cell>
          <cell r="Q24" t="str">
            <v>No mercado</v>
          </cell>
          <cell r="R24">
            <v>0</v>
          </cell>
          <cell r="S24">
            <v>12.097306</v>
          </cell>
          <cell r="T24">
            <v>14.670552000000001</v>
          </cell>
          <cell r="U24">
            <v>0</v>
          </cell>
          <cell r="V24">
            <v>11.791689751</v>
          </cell>
          <cell r="W24">
            <v>14.299927535</v>
          </cell>
          <cell r="X24">
            <v>0</v>
          </cell>
          <cell r="Y24">
            <v>11.694504999999999</v>
          </cell>
          <cell r="Z24">
            <v>14.182071000000001</v>
          </cell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</row>
        <row r="25">
          <cell r="D25" t="str">
            <v>EUR</v>
          </cell>
          <cell r="J25" t="str">
            <v>Default</v>
          </cell>
          <cell r="L25" t="str">
            <v>Default</v>
          </cell>
          <cell r="M25" t="str">
            <v>Falta definir</v>
          </cell>
          <cell r="Q25" t="str">
            <v>No mercado</v>
          </cell>
          <cell r="R25">
            <v>0</v>
          </cell>
          <cell r="S25">
            <v>6.5692849999999998</v>
          </cell>
          <cell r="T25">
            <v>7.9663529999999998</v>
          </cell>
          <cell r="U25">
            <v>0</v>
          </cell>
          <cell r="V25">
            <v>6.4033240999999999</v>
          </cell>
          <cell r="W25">
            <v>7.7650976950000006</v>
          </cell>
          <cell r="X25">
            <v>0</v>
          </cell>
          <cell r="Y25">
            <v>6.350549</v>
          </cell>
          <cell r="Z25">
            <v>7.7011000000000003</v>
          </cell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</row>
        <row r="26">
          <cell r="D26" t="str">
            <v>EUR</v>
          </cell>
          <cell r="J26" t="str">
            <v>Default</v>
          </cell>
          <cell r="L26" t="str">
            <v>Default</v>
          </cell>
          <cell r="M26" t="str">
            <v>Falta definir</v>
          </cell>
          <cell r="Q26" t="str">
            <v>No mercado</v>
          </cell>
          <cell r="R26">
            <v>0</v>
          </cell>
          <cell r="S26">
            <v>8.4051380000000009</v>
          </cell>
          <cell r="T26">
            <v>10.579617000000002</v>
          </cell>
          <cell r="U26">
            <v>0</v>
          </cell>
          <cell r="V26">
            <v>8.1927977839999997</v>
          </cell>
          <cell r="W26">
            <v>10.312342848</v>
          </cell>
          <cell r="X26">
            <v>0</v>
          </cell>
          <cell r="Y26">
            <v>8.1252750000000002</v>
          </cell>
          <cell r="Z26">
            <v>10.227351000000001</v>
          </cell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</row>
        <row r="27">
          <cell r="D27" t="str">
            <v>EUR</v>
          </cell>
          <cell r="J27" t="str">
            <v>Default</v>
          </cell>
          <cell r="L27" t="str">
            <v>Default</v>
          </cell>
          <cell r="M27" t="str">
            <v>Falta definir</v>
          </cell>
          <cell r="Q27" t="str">
            <v>No mercado</v>
          </cell>
          <cell r="R27">
            <v>0</v>
          </cell>
          <cell r="S27">
            <v>1.979652</v>
          </cell>
          <cell r="T27">
            <v>2.6453099999999998</v>
          </cell>
          <cell r="U27">
            <v>0</v>
          </cell>
          <cell r="V27">
            <v>1.9296398889999999</v>
          </cell>
          <cell r="W27">
            <v>2.5784812960000001</v>
          </cell>
          <cell r="X27">
            <v>0</v>
          </cell>
          <cell r="Y27">
            <v>1.9137360000000001</v>
          </cell>
          <cell r="Z27">
            <v>2.5572300000000001</v>
          </cell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</row>
        <row r="28">
          <cell r="D28" t="str">
            <v>EUR</v>
          </cell>
          <cell r="J28" t="str">
            <v>Default</v>
          </cell>
          <cell r="L28" t="str">
            <v>Default</v>
          </cell>
          <cell r="M28" t="str">
            <v>Falta definir</v>
          </cell>
          <cell r="Q28" t="str">
            <v>No mercado</v>
          </cell>
          <cell r="R28">
            <v>0</v>
          </cell>
          <cell r="S28">
            <v>2.1495959999999998</v>
          </cell>
          <cell r="T28">
            <v>2.8998059999999999</v>
          </cell>
          <cell r="U28">
            <v>0</v>
          </cell>
          <cell r="V28">
            <v>2.0952908590000003</v>
          </cell>
          <cell r="W28">
            <v>2.8265473679999999</v>
          </cell>
          <cell r="X28">
            <v>0</v>
          </cell>
          <cell r="Y28">
            <v>2.0780219999999998</v>
          </cell>
          <cell r="Z28">
            <v>2.8032520000000001</v>
          </cell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  <cell r="AL28"/>
        </row>
        <row r="29">
          <cell r="D29" t="str">
            <v>EUR</v>
          </cell>
          <cell r="J29" t="str">
            <v>Default</v>
          </cell>
          <cell r="L29" t="str">
            <v>Default</v>
          </cell>
          <cell r="M29" t="str">
            <v>Falta definir</v>
          </cell>
          <cell r="Q29" t="str">
            <v>No mercado</v>
          </cell>
          <cell r="R29">
            <v>0</v>
          </cell>
          <cell r="S29">
            <v>1.1960900000000001</v>
          </cell>
          <cell r="T29">
            <v>1.604554</v>
          </cell>
          <cell r="U29">
            <v>0</v>
          </cell>
          <cell r="V29">
            <v>1.1658725759999999</v>
          </cell>
          <cell r="W29">
            <v>1.5640180610000001</v>
          </cell>
          <cell r="X29">
            <v>0</v>
          </cell>
          <cell r="Y29">
            <v>1.156264</v>
          </cell>
          <cell r="Z29">
            <v>1.5511279999999998</v>
          </cell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</row>
        <row r="30">
          <cell r="D30" t="str">
            <v>EUR</v>
          </cell>
          <cell r="J30" t="str">
            <v>Default</v>
          </cell>
          <cell r="L30" t="str">
            <v>Default</v>
          </cell>
          <cell r="M30" t="str">
            <v>Falta definir</v>
          </cell>
          <cell r="Q30" t="str">
            <v>No mercado</v>
          </cell>
          <cell r="R30">
            <v>0</v>
          </cell>
          <cell r="S30">
            <v>35.332216000000003</v>
          </cell>
          <cell r="T30">
            <v>47.425648000000002</v>
          </cell>
          <cell r="U30">
            <v>0</v>
          </cell>
          <cell r="V30">
            <v>34.439612187999998</v>
          </cell>
          <cell r="W30">
            <v>46.227526116</v>
          </cell>
          <cell r="X30">
            <v>0</v>
          </cell>
          <cell r="Y30">
            <v>34.155768999999999</v>
          </cell>
          <cell r="Z30">
            <v>45.846530000000001</v>
          </cell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</row>
        <row r="31">
          <cell r="D31" t="str">
            <v>EUR</v>
          </cell>
          <cell r="J31" t="str">
            <v>Default</v>
          </cell>
          <cell r="L31" t="str">
            <v>Default</v>
          </cell>
          <cell r="M31" t="str">
            <v>Falta definir</v>
          </cell>
          <cell r="Q31" t="str">
            <v>No mercado</v>
          </cell>
          <cell r="R31">
            <v>0</v>
          </cell>
          <cell r="S31">
            <v>0.85995200000000005</v>
          </cell>
          <cell r="T31">
            <v>1.2370049999999999</v>
          </cell>
          <cell r="U31">
            <v>0</v>
          </cell>
          <cell r="V31">
            <v>0.83822714699999989</v>
          </cell>
          <cell r="W31">
            <v>1.2057548250000001</v>
          </cell>
          <cell r="X31">
            <v>0</v>
          </cell>
          <cell r="Y31">
            <v>0.83131899999999992</v>
          </cell>
          <cell r="Z31">
            <v>1.1958169999999999</v>
          </cell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</row>
        <row r="32">
          <cell r="D32" t="str">
            <v>EUR</v>
          </cell>
          <cell r="J32" t="str">
            <v>Default</v>
          </cell>
          <cell r="L32" t="str">
            <v>Default</v>
          </cell>
          <cell r="M32" t="str">
            <v>Falta definir</v>
          </cell>
          <cell r="Q32" t="str">
            <v>No mercado</v>
          </cell>
          <cell r="R32">
            <v>0</v>
          </cell>
          <cell r="S32">
            <v>8.804138</v>
          </cell>
          <cell r="T32">
            <v>12.365778000000001</v>
          </cell>
          <cell r="U32">
            <v>0</v>
          </cell>
          <cell r="V32">
            <v>8.5817174520000012</v>
          </cell>
          <cell r="W32">
            <v>12.053379734</v>
          </cell>
          <cell r="X32">
            <v>0</v>
          </cell>
          <cell r="Y32">
            <v>8.5109890000000004</v>
          </cell>
          <cell r="Z32">
            <v>11.954039</v>
          </cell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</row>
        <row r="33">
          <cell r="D33" t="str">
            <v>EUR</v>
          </cell>
          <cell r="J33" t="str">
            <v>Default</v>
          </cell>
          <cell r="L33" t="str">
            <v>Default</v>
          </cell>
          <cell r="M33" t="str">
            <v>Falta definir</v>
          </cell>
          <cell r="Q33" t="str">
            <v>No mercado</v>
          </cell>
          <cell r="R33">
            <v>0</v>
          </cell>
          <cell r="S33">
            <v>3.2511079999999999</v>
          </cell>
          <cell r="T33">
            <v>3.2037689999999999</v>
          </cell>
          <cell r="U33">
            <v>0</v>
          </cell>
          <cell r="V33">
            <v>3.168975069</v>
          </cell>
          <cell r="W33">
            <v>3.1228320549999999</v>
          </cell>
          <cell r="X33">
            <v>0</v>
          </cell>
          <cell r="Y33">
            <v>3.1428569999999998</v>
          </cell>
          <cell r="Z33">
            <v>3.0970940000000002</v>
          </cell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</row>
        <row r="34">
          <cell r="D34" t="str">
            <v>EUR</v>
          </cell>
          <cell r="J34" t="str">
            <v>Default</v>
          </cell>
          <cell r="L34" t="str">
            <v>Default</v>
          </cell>
          <cell r="M34" t="str">
            <v>Falta definir</v>
          </cell>
          <cell r="Q34" t="str">
            <v>No mercado</v>
          </cell>
          <cell r="R34">
            <v>0</v>
          </cell>
          <cell r="S34">
            <v>24.875858000000001</v>
          </cell>
          <cell r="T34">
            <v>7.388217</v>
          </cell>
          <cell r="U34">
            <v>0</v>
          </cell>
          <cell r="V34">
            <v>24.247415524000001</v>
          </cell>
          <cell r="W34">
            <v>7.2015673800000002</v>
          </cell>
          <cell r="X34">
            <v>0</v>
          </cell>
          <cell r="Y34">
            <v>24.047574000000001</v>
          </cell>
          <cell r="Z34">
            <v>7.1422140000000001</v>
          </cell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  <cell r="AL34"/>
        </row>
        <row r="35">
          <cell r="D35" t="str">
            <v>EUR</v>
          </cell>
          <cell r="J35" t="str">
            <v>Default</v>
          </cell>
          <cell r="L35" t="str">
            <v>Default</v>
          </cell>
          <cell r="M35" t="str">
            <v>Falta definir</v>
          </cell>
          <cell r="Q35" t="str">
            <v>No mercado</v>
          </cell>
          <cell r="R35">
            <v>0</v>
          </cell>
          <cell r="S35">
            <v>0.28479399999999999</v>
          </cell>
          <cell r="T35">
            <v>0.124736</v>
          </cell>
          <cell r="U35">
            <v>0</v>
          </cell>
          <cell r="V35">
            <v>0.27759891399999997</v>
          </cell>
          <cell r="W35">
            <v>0.121584543</v>
          </cell>
          <cell r="X35">
            <v>0</v>
          </cell>
          <cell r="Y35">
            <v>0.27531099999999997</v>
          </cell>
          <cell r="Z35">
            <v>0.12058199999999999</v>
          </cell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</row>
        <row r="36">
          <cell r="D36" t="str">
            <v>EUR</v>
          </cell>
          <cell r="J36" t="str">
            <v>Default</v>
          </cell>
          <cell r="L36" t="str">
            <v>Default</v>
          </cell>
          <cell r="M36" t="str">
            <v>Falta definir</v>
          </cell>
          <cell r="Q36" t="str">
            <v>No mercado</v>
          </cell>
          <cell r="R36">
            <v>0</v>
          </cell>
          <cell r="S36">
            <v>2.2655530000000002</v>
          </cell>
          <cell r="T36">
            <v>2.5389219999999999</v>
          </cell>
          <cell r="U36">
            <v>0</v>
          </cell>
          <cell r="V36">
            <v>2.2083181939999998</v>
          </cell>
          <cell r="W36">
            <v>2.4747809309999997</v>
          </cell>
          <cell r="X36">
            <v>0</v>
          </cell>
          <cell r="Y36">
            <v>2.190118</v>
          </cell>
          <cell r="Z36">
            <v>2.4543840000000001</v>
          </cell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</row>
        <row r="37">
          <cell r="D37" t="str">
            <v>EUR</v>
          </cell>
          <cell r="J37" t="str">
            <v>Default</v>
          </cell>
          <cell r="L37" t="str">
            <v>Default</v>
          </cell>
          <cell r="M37" t="str">
            <v>Falta definir</v>
          </cell>
          <cell r="Q37" t="str">
            <v>No mercado</v>
          </cell>
          <cell r="R37">
            <v>0</v>
          </cell>
          <cell r="S37">
            <v>4.1070730000000006</v>
          </cell>
          <cell r="T37">
            <v>4.5939329999999998</v>
          </cell>
          <cell r="U37">
            <v>0</v>
          </cell>
          <cell r="V37">
            <v>4.0033155569999996</v>
          </cell>
          <cell r="W37">
            <v>4.4778752580000001</v>
          </cell>
          <cell r="X37">
            <v>0</v>
          </cell>
          <cell r="Y37">
            <v>3.9703209999999998</v>
          </cell>
          <cell r="Z37">
            <v>4.4409700000000001</v>
          </cell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</row>
        <row r="38">
          <cell r="D38" t="str">
            <v>EUR</v>
          </cell>
          <cell r="J38" t="str">
            <v>Default</v>
          </cell>
          <cell r="L38" t="str">
            <v>Default</v>
          </cell>
          <cell r="M38" t="str">
            <v>Falta definir</v>
          </cell>
          <cell r="Q38" t="str">
            <v>No mercado</v>
          </cell>
          <cell r="R38">
            <v>0</v>
          </cell>
          <cell r="S38">
            <v>1.4027339999999999</v>
          </cell>
          <cell r="T38">
            <v>1.4821439999999999</v>
          </cell>
          <cell r="U38">
            <v>0</v>
          </cell>
          <cell r="V38">
            <v>1.3672960889999999</v>
          </cell>
          <cell r="W38">
            <v>1.444700222</v>
          </cell>
          <cell r="X38">
            <v>0</v>
          </cell>
          <cell r="Y38">
            <v>1.3560270000000001</v>
          </cell>
          <cell r="Z38">
            <v>1.432793</v>
          </cell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</row>
        <row r="39">
          <cell r="D39" t="str">
            <v>EUR</v>
          </cell>
          <cell r="J39" t="str">
            <v>Default</v>
          </cell>
          <cell r="L39" t="str">
            <v>Default</v>
          </cell>
          <cell r="M39" t="str">
            <v>Falta definir</v>
          </cell>
          <cell r="Q39" t="str">
            <v>No mercado</v>
          </cell>
          <cell r="R39">
            <v>0</v>
          </cell>
          <cell r="S39">
            <v>28.307912999999999</v>
          </cell>
          <cell r="T39">
            <v>44.160148</v>
          </cell>
          <cell r="U39">
            <v>0</v>
          </cell>
          <cell r="V39">
            <v>27.592765805999999</v>
          </cell>
          <cell r="W39">
            <v>43.044523036000001</v>
          </cell>
          <cell r="X39">
            <v>0</v>
          </cell>
          <cell r="Y39">
            <v>27.365352999999999</v>
          </cell>
          <cell r="Z39">
            <v>42.68976</v>
          </cell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</row>
        <row r="40">
          <cell r="D40" t="str">
            <v>EUR</v>
          </cell>
          <cell r="J40" t="str">
            <v>Default</v>
          </cell>
          <cell r="L40" t="str">
            <v>Default</v>
          </cell>
          <cell r="M40" t="str">
            <v>Falta definir</v>
          </cell>
          <cell r="Q40" t="str">
            <v>No mercado</v>
          </cell>
          <cell r="R40">
            <v>0</v>
          </cell>
          <cell r="S40">
            <v>29.125678000000001</v>
          </cell>
          <cell r="T40">
            <v>44.18244</v>
          </cell>
          <cell r="U40">
            <v>0</v>
          </cell>
          <cell r="V40">
            <v>28.389871212999999</v>
          </cell>
          <cell r="W40">
            <v>43.066251723000001</v>
          </cell>
          <cell r="X40">
            <v>0</v>
          </cell>
          <cell r="Y40">
            <v>28.155888999999998</v>
          </cell>
          <cell r="Z40">
            <v>42.711309999999997</v>
          </cell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</row>
        <row r="41">
          <cell r="D41" t="str">
            <v>EUR</v>
          </cell>
          <cell r="J41" t="str">
            <v>Default</v>
          </cell>
          <cell r="L41" t="str">
            <v>Default</v>
          </cell>
          <cell r="M41" t="str">
            <v>Falta definir</v>
          </cell>
          <cell r="Q41" t="str">
            <v>No mercado</v>
          </cell>
          <cell r="R41">
            <v>0</v>
          </cell>
          <cell r="S41">
            <v>20.230815</v>
          </cell>
          <cell r="T41">
            <v>34.215366000000003</v>
          </cell>
          <cell r="U41">
            <v>0</v>
          </cell>
          <cell r="V41">
            <v>19.719720587000001</v>
          </cell>
          <cell r="W41">
            <v>33.350977428999997</v>
          </cell>
          <cell r="X41">
            <v>0</v>
          </cell>
          <cell r="Y41">
            <v>19.557195</v>
          </cell>
          <cell r="Z41">
            <v>33.076107</v>
          </cell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  <cell r="AL41"/>
        </row>
        <row r="42">
          <cell r="D42" t="str">
            <v>EUR</v>
          </cell>
          <cell r="J42" t="str">
            <v>Default</v>
          </cell>
          <cell r="L42" t="str">
            <v>Default</v>
          </cell>
          <cell r="M42" t="str">
            <v>Falta definir</v>
          </cell>
          <cell r="Q42" t="str">
            <v>No mercado</v>
          </cell>
          <cell r="R42">
            <v>0</v>
          </cell>
          <cell r="S42">
            <v>37.749696</v>
          </cell>
          <cell r="T42">
            <v>66.201170000000005</v>
          </cell>
          <cell r="U42">
            <v>0</v>
          </cell>
          <cell r="V42">
            <v>36.79601959</v>
          </cell>
          <cell r="W42">
            <v>64.528719600999992</v>
          </cell>
          <cell r="X42">
            <v>0</v>
          </cell>
          <cell r="Y42">
            <v>36.492756</v>
          </cell>
          <cell r="Z42">
            <v>63.996889000000003</v>
          </cell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</row>
        <row r="43">
          <cell r="D43" t="str">
            <v>EUR</v>
          </cell>
          <cell r="J43" t="str">
            <v>Default</v>
          </cell>
          <cell r="L43" t="str">
            <v>Default</v>
          </cell>
          <cell r="M43" t="str">
            <v>Falta definir</v>
          </cell>
          <cell r="Q43" t="str">
            <v>No mercado</v>
          </cell>
          <cell r="R43">
            <v>0</v>
          </cell>
          <cell r="S43">
            <v>15.750254</v>
          </cell>
          <cell r="T43">
            <v>25.909168000000001</v>
          </cell>
          <cell r="U43">
            <v>0</v>
          </cell>
          <cell r="V43">
            <v>15.352353129999999</v>
          </cell>
          <cell r="W43">
            <v>25.254620898000002</v>
          </cell>
          <cell r="X43">
            <v>0</v>
          </cell>
          <cell r="Y43">
            <v>15.225823</v>
          </cell>
          <cell r="Z43">
            <v>25.046478</v>
          </cell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</row>
        <row r="44">
          <cell r="D44" t="str">
            <v>EUR</v>
          </cell>
          <cell r="J44" t="str">
            <v>Default</v>
          </cell>
          <cell r="L44" t="str">
            <v>Default</v>
          </cell>
          <cell r="M44" t="str">
            <v>Falta definir</v>
          </cell>
          <cell r="Q44" t="str">
            <v>No mercado</v>
          </cell>
          <cell r="R44">
            <v>0</v>
          </cell>
          <cell r="S44">
            <v>13.12434</v>
          </cell>
          <cell r="T44">
            <v>22.048891000000001</v>
          </cell>
          <cell r="U44">
            <v>0</v>
          </cell>
          <cell r="V44">
            <v>12.792777794999999</v>
          </cell>
          <cell r="W44">
            <v>21.491866715</v>
          </cell>
          <cell r="X44">
            <v>0</v>
          </cell>
          <cell r="Y44">
            <v>12.687343</v>
          </cell>
          <cell r="Z44">
            <v>21.314736</v>
          </cell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</row>
        <row r="45">
          <cell r="D45" t="str">
            <v>EUR</v>
          </cell>
          <cell r="J45" t="str">
            <v>Default</v>
          </cell>
          <cell r="L45" t="str">
            <v>Default</v>
          </cell>
          <cell r="M45" t="str">
            <v>Falta definir</v>
          </cell>
          <cell r="Q45" t="str">
            <v>No mercado</v>
          </cell>
          <cell r="R45">
            <v>0</v>
          </cell>
          <cell r="S45">
            <v>0.17320099999999999</v>
          </cell>
          <cell r="T45">
            <v>0.22485799999999997</v>
          </cell>
          <cell r="U45">
            <v>0</v>
          </cell>
          <cell r="V45">
            <v>0.16882545200000001</v>
          </cell>
          <cell r="W45">
            <v>0.21917764000000001</v>
          </cell>
          <cell r="X45">
            <v>0</v>
          </cell>
          <cell r="Y45">
            <v>0.167434</v>
          </cell>
          <cell r="Z45">
            <v>0.21737100000000001</v>
          </cell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  <cell r="AK45"/>
          <cell r="AL45"/>
        </row>
        <row r="46">
          <cell r="D46" t="str">
            <v>EUR</v>
          </cell>
          <cell r="J46" t="str">
            <v>Default</v>
          </cell>
          <cell r="L46" t="str">
            <v>Default</v>
          </cell>
          <cell r="M46" t="str">
            <v>Falta definir</v>
          </cell>
          <cell r="Q46" t="str">
            <v>No mercado</v>
          </cell>
          <cell r="R46">
            <v>0</v>
          </cell>
          <cell r="S46">
            <v>27.172225000000001</v>
          </cell>
          <cell r="T46">
            <v>28.710474999999999</v>
          </cell>
          <cell r="U46">
            <v>0</v>
          </cell>
          <cell r="V46">
            <v>26.485769230000002</v>
          </cell>
          <cell r="W46">
            <v>27.985158039000002</v>
          </cell>
          <cell r="X46">
            <v>0</v>
          </cell>
          <cell r="Y46">
            <v>26.267479999999999</v>
          </cell>
          <cell r="Z46">
            <v>27.754510999999997</v>
          </cell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</row>
        <row r="47">
          <cell r="D47" t="str">
            <v>EUR</v>
          </cell>
          <cell r="J47" t="str">
            <v>Default</v>
          </cell>
          <cell r="L47" t="str">
            <v>Default</v>
          </cell>
          <cell r="M47" t="str">
            <v>Falta definir</v>
          </cell>
          <cell r="Q47" t="str">
            <v>No mercado</v>
          </cell>
          <cell r="R47">
            <v>0</v>
          </cell>
          <cell r="S47">
            <v>0.30397400000000002</v>
          </cell>
          <cell r="T47">
            <v>0.35261900000000002</v>
          </cell>
          <cell r="U47">
            <v>0</v>
          </cell>
          <cell r="V47">
            <v>0.29629434900000001</v>
          </cell>
          <cell r="W47">
            <v>0.34371070400000003</v>
          </cell>
          <cell r="X47">
            <v>0</v>
          </cell>
          <cell r="Y47">
            <v>0.293852</v>
          </cell>
          <cell r="Z47">
            <v>0.34087799999999996</v>
          </cell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</row>
        <row r="48">
          <cell r="D48" t="str">
            <v>EUR</v>
          </cell>
          <cell r="J48" t="str">
            <v>Default</v>
          </cell>
          <cell r="L48" t="str">
            <v>Default</v>
          </cell>
          <cell r="M48" t="str">
            <v>Falta definir</v>
          </cell>
          <cell r="Q48" t="str">
            <v>No mercado</v>
          </cell>
          <cell r="R48">
            <v>0</v>
          </cell>
          <cell r="S48">
            <v>0.92257600000000006</v>
          </cell>
          <cell r="T48">
            <v>1.068754</v>
          </cell>
          <cell r="U48">
            <v>0</v>
          </cell>
          <cell r="V48">
            <v>0.89926924099999994</v>
          </cell>
          <cell r="W48">
            <v>1.041753463</v>
          </cell>
          <cell r="X48">
            <v>0</v>
          </cell>
          <cell r="Y48">
            <v>0.89185799999999993</v>
          </cell>
          <cell r="Z48">
            <v>1.0331679999999999</v>
          </cell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</row>
        <row r="49">
          <cell r="D49" t="str">
            <v>EUR</v>
          </cell>
          <cell r="J49" t="str">
            <v>Default</v>
          </cell>
          <cell r="L49" t="str">
            <v>Default</v>
          </cell>
          <cell r="M49" t="str">
            <v>Falta definir</v>
          </cell>
          <cell r="Q49" t="str">
            <v>No mercado</v>
          </cell>
          <cell r="R49">
            <v>0</v>
          </cell>
          <cell r="S49">
            <v>19.402588000000002</v>
          </cell>
          <cell r="T49">
            <v>25.017751000000001</v>
          </cell>
          <cell r="U49">
            <v>0</v>
          </cell>
          <cell r="V49">
            <v>18.912417596000001</v>
          </cell>
          <cell r="W49">
            <v>24.385723766999998</v>
          </cell>
          <cell r="X49">
            <v>0</v>
          </cell>
          <cell r="Y49">
            <v>18.756546</v>
          </cell>
          <cell r="Z49">
            <v>24.184742999999997</v>
          </cell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</row>
        <row r="50">
          <cell r="D50" t="str">
            <v>EUR</v>
          </cell>
          <cell r="J50" t="str">
            <v>Default</v>
          </cell>
          <cell r="L50" t="str">
            <v>Default</v>
          </cell>
          <cell r="M50" t="str">
            <v>Falta definir</v>
          </cell>
          <cell r="Q50" t="str">
            <v>No mercado</v>
          </cell>
          <cell r="R50">
            <v>0</v>
          </cell>
          <cell r="S50">
            <v>8.046875</v>
          </cell>
          <cell r="T50">
            <v>10.567558999999999</v>
          </cell>
          <cell r="U50">
            <v>0</v>
          </cell>
          <cell r="V50">
            <v>7.8435857059999998</v>
          </cell>
          <cell r="W50">
            <v>10.300588920000001</v>
          </cell>
          <cell r="X50">
            <v>0</v>
          </cell>
          <cell r="Y50">
            <v>7.7789409999999997</v>
          </cell>
          <cell r="Z50">
            <v>10.215693999999999</v>
          </cell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  <cell r="AK50"/>
          <cell r="AL50"/>
        </row>
        <row r="51">
          <cell r="D51" t="str">
            <v>EUR</v>
          </cell>
          <cell r="J51" t="str">
            <v>Default</v>
          </cell>
          <cell r="L51" t="str">
            <v>Default</v>
          </cell>
          <cell r="M51" t="str">
            <v>Falta definir</v>
          </cell>
          <cell r="Q51" t="str">
            <v>No mercado</v>
          </cell>
          <cell r="R51">
            <v>0</v>
          </cell>
          <cell r="S51">
            <v>4.1775609999999999</v>
          </cell>
          <cell r="T51">
            <v>6.3876619999999997</v>
          </cell>
          <cell r="U51">
            <v>0</v>
          </cell>
          <cell r="V51">
            <v>4.0720221609999996</v>
          </cell>
          <cell r="W51">
            <v>6.2262892189999999</v>
          </cell>
          <cell r="X51">
            <v>0</v>
          </cell>
          <cell r="Y51">
            <v>4.038462</v>
          </cell>
          <cell r="Z51">
            <v>6.1749739999999997</v>
          </cell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  <cell r="AK51"/>
          <cell r="AL51"/>
        </row>
        <row r="52">
          <cell r="D52" t="str">
            <v>EUR</v>
          </cell>
          <cell r="J52" t="str">
            <v>Default</v>
          </cell>
          <cell r="L52" t="str">
            <v>Default</v>
          </cell>
          <cell r="M52" t="str">
            <v>Falta definir</v>
          </cell>
          <cell r="Q52" t="str">
            <v>No mercado</v>
          </cell>
          <cell r="R52">
            <v>0</v>
          </cell>
          <cell r="S52">
            <v>2.1109469999999999</v>
          </cell>
          <cell r="T52">
            <v>3.2027759999999996</v>
          </cell>
          <cell r="U52">
            <v>0</v>
          </cell>
          <cell r="V52">
            <v>2.057617729</v>
          </cell>
          <cell r="W52">
            <v>3.121863346</v>
          </cell>
          <cell r="X52">
            <v>0</v>
          </cell>
          <cell r="Y52">
            <v>2.0406590000000002</v>
          </cell>
          <cell r="Z52">
            <v>3.0961340000000002</v>
          </cell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  <cell r="AK52"/>
          <cell r="AL52"/>
        </row>
        <row r="53">
          <cell r="D53" t="str">
            <v>EUR</v>
          </cell>
          <cell r="J53" t="str">
            <v>Default</v>
          </cell>
          <cell r="L53" t="str">
            <v>Default</v>
          </cell>
          <cell r="M53" t="str">
            <v>Falta definir</v>
          </cell>
          <cell r="Q53" t="str">
            <v>No mercado</v>
          </cell>
          <cell r="R53">
            <v>0</v>
          </cell>
          <cell r="S53">
            <v>2.7995999999999999</v>
          </cell>
          <cell r="T53">
            <v>2.9589089999999998</v>
          </cell>
          <cell r="U53">
            <v>0</v>
          </cell>
          <cell r="V53">
            <v>2.7288731299999998</v>
          </cell>
          <cell r="W53">
            <v>2.884157219</v>
          </cell>
          <cell r="X53">
            <v>0</v>
          </cell>
          <cell r="Y53">
            <v>2.7063820000000001</v>
          </cell>
          <cell r="Z53">
            <v>2.8603870000000002</v>
          </cell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  <cell r="AK53"/>
          <cell r="AL53"/>
        </row>
        <row r="54">
          <cell r="D54" t="str">
            <v>EUR</v>
          </cell>
          <cell r="J54" t="str">
            <v>Default</v>
          </cell>
          <cell r="L54" t="str">
            <v>Default</v>
          </cell>
          <cell r="M54" t="str">
            <v>Falta definir</v>
          </cell>
          <cell r="Q54" t="str">
            <v>No mercado</v>
          </cell>
          <cell r="R54">
            <v>0</v>
          </cell>
          <cell r="S54">
            <v>2.6321219999999999</v>
          </cell>
          <cell r="T54">
            <v>3.1913019999999999</v>
          </cell>
          <cell r="U54">
            <v>0</v>
          </cell>
          <cell r="V54">
            <v>2.565626183</v>
          </cell>
          <cell r="W54">
            <v>3.1106792130000001</v>
          </cell>
          <cell r="X54">
            <v>0</v>
          </cell>
          <cell r="Y54">
            <v>2.5444810000000002</v>
          </cell>
          <cell r="Z54">
            <v>3.0850420000000001</v>
          </cell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</row>
        <row r="55">
          <cell r="D55" t="str">
            <v>EUR</v>
          </cell>
          <cell r="J55" t="str">
            <v>Default</v>
          </cell>
          <cell r="L55" t="str">
            <v>Default</v>
          </cell>
          <cell r="M55" t="str">
            <v>Falta definir</v>
          </cell>
          <cell r="Q55" t="str">
            <v>No mercado</v>
          </cell>
          <cell r="R55">
            <v>0</v>
          </cell>
          <cell r="S55">
            <v>2.1973400000000001</v>
          </cell>
          <cell r="T55">
            <v>2.3278180000000002</v>
          </cell>
          <cell r="U55">
            <v>0</v>
          </cell>
          <cell r="V55">
            <v>2.1418282550000001</v>
          </cell>
          <cell r="W55">
            <v>2.2690103159999997</v>
          </cell>
          <cell r="X55">
            <v>0</v>
          </cell>
          <cell r="Y55">
            <v>2.1241759999999998</v>
          </cell>
          <cell r="Z55">
            <v>2.2503099999999998</v>
          </cell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</row>
        <row r="56">
          <cell r="D56" t="str">
            <v>EUR</v>
          </cell>
          <cell r="J56" t="str">
            <v>Default</v>
          </cell>
          <cell r="L56" t="str">
            <v>Default</v>
          </cell>
          <cell r="M56" t="str">
            <v>Falta definir</v>
          </cell>
          <cell r="Q56" t="str">
            <v>No mercado</v>
          </cell>
          <cell r="R56">
            <v>0</v>
          </cell>
          <cell r="S56">
            <v>6.7583650000000004</v>
          </cell>
          <cell r="T56">
            <v>7.9900310000000001</v>
          </cell>
          <cell r="U56">
            <v>0</v>
          </cell>
          <cell r="V56">
            <v>6.5876277010000006</v>
          </cell>
          <cell r="W56">
            <v>7.788177729</v>
          </cell>
          <cell r="X56">
            <v>0</v>
          </cell>
          <cell r="Y56">
            <v>6.533334</v>
          </cell>
          <cell r="Z56">
            <v>7.7239889999999995</v>
          </cell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</row>
        <row r="57">
          <cell r="D57" t="str">
            <v>EUR</v>
          </cell>
          <cell r="J57" t="str">
            <v>Default</v>
          </cell>
          <cell r="L57" t="str">
            <v>Default</v>
          </cell>
          <cell r="M57" t="str">
            <v>Falta definir</v>
          </cell>
          <cell r="Q57" t="str">
            <v>No mercado</v>
          </cell>
          <cell r="R57">
            <v>0</v>
          </cell>
          <cell r="S57">
            <v>2.307391</v>
          </cell>
          <cell r="T57">
            <v>2.889078</v>
          </cell>
          <cell r="U57">
            <v>0</v>
          </cell>
          <cell r="V57">
            <v>2.249099169</v>
          </cell>
          <cell r="W57">
            <v>2.8160908140000003</v>
          </cell>
          <cell r="X57">
            <v>0</v>
          </cell>
          <cell r="Y57">
            <v>2.2305630000000001</v>
          </cell>
          <cell r="Z57">
            <v>2.7928809999999999</v>
          </cell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</row>
        <row r="58">
          <cell r="D58" t="str">
            <v>EUR</v>
          </cell>
          <cell r="J58" t="str">
            <v>Default</v>
          </cell>
          <cell r="L58" t="str">
            <v>Default</v>
          </cell>
          <cell r="M58" t="str">
            <v>Falta definir</v>
          </cell>
          <cell r="Q58" t="str">
            <v>No mercado</v>
          </cell>
          <cell r="R58">
            <v>0</v>
          </cell>
          <cell r="S58">
            <v>4.2621289999999998</v>
          </cell>
          <cell r="T58">
            <v>5.6748469999999998</v>
          </cell>
          <cell r="U58">
            <v>0</v>
          </cell>
          <cell r="V58">
            <v>4.1544542939999998</v>
          </cell>
          <cell r="W58">
            <v>5.5314827919999994</v>
          </cell>
          <cell r="X58">
            <v>0</v>
          </cell>
          <cell r="Y58">
            <v>4.1202139999999998</v>
          </cell>
          <cell r="Z58">
            <v>5.485894</v>
          </cell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</row>
        <row r="59">
          <cell r="D59" t="str">
            <v>EUR</v>
          </cell>
          <cell r="J59" t="str">
            <v>Default</v>
          </cell>
          <cell r="L59" t="str">
            <v>Default</v>
          </cell>
          <cell r="M59" t="str">
            <v>Falta definir</v>
          </cell>
          <cell r="Q59" t="str">
            <v>No mercado</v>
          </cell>
          <cell r="R59">
            <v>0</v>
          </cell>
          <cell r="S59">
            <v>4.2518279999999997</v>
          </cell>
          <cell r="T59">
            <v>5.7059530000000001</v>
          </cell>
          <cell r="U59">
            <v>0</v>
          </cell>
          <cell r="V59">
            <v>4.1444132959999997</v>
          </cell>
          <cell r="W59">
            <v>5.5618026479999996</v>
          </cell>
          <cell r="X59">
            <v>0</v>
          </cell>
          <cell r="Y59">
            <v>4.1102560000000006</v>
          </cell>
          <cell r="Z59">
            <v>5.5159640000000003</v>
          </cell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  <cell r="AK59"/>
          <cell r="AL59"/>
        </row>
        <row r="60">
          <cell r="D60" t="str">
            <v>EUR</v>
          </cell>
          <cell r="J60" t="str">
            <v>Default</v>
          </cell>
          <cell r="L60" t="str">
            <v>Default</v>
          </cell>
          <cell r="M60" t="str">
            <v>Falta definir</v>
          </cell>
          <cell r="Q60" t="str">
            <v>No mercado</v>
          </cell>
          <cell r="R60">
            <v>0</v>
          </cell>
          <cell r="S60">
            <v>8.6717060000000004</v>
          </cell>
          <cell r="T60">
            <v>11.840372</v>
          </cell>
          <cell r="U60">
            <v>0</v>
          </cell>
          <cell r="V60">
            <v>8.4526315790000002</v>
          </cell>
          <cell r="W60">
            <v>11.541246637</v>
          </cell>
          <cell r="X60">
            <v>0</v>
          </cell>
          <cell r="Y60">
            <v>8.3829670000000007</v>
          </cell>
          <cell r="Z60">
            <v>11.446126</v>
          </cell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</row>
        <row r="61">
          <cell r="D61" t="str">
            <v>EUR</v>
          </cell>
          <cell r="J61" t="str">
            <v>Default</v>
          </cell>
          <cell r="L61" t="str">
            <v>Default</v>
          </cell>
          <cell r="M61" t="str">
            <v>Falta definir</v>
          </cell>
          <cell r="Q61" t="str">
            <v>No mercado</v>
          </cell>
          <cell r="R61">
            <v>0</v>
          </cell>
          <cell r="S61">
            <v>0.19969899999999999</v>
          </cell>
          <cell r="T61">
            <v>0.242558</v>
          </cell>
          <cell r="U61">
            <v>0</v>
          </cell>
          <cell r="V61">
            <v>0.19465358399999999</v>
          </cell>
          <cell r="W61">
            <v>0.23642993899999998</v>
          </cell>
          <cell r="X61">
            <v>0</v>
          </cell>
          <cell r="Y61">
            <v>0.193049</v>
          </cell>
          <cell r="Z61">
            <v>0.23448099999999999</v>
          </cell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  <cell r="AK61"/>
          <cell r="AL61"/>
        </row>
        <row r="62">
          <cell r="D62" t="str">
            <v>EUR</v>
          </cell>
          <cell r="J62" t="str">
            <v>Default</v>
          </cell>
          <cell r="L62" t="str">
            <v>Default</v>
          </cell>
          <cell r="M62" t="str">
            <v>Falta definir</v>
          </cell>
          <cell r="Q62" t="str">
            <v>No mercado</v>
          </cell>
          <cell r="R62">
            <v>0</v>
          </cell>
          <cell r="S62">
            <v>0.57178600000000002</v>
          </cell>
          <cell r="T62">
            <v>0.63389299999999993</v>
          </cell>
          <cell r="U62">
            <v>0</v>
          </cell>
          <cell r="V62">
            <v>0.55734072000000001</v>
          </cell>
          <cell r="W62">
            <v>0.61787840400000005</v>
          </cell>
          <cell r="X62">
            <v>0</v>
          </cell>
          <cell r="Y62">
            <v>0.55274699999999999</v>
          </cell>
          <cell r="Z62">
            <v>0.61278599999999994</v>
          </cell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  <cell r="AK62"/>
          <cell r="AL62"/>
        </row>
        <row r="63">
          <cell r="D63" t="str">
            <v>EUR</v>
          </cell>
          <cell r="J63" t="str">
            <v>Default</v>
          </cell>
          <cell r="L63" t="str">
            <v>Default</v>
          </cell>
          <cell r="M63" t="str">
            <v>Falta definir</v>
          </cell>
          <cell r="Q63" t="str">
            <v>No mercado</v>
          </cell>
          <cell r="R63">
            <v>0</v>
          </cell>
          <cell r="S63">
            <v>1.3445419999999999</v>
          </cell>
          <cell r="T63">
            <v>1.7368129999999999</v>
          </cell>
          <cell r="U63">
            <v>0</v>
          </cell>
          <cell r="V63">
            <v>1.3105750469999999</v>
          </cell>
          <cell r="W63">
            <v>1.692935313</v>
          </cell>
          <cell r="X63">
            <v>0</v>
          </cell>
          <cell r="Y63">
            <v>1.299774</v>
          </cell>
          <cell r="Z63">
            <v>1.6789829999999999</v>
          </cell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  <cell r="AK63"/>
          <cell r="AL63"/>
        </row>
        <row r="64">
          <cell r="D64" t="str">
            <v>EUR</v>
          </cell>
          <cell r="J64" t="str">
            <v>Default</v>
          </cell>
          <cell r="L64" t="str">
            <v>Default</v>
          </cell>
          <cell r="M64" t="str">
            <v>Falta definir</v>
          </cell>
          <cell r="Q64" t="str">
            <v>No mercado</v>
          </cell>
          <cell r="R64">
            <v>0</v>
          </cell>
          <cell r="S64">
            <v>1.2637940000000001</v>
          </cell>
          <cell r="T64">
            <v>1.933956</v>
          </cell>
          <cell r="U64">
            <v>0</v>
          </cell>
          <cell r="V64">
            <v>1.2318665370000002</v>
          </cell>
          <cell r="W64">
            <v>1.8850979939999999</v>
          </cell>
          <cell r="X64">
            <v>0</v>
          </cell>
          <cell r="Y64">
            <v>1.221714</v>
          </cell>
          <cell r="Z64">
            <v>1.869561</v>
          </cell>
          <cell r="AA64"/>
          <cell r="AB64"/>
          <cell r="AC64"/>
          <cell r="AD64"/>
          <cell r="AE64"/>
          <cell r="AF64"/>
          <cell r="AG64"/>
          <cell r="AH64"/>
          <cell r="AI64"/>
          <cell r="AJ64"/>
          <cell r="AK64"/>
          <cell r="AL64"/>
        </row>
        <row r="65">
          <cell r="D65" t="str">
            <v>EUR</v>
          </cell>
          <cell r="J65" t="str">
            <v>Default</v>
          </cell>
          <cell r="L65" t="str">
            <v>Default</v>
          </cell>
          <cell r="M65" t="str">
            <v>Falta definir</v>
          </cell>
          <cell r="Q65" t="str">
            <v>No mercado</v>
          </cell>
          <cell r="R65">
            <v>0</v>
          </cell>
          <cell r="S65">
            <v>1.519371</v>
          </cell>
          <cell r="T65">
            <v>1.7597689999999999</v>
          </cell>
          <cell r="U65">
            <v>0</v>
          </cell>
          <cell r="V65">
            <v>1.4809866589999998</v>
          </cell>
          <cell r="W65">
            <v>1.715311668</v>
          </cell>
          <cell r="X65">
            <v>0</v>
          </cell>
          <cell r="Y65">
            <v>1.4687809999999999</v>
          </cell>
          <cell r="Z65">
            <v>1.701174</v>
          </cell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  <cell r="AK65"/>
          <cell r="AL65"/>
        </row>
        <row r="66">
          <cell r="D66" t="str">
            <v>EUR</v>
          </cell>
          <cell r="J66" t="str">
            <v>Default</v>
          </cell>
          <cell r="L66" t="str">
            <v>Default</v>
          </cell>
          <cell r="M66" t="str">
            <v>Falta definir</v>
          </cell>
          <cell r="Q66" t="str">
            <v>No mercado</v>
          </cell>
          <cell r="R66">
            <v>0</v>
          </cell>
          <cell r="S66">
            <v>2.3428520000000002</v>
          </cell>
          <cell r="T66">
            <v>3.7296909999999999</v>
          </cell>
          <cell r="U66">
            <v>0</v>
          </cell>
          <cell r="V66">
            <v>2.2836646200000001</v>
          </cell>
          <cell r="W66">
            <v>3.6354672130000001</v>
          </cell>
          <cell r="X66">
            <v>0</v>
          </cell>
          <cell r="Y66">
            <v>2.2648429999999999</v>
          </cell>
          <cell r="Z66">
            <v>3.605505</v>
          </cell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  <cell r="AK66"/>
          <cell r="AL66"/>
        </row>
        <row r="67">
          <cell r="D67" t="str">
            <v>EUR</v>
          </cell>
          <cell r="J67" t="str">
            <v>Default</v>
          </cell>
          <cell r="L67" t="str">
            <v>Default</v>
          </cell>
          <cell r="M67" t="str">
            <v>Falta definir</v>
          </cell>
          <cell r="Q67" t="str">
            <v>No mercado</v>
          </cell>
          <cell r="R67">
            <v>0</v>
          </cell>
          <cell r="S67">
            <v>1.993147</v>
          </cell>
          <cell r="T67">
            <v>2.1071439999999999</v>
          </cell>
          <cell r="U67">
            <v>0</v>
          </cell>
          <cell r="V67">
            <v>1.9427935510000001</v>
          </cell>
          <cell r="W67">
            <v>2.0539105599999998</v>
          </cell>
          <cell r="X67">
            <v>0</v>
          </cell>
          <cell r="Y67">
            <v>1.926782</v>
          </cell>
          <cell r="Z67">
            <v>2.0369829999999998</v>
          </cell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  <cell r="AK67"/>
          <cell r="AL67"/>
        </row>
        <row r="68">
          <cell r="D68" t="str">
            <v>EUR</v>
          </cell>
          <cell r="J68" t="str">
            <v>Default</v>
          </cell>
          <cell r="L68" t="str">
            <v>Default</v>
          </cell>
          <cell r="M68" t="str">
            <v>Falta definir</v>
          </cell>
          <cell r="Q68" t="str">
            <v>No mercado</v>
          </cell>
          <cell r="R68">
            <v>0</v>
          </cell>
          <cell r="S68">
            <v>3.213301</v>
          </cell>
          <cell r="T68">
            <v>3.3952089999999999</v>
          </cell>
          <cell r="U68">
            <v>0</v>
          </cell>
          <cell r="V68">
            <v>3.132122737</v>
          </cell>
          <cell r="W68">
            <v>3.3094356679999999</v>
          </cell>
          <cell r="X68">
            <v>0</v>
          </cell>
          <cell r="Y68">
            <v>3.106309</v>
          </cell>
          <cell r="Z68">
            <v>3.2821599999999997</v>
          </cell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  <cell r="AK68"/>
          <cell r="AL68"/>
        </row>
        <row r="69">
          <cell r="D69" t="str">
            <v>EUR</v>
          </cell>
          <cell r="J69" t="str">
            <v>Default</v>
          </cell>
          <cell r="L69" t="str">
            <v>Default</v>
          </cell>
          <cell r="M69" t="str">
            <v>Falta definir</v>
          </cell>
          <cell r="Q69" t="str">
            <v>No mercado</v>
          </cell>
          <cell r="R69">
            <v>0</v>
          </cell>
          <cell r="S69">
            <v>1.619175</v>
          </cell>
          <cell r="T69">
            <v>0.81794900000000004</v>
          </cell>
          <cell r="U69">
            <v>0</v>
          </cell>
          <cell r="V69">
            <v>1.5782694070000001</v>
          </cell>
          <cell r="W69">
            <v>0.7972847420000001</v>
          </cell>
          <cell r="X69">
            <v>0</v>
          </cell>
          <cell r="Y69">
            <v>1.5652619999999999</v>
          </cell>
          <cell r="Z69">
            <v>0.79071400000000003</v>
          </cell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  <cell r="AK69"/>
          <cell r="AL69"/>
        </row>
        <row r="70">
          <cell r="D70" t="str">
            <v>EUR</v>
          </cell>
          <cell r="J70" t="str">
            <v>Default</v>
          </cell>
          <cell r="L70" t="str">
            <v>Default</v>
          </cell>
          <cell r="M70" t="str">
            <v>Falta definir</v>
          </cell>
          <cell r="Q70" t="str">
            <v>No mercado</v>
          </cell>
          <cell r="R70">
            <v>0</v>
          </cell>
          <cell r="S70">
            <v>2.9078219999999999</v>
          </cell>
          <cell r="T70">
            <v>1.867653</v>
          </cell>
          <cell r="U70">
            <v>0</v>
          </cell>
          <cell r="V70">
            <v>2.8343612520000003</v>
          </cell>
          <cell r="W70">
            <v>1.8204698500000001</v>
          </cell>
          <cell r="X70">
            <v>0</v>
          </cell>
          <cell r="Y70">
            <v>2.8110010000000001</v>
          </cell>
          <cell r="Z70">
            <v>1.8054659999999998</v>
          </cell>
          <cell r="AA70"/>
          <cell r="AB70"/>
          <cell r="AC70"/>
          <cell r="AD70"/>
          <cell r="AE70"/>
          <cell r="AF70"/>
          <cell r="AG70"/>
          <cell r="AH70"/>
          <cell r="AI70"/>
          <cell r="AJ70"/>
          <cell r="AK70"/>
          <cell r="AL70"/>
        </row>
        <row r="71">
          <cell r="D71" t="str">
            <v>EUR</v>
          </cell>
          <cell r="J71" t="str">
            <v>Default</v>
          </cell>
          <cell r="L71" t="str">
            <v>Default</v>
          </cell>
          <cell r="M71" t="str">
            <v>Falta definir</v>
          </cell>
          <cell r="Q71" t="str">
            <v>No mercado</v>
          </cell>
          <cell r="R71">
            <v>0</v>
          </cell>
          <cell r="S71">
            <v>4.3690110000000004</v>
          </cell>
          <cell r="T71">
            <v>5.3276899999999996</v>
          </cell>
          <cell r="U71">
            <v>0</v>
          </cell>
          <cell r="V71">
            <v>4.2586360109999992</v>
          </cell>
          <cell r="W71">
            <v>5.193096089</v>
          </cell>
          <cell r="X71">
            <v>0</v>
          </cell>
          <cell r="Y71">
            <v>4.2235370000000003</v>
          </cell>
          <cell r="Z71">
            <v>5.150296</v>
          </cell>
          <cell r="AA71"/>
          <cell r="AB71"/>
          <cell r="AC71"/>
          <cell r="AD71"/>
          <cell r="AE71"/>
          <cell r="AF71"/>
          <cell r="AG71"/>
          <cell r="AH71"/>
          <cell r="AI71"/>
          <cell r="AJ71"/>
          <cell r="AK71"/>
          <cell r="AL71"/>
        </row>
        <row r="72">
          <cell r="D72" t="str">
            <v>EUR</v>
          </cell>
          <cell r="J72" t="str">
            <v>Default</v>
          </cell>
          <cell r="L72" t="str">
            <v>Default</v>
          </cell>
          <cell r="M72" t="str">
            <v>Falta definir</v>
          </cell>
          <cell r="Q72" t="str">
            <v>No mercado</v>
          </cell>
          <cell r="R72">
            <v>0</v>
          </cell>
          <cell r="S72">
            <v>3.8185600000000002</v>
          </cell>
          <cell r="T72">
            <v>4.0007970000000004</v>
          </cell>
          <cell r="U72">
            <v>0</v>
          </cell>
          <cell r="V72">
            <v>3.7220915909999999</v>
          </cell>
          <cell r="W72">
            <v>3.8997242989999998</v>
          </cell>
          <cell r="X72">
            <v>0</v>
          </cell>
          <cell r="Y72">
            <v>3.6914150000000001</v>
          </cell>
          <cell r="Z72">
            <v>3.8675839999999999</v>
          </cell>
          <cell r="AA72"/>
          <cell r="AB72"/>
          <cell r="AC72"/>
          <cell r="AD72"/>
          <cell r="AE72"/>
          <cell r="AF72"/>
          <cell r="AG72"/>
          <cell r="AH72"/>
          <cell r="AI72"/>
          <cell r="AJ72"/>
          <cell r="AK72"/>
          <cell r="AL72"/>
        </row>
        <row r="73">
          <cell r="D73" t="str">
            <v>GBP</v>
          </cell>
          <cell r="J73" t="str">
            <v>Default</v>
          </cell>
          <cell r="L73" t="str">
            <v>Default</v>
          </cell>
          <cell r="M73" t="str">
            <v>Falta definir</v>
          </cell>
          <cell r="Q73" t="str">
            <v>No mercado</v>
          </cell>
          <cell r="R73">
            <v>0</v>
          </cell>
          <cell r="S73">
            <v>1.2845310000000001</v>
          </cell>
          <cell r="T73">
            <v>1.9043180000000002</v>
          </cell>
          <cell r="U73">
            <v>0</v>
          </cell>
          <cell r="V73">
            <v>1.2304908829999999</v>
          </cell>
          <cell r="W73">
            <v>1.824202734</v>
          </cell>
          <cell r="X73">
            <v>0</v>
          </cell>
          <cell r="Y73">
            <v>1.2301869999999999</v>
          </cell>
          <cell r="Z73">
            <v>1.823753</v>
          </cell>
          <cell r="AA73"/>
          <cell r="AB73"/>
          <cell r="AC73"/>
          <cell r="AD73"/>
          <cell r="AE73"/>
          <cell r="AF73"/>
          <cell r="AG73"/>
          <cell r="AH73"/>
          <cell r="AI73"/>
          <cell r="AJ73"/>
          <cell r="AK73"/>
          <cell r="AL73"/>
        </row>
        <row r="74">
          <cell r="D74" t="str">
            <v>JPY</v>
          </cell>
          <cell r="J74" t="str">
            <v>Default</v>
          </cell>
          <cell r="L74" t="str">
            <v>Default</v>
          </cell>
          <cell r="M74" t="str">
            <v>Falta definir</v>
          </cell>
          <cell r="Q74" t="str">
            <v>No mercado</v>
          </cell>
          <cell r="R74">
            <v>0</v>
          </cell>
          <cell r="S74">
            <v>8.2035599999999995</v>
          </cell>
          <cell r="T74">
            <v>5.8000990000000003</v>
          </cell>
          <cell r="U74">
            <v>0</v>
          </cell>
          <cell r="V74">
            <v>8.1356867069999996</v>
          </cell>
          <cell r="W74">
            <v>5.7521112949999997</v>
          </cell>
          <cell r="X74">
            <v>0</v>
          </cell>
          <cell r="Y74">
            <v>8.3262769999999993</v>
          </cell>
          <cell r="Z74">
            <v>5.886863</v>
          </cell>
          <cell r="AA74"/>
          <cell r="AB74"/>
          <cell r="AC74"/>
          <cell r="AD74"/>
          <cell r="AE74"/>
          <cell r="AF74"/>
          <cell r="AG74"/>
          <cell r="AH74"/>
          <cell r="AI74"/>
          <cell r="AJ74"/>
          <cell r="AK74"/>
          <cell r="AL74"/>
        </row>
        <row r="75">
          <cell r="D75" t="str">
            <v>JPY</v>
          </cell>
          <cell r="J75" t="str">
            <v>Default</v>
          </cell>
          <cell r="L75" t="str">
            <v>Default</v>
          </cell>
          <cell r="M75" t="str">
            <v>Falta definir</v>
          </cell>
          <cell r="Q75" t="str">
            <v>No mercado</v>
          </cell>
          <cell r="R75">
            <v>0</v>
          </cell>
          <cell r="S75">
            <v>0.83426</v>
          </cell>
          <cell r="T75">
            <v>0.64634300000000011</v>
          </cell>
          <cell r="U75">
            <v>0</v>
          </cell>
          <cell r="V75">
            <v>0.82735797</v>
          </cell>
          <cell r="W75">
            <v>0.64099558700000003</v>
          </cell>
          <cell r="X75">
            <v>0</v>
          </cell>
          <cell r="Y75">
            <v>0.84674000000000005</v>
          </cell>
          <cell r="Z75">
            <v>0.65601199999999993</v>
          </cell>
          <cell r="AA75"/>
          <cell r="AB75"/>
          <cell r="AC75"/>
          <cell r="AD75"/>
          <cell r="AE75"/>
          <cell r="AF75"/>
          <cell r="AG75"/>
          <cell r="AH75"/>
          <cell r="AI75"/>
          <cell r="AJ75"/>
          <cell r="AK75"/>
          <cell r="AL75"/>
        </row>
        <row r="76">
          <cell r="D76" t="str">
            <v>JPY</v>
          </cell>
          <cell r="J76" t="str">
            <v>Default</v>
          </cell>
          <cell r="L76" t="str">
            <v>Default</v>
          </cell>
          <cell r="M76" t="str">
            <v>Falta definir</v>
          </cell>
          <cell r="Q76" t="str">
            <v>No mercado</v>
          </cell>
          <cell r="R76">
            <v>0</v>
          </cell>
          <cell r="S76">
            <v>0.185391</v>
          </cell>
          <cell r="T76">
            <v>9.5366000000000006E-2</v>
          </cell>
          <cell r="U76">
            <v>0</v>
          </cell>
          <cell r="V76">
            <v>0.18385732699999999</v>
          </cell>
          <cell r="W76">
            <v>9.4576719999999989E-2</v>
          </cell>
          <cell r="X76">
            <v>0</v>
          </cell>
          <cell r="Y76">
            <v>0.188164</v>
          </cell>
          <cell r="Z76">
            <v>9.6792000000000003E-2</v>
          </cell>
          <cell r="AA76"/>
          <cell r="AB76"/>
          <cell r="AC76"/>
          <cell r="AD76"/>
          <cell r="AE76"/>
          <cell r="AF76"/>
          <cell r="AG76"/>
          <cell r="AH76"/>
          <cell r="AI76"/>
          <cell r="AJ76"/>
          <cell r="AK76"/>
          <cell r="AL76"/>
        </row>
        <row r="77">
          <cell r="D77" t="str">
            <v>JPY</v>
          </cell>
          <cell r="J77" t="str">
            <v>Default</v>
          </cell>
          <cell r="L77" t="str">
            <v>Default</v>
          </cell>
          <cell r="M77" t="str">
            <v>Falta definir</v>
          </cell>
          <cell r="Q77" t="str">
            <v>No mercado</v>
          </cell>
          <cell r="R77">
            <v>0</v>
          </cell>
          <cell r="S77">
            <v>3.0496850000000006</v>
          </cell>
          <cell r="T77">
            <v>2.1873019999999999</v>
          </cell>
          <cell r="U77">
            <v>0</v>
          </cell>
          <cell r="V77">
            <v>3.024453024</v>
          </cell>
          <cell r="W77">
            <v>2.1692049189999998</v>
          </cell>
          <cell r="X77">
            <v>0</v>
          </cell>
          <cell r="Y77">
            <v>3.0953049999999998</v>
          </cell>
          <cell r="Z77">
            <v>2.2200219999999997</v>
          </cell>
          <cell r="AA77"/>
          <cell r="AB77"/>
          <cell r="AC77"/>
          <cell r="AD77"/>
          <cell r="AE77"/>
          <cell r="AF77"/>
          <cell r="AG77"/>
          <cell r="AH77"/>
          <cell r="AI77"/>
          <cell r="AJ77"/>
          <cell r="AK77"/>
          <cell r="AL77"/>
        </row>
        <row r="78">
          <cell r="D78" t="str">
            <v>JPY</v>
          </cell>
          <cell r="J78" t="str">
            <v>Default</v>
          </cell>
          <cell r="L78" t="str">
            <v>Default</v>
          </cell>
          <cell r="M78" t="str">
            <v>Falta definir</v>
          </cell>
          <cell r="Q78" t="str">
            <v>No mercado</v>
          </cell>
          <cell r="R78">
            <v>0</v>
          </cell>
          <cell r="S78">
            <v>0.185391</v>
          </cell>
          <cell r="T78">
            <v>0.16777900000000001</v>
          </cell>
          <cell r="U78">
            <v>0</v>
          </cell>
          <cell r="V78">
            <v>0.18385732699999999</v>
          </cell>
          <cell r="W78">
            <v>0.16639088100000002</v>
          </cell>
          <cell r="X78">
            <v>0</v>
          </cell>
          <cell r="Y78">
            <v>0.188164</v>
          </cell>
          <cell r="Z78">
            <v>0.170289</v>
          </cell>
          <cell r="AA78"/>
          <cell r="AB78"/>
          <cell r="AC78"/>
          <cell r="AD78"/>
          <cell r="AE78"/>
          <cell r="AF78"/>
          <cell r="AG78"/>
          <cell r="AH78"/>
          <cell r="AI78"/>
          <cell r="AJ78"/>
          <cell r="AK78"/>
          <cell r="AL78"/>
        </row>
        <row r="79">
          <cell r="D79" t="str">
            <v>JPY</v>
          </cell>
          <cell r="J79" t="str">
            <v>Default</v>
          </cell>
          <cell r="L79" t="str">
            <v>Default</v>
          </cell>
          <cell r="M79" t="str">
            <v>Falta definir</v>
          </cell>
          <cell r="Q79" t="str">
            <v>No mercado</v>
          </cell>
          <cell r="R79">
            <v>0</v>
          </cell>
          <cell r="S79">
            <v>4.8109010000000003</v>
          </cell>
          <cell r="T79">
            <v>3.5408569999999999</v>
          </cell>
          <cell r="U79">
            <v>0</v>
          </cell>
          <cell r="V79">
            <v>4.7710976280000006</v>
          </cell>
          <cell r="W79">
            <v>3.5115609869999997</v>
          </cell>
          <cell r="X79">
            <v>0</v>
          </cell>
          <cell r="Y79">
            <v>4.8828680000000002</v>
          </cell>
          <cell r="Z79">
            <v>3.5938240000000001</v>
          </cell>
          <cell r="AA79"/>
          <cell r="AB79"/>
          <cell r="AC79"/>
          <cell r="AD79"/>
          <cell r="AE79"/>
          <cell r="AF79"/>
          <cell r="AG79"/>
          <cell r="AH79"/>
          <cell r="AI79"/>
          <cell r="AJ79"/>
          <cell r="AK79"/>
          <cell r="AL79"/>
        </row>
        <row r="80">
          <cell r="D80" t="str">
            <v>UCP</v>
          </cell>
          <cell r="J80" t="str">
            <v>Default</v>
          </cell>
          <cell r="L80" t="str">
            <v>Default</v>
          </cell>
          <cell r="M80" t="str">
            <v>Falta definir</v>
          </cell>
          <cell r="Q80" t="str">
            <v>No mercado</v>
          </cell>
          <cell r="R80">
            <v>0</v>
          </cell>
          <cell r="S80">
            <v>3.7015370000000001</v>
          </cell>
          <cell r="T80">
            <v>1.0360820000000002</v>
          </cell>
          <cell r="U80">
            <v>0</v>
          </cell>
          <cell r="V80">
            <v>3.6870886449999998</v>
          </cell>
          <cell r="W80">
            <v>1.032038147</v>
          </cell>
          <cell r="X80">
            <v>0</v>
          </cell>
          <cell r="Y80">
            <v>2.8048839999999999</v>
          </cell>
          <cell r="Z80">
            <v>0.78510400000000002</v>
          </cell>
          <cell r="AA80"/>
          <cell r="AB80"/>
          <cell r="AC80"/>
          <cell r="AD80"/>
          <cell r="AE80"/>
          <cell r="AF80"/>
          <cell r="AG80"/>
          <cell r="AH80"/>
          <cell r="AI80"/>
          <cell r="AJ80"/>
          <cell r="AK80"/>
          <cell r="AL80"/>
        </row>
        <row r="81">
          <cell r="D81" t="str">
            <v>UCP</v>
          </cell>
          <cell r="J81" t="str">
            <v>Default</v>
          </cell>
          <cell r="L81" t="str">
            <v>Default</v>
          </cell>
          <cell r="M81" t="str">
            <v>Falta definir</v>
          </cell>
          <cell r="Q81" t="str">
            <v>No mercado</v>
          </cell>
          <cell r="R81">
            <v>0</v>
          </cell>
          <cell r="S81">
            <v>2.8307720000000001</v>
          </cell>
          <cell r="T81">
            <v>0.79356000000000004</v>
          </cell>
          <cell r="U81">
            <v>0</v>
          </cell>
          <cell r="V81">
            <v>2.8197218639999999</v>
          </cell>
          <cell r="W81">
            <v>0.79046202799999998</v>
          </cell>
          <cell r="X81">
            <v>0</v>
          </cell>
          <cell r="Y81">
            <v>2.145051</v>
          </cell>
          <cell r="Z81">
            <v>0.601329</v>
          </cell>
          <cell r="AA81"/>
          <cell r="AB81"/>
          <cell r="AC81"/>
          <cell r="AD81"/>
          <cell r="AE81"/>
          <cell r="AF81"/>
          <cell r="AG81"/>
          <cell r="AH81"/>
          <cell r="AI81"/>
          <cell r="AJ81"/>
          <cell r="AK81"/>
          <cell r="AL81"/>
        </row>
        <row r="82">
          <cell r="D82" t="str">
            <v>UCP</v>
          </cell>
          <cell r="J82" t="str">
            <v>Default</v>
          </cell>
          <cell r="L82" t="str">
            <v>Default</v>
          </cell>
          <cell r="M82" t="str">
            <v>Falta definir</v>
          </cell>
          <cell r="Q82" t="str">
            <v>No mercado</v>
          </cell>
          <cell r="R82">
            <v>0</v>
          </cell>
          <cell r="S82">
            <v>0.49775399999999992</v>
          </cell>
          <cell r="T82">
            <v>0.13309199999999999</v>
          </cell>
          <cell r="U82">
            <v>0</v>
          </cell>
          <cell r="V82">
            <v>0.49581124899999995</v>
          </cell>
          <cell r="W82">
            <v>0.13257206400000002</v>
          </cell>
          <cell r="X82">
            <v>0</v>
          </cell>
          <cell r="Y82">
            <v>0.37717899999999999</v>
          </cell>
          <cell r="Z82">
            <v>0.100852</v>
          </cell>
          <cell r="AA82"/>
          <cell r="AB82"/>
          <cell r="AC82"/>
          <cell r="AD82"/>
          <cell r="AE82"/>
          <cell r="AF82"/>
          <cell r="AG82"/>
          <cell r="AH82"/>
          <cell r="AI82"/>
          <cell r="AJ82"/>
          <cell r="AK82"/>
          <cell r="AL82"/>
        </row>
        <row r="83">
          <cell r="D83" t="str">
            <v>UCP</v>
          </cell>
          <cell r="J83" t="str">
            <v>Default</v>
          </cell>
          <cell r="L83" t="str">
            <v>Default</v>
          </cell>
          <cell r="M83" t="str">
            <v>Falta definir</v>
          </cell>
          <cell r="Q83" t="str">
            <v>No mercado</v>
          </cell>
          <cell r="R83">
            <v>0</v>
          </cell>
          <cell r="S83">
            <v>0.166628</v>
          </cell>
          <cell r="T83">
            <v>4.7813000000000001E-2</v>
          </cell>
          <cell r="U83">
            <v>0</v>
          </cell>
          <cell r="V83">
            <v>0.165977608</v>
          </cell>
          <cell r="W83">
            <v>4.7626479999999999E-2</v>
          </cell>
          <cell r="X83">
            <v>0</v>
          </cell>
          <cell r="Y83">
            <v>0.12626399999999999</v>
          </cell>
          <cell r="Z83">
            <v>3.6230999999999999E-2</v>
          </cell>
          <cell r="AA83"/>
          <cell r="AB83"/>
          <cell r="AC83"/>
          <cell r="AD83"/>
          <cell r="AE83"/>
          <cell r="AF83"/>
          <cell r="AG83"/>
          <cell r="AH83"/>
          <cell r="AI83"/>
          <cell r="AJ83"/>
          <cell r="AK83"/>
          <cell r="AL83"/>
        </row>
        <row r="84">
          <cell r="D84" t="str">
            <v>UCP</v>
          </cell>
          <cell r="J84" t="str">
            <v>Default</v>
          </cell>
          <cell r="L84" t="str">
            <v>Default</v>
          </cell>
          <cell r="M84" t="str">
            <v>Falta definir</v>
          </cell>
          <cell r="Q84" t="str">
            <v>No mercado</v>
          </cell>
          <cell r="R84">
            <v>0</v>
          </cell>
          <cell r="S84">
            <v>4.9775E-2</v>
          </cell>
          <cell r="T84">
            <v>1.4436000000000003E-2</v>
          </cell>
          <cell r="U84">
            <v>0</v>
          </cell>
          <cell r="V84">
            <v>4.9581074999999995E-2</v>
          </cell>
          <cell r="W84">
            <v>1.4379913999999999E-2</v>
          </cell>
          <cell r="X84">
            <v>0</v>
          </cell>
          <cell r="Y84">
            <v>3.7718000000000002E-2</v>
          </cell>
          <cell r="Z84">
            <v>1.0939000000000001E-2</v>
          </cell>
          <cell r="AA84"/>
          <cell r="AB84"/>
          <cell r="AC84"/>
          <cell r="AD84"/>
          <cell r="AE84"/>
          <cell r="AF84"/>
          <cell r="AG84"/>
          <cell r="AH84"/>
          <cell r="AI84"/>
          <cell r="AJ84"/>
          <cell r="AK84"/>
          <cell r="AL84"/>
        </row>
        <row r="85">
          <cell r="D85" t="str">
            <v>UCP</v>
          </cell>
          <cell r="J85" t="str">
            <v>Default</v>
          </cell>
          <cell r="L85" t="str">
            <v>Default</v>
          </cell>
          <cell r="M85" t="str">
            <v>Falta definir</v>
          </cell>
          <cell r="Q85" t="str">
            <v>No mercado</v>
          </cell>
          <cell r="R85">
            <v>0</v>
          </cell>
          <cell r="S85">
            <v>1.6961219999999999</v>
          </cell>
          <cell r="T85">
            <v>0.52584399999999998</v>
          </cell>
          <cell r="U85">
            <v>0</v>
          </cell>
          <cell r="V85">
            <v>1.6895017210000001</v>
          </cell>
          <cell r="W85">
            <v>0.52379176199999999</v>
          </cell>
          <cell r="X85">
            <v>0</v>
          </cell>
          <cell r="Y85">
            <v>1.2852570000000001</v>
          </cell>
          <cell r="Z85">
            <v>0.39846499999999996</v>
          </cell>
          <cell r="AA85"/>
          <cell r="AB85"/>
          <cell r="AC85"/>
          <cell r="AD85"/>
          <cell r="AE85"/>
          <cell r="AF85"/>
          <cell r="AG85"/>
          <cell r="AH85"/>
          <cell r="AI85"/>
          <cell r="AJ85"/>
          <cell r="AK85"/>
          <cell r="AL85"/>
        </row>
        <row r="86">
          <cell r="D86" t="str">
            <v>UCP</v>
          </cell>
          <cell r="J86" t="str">
            <v>Default</v>
          </cell>
          <cell r="L86" t="str">
            <v>Default</v>
          </cell>
          <cell r="M86" t="str">
            <v>Falta definir</v>
          </cell>
          <cell r="Q86" t="str">
            <v>No mercado</v>
          </cell>
          <cell r="R86">
            <v>0</v>
          </cell>
          <cell r="S86">
            <v>5.3743819999999998</v>
          </cell>
          <cell r="T86">
            <v>1.5768320000000002</v>
          </cell>
          <cell r="U86">
            <v>0</v>
          </cell>
          <cell r="V86">
            <v>5.353403836</v>
          </cell>
          <cell r="W86">
            <v>1.5706768209999999</v>
          </cell>
          <cell r="X86">
            <v>0</v>
          </cell>
          <cell r="Y86">
            <v>4.0725030000000002</v>
          </cell>
          <cell r="Z86">
            <v>1.194863</v>
          </cell>
          <cell r="AA86"/>
          <cell r="AB86"/>
          <cell r="AC86"/>
          <cell r="AD86"/>
          <cell r="AE86"/>
          <cell r="AF86"/>
          <cell r="AG86"/>
          <cell r="AH86"/>
          <cell r="AI86"/>
          <cell r="AJ86"/>
          <cell r="AK86"/>
          <cell r="AL86"/>
        </row>
        <row r="87">
          <cell r="D87" t="str">
            <v>UCP</v>
          </cell>
          <cell r="J87" t="str">
            <v>Default</v>
          </cell>
          <cell r="L87" t="str">
            <v>Default</v>
          </cell>
          <cell r="M87" t="str">
            <v>Falta definir</v>
          </cell>
          <cell r="Q87" t="str">
            <v>No mercado</v>
          </cell>
          <cell r="R87">
            <v>0</v>
          </cell>
          <cell r="S87">
            <v>0.26110899999999998</v>
          </cell>
          <cell r="T87">
            <v>8.0864000000000005E-2</v>
          </cell>
          <cell r="U87">
            <v>0</v>
          </cell>
          <cell r="V87">
            <v>0.26009022299999995</v>
          </cell>
          <cell r="W87">
            <v>8.0548221000000003E-2</v>
          </cell>
          <cell r="X87">
            <v>0</v>
          </cell>
          <cell r="Y87">
            <v>0.19785900000000001</v>
          </cell>
          <cell r="Z87">
            <v>6.1276000000000004E-2</v>
          </cell>
          <cell r="AA87"/>
          <cell r="AB87"/>
          <cell r="AC87"/>
          <cell r="AD87"/>
          <cell r="AE87"/>
          <cell r="AF87"/>
          <cell r="AG87"/>
          <cell r="AH87"/>
          <cell r="AI87"/>
          <cell r="AJ87"/>
          <cell r="AK87"/>
          <cell r="AL87"/>
        </row>
        <row r="88">
          <cell r="D88" t="str">
            <v>UCP</v>
          </cell>
          <cell r="J88" t="str">
            <v>Default</v>
          </cell>
          <cell r="L88" t="str">
            <v>Default</v>
          </cell>
          <cell r="M88" t="str">
            <v>Falta definir</v>
          </cell>
          <cell r="Q88" t="str">
            <v>No mercado</v>
          </cell>
          <cell r="R88">
            <v>0</v>
          </cell>
          <cell r="S88">
            <v>3.1773660000000001</v>
          </cell>
          <cell r="T88">
            <v>0.98333800000000005</v>
          </cell>
          <cell r="U88">
            <v>0</v>
          </cell>
          <cell r="V88">
            <v>3.164963685</v>
          </cell>
          <cell r="W88">
            <v>0.97949924899999996</v>
          </cell>
          <cell r="X88">
            <v>0</v>
          </cell>
          <cell r="Y88">
            <v>2.4076880000000003</v>
          </cell>
          <cell r="Z88">
            <v>0.74513600000000002</v>
          </cell>
          <cell r="AA88"/>
          <cell r="AB88"/>
          <cell r="AC88"/>
          <cell r="AD88"/>
          <cell r="AE88"/>
          <cell r="AF88"/>
          <cell r="AG88"/>
          <cell r="AH88"/>
          <cell r="AI88"/>
          <cell r="AJ88"/>
          <cell r="AK88"/>
          <cell r="AL88"/>
        </row>
        <row r="89">
          <cell r="D89" t="str">
            <v>UCP</v>
          </cell>
          <cell r="J89" t="str">
            <v>Default</v>
          </cell>
          <cell r="L89" t="str">
            <v>Default</v>
          </cell>
          <cell r="M89" t="str">
            <v>Falta definir</v>
          </cell>
          <cell r="Q89" t="str">
            <v>No mercado</v>
          </cell>
          <cell r="R89">
            <v>0</v>
          </cell>
          <cell r="S89">
            <v>11.917963</v>
          </cell>
          <cell r="T89">
            <v>3.6475700000000004</v>
          </cell>
          <cell r="U89">
            <v>0</v>
          </cell>
          <cell r="V89">
            <v>11.913090059</v>
          </cell>
          <cell r="W89">
            <v>3.6460786079999998</v>
          </cell>
          <cell r="X89">
            <v>0</v>
          </cell>
          <cell r="Y89">
            <v>9.0309799999999996</v>
          </cell>
          <cell r="Z89">
            <v>2.7639899999999997</v>
          </cell>
          <cell r="AA89"/>
          <cell r="AB89"/>
          <cell r="AC89"/>
          <cell r="AD89"/>
          <cell r="AE89"/>
          <cell r="AF89"/>
          <cell r="AG89"/>
          <cell r="AH89"/>
          <cell r="AI89"/>
          <cell r="AJ89"/>
          <cell r="AK89"/>
          <cell r="AL89"/>
        </row>
        <row r="90">
          <cell r="D90" t="str">
            <v>UCP</v>
          </cell>
          <cell r="J90" t="str">
            <v>Default</v>
          </cell>
          <cell r="L90" t="str">
            <v>Default</v>
          </cell>
          <cell r="M90" t="str">
            <v>Falta definir</v>
          </cell>
          <cell r="Q90" t="str">
            <v>No mercado</v>
          </cell>
          <cell r="R90">
            <v>0</v>
          </cell>
          <cell r="S90">
            <v>0.36156899999999997</v>
          </cell>
          <cell r="T90">
            <v>0.10201399999999999</v>
          </cell>
          <cell r="U90">
            <v>0</v>
          </cell>
          <cell r="V90">
            <v>0.360157852</v>
          </cell>
          <cell r="W90">
            <v>0.101615936</v>
          </cell>
          <cell r="X90">
            <v>0</v>
          </cell>
          <cell r="Y90">
            <v>0.27398299999999998</v>
          </cell>
          <cell r="Z90">
            <v>7.730200000000001E-2</v>
          </cell>
          <cell r="AA90"/>
          <cell r="AB90"/>
          <cell r="AC90"/>
          <cell r="AD90"/>
          <cell r="AE90"/>
          <cell r="AF90"/>
          <cell r="AG90"/>
          <cell r="AH90"/>
          <cell r="AI90"/>
          <cell r="AJ90"/>
          <cell r="AK90"/>
          <cell r="AL90"/>
        </row>
        <row r="91">
          <cell r="D91" t="str">
            <v>UCP</v>
          </cell>
          <cell r="J91" t="str">
            <v>Default</v>
          </cell>
          <cell r="L91" t="str">
            <v>Default</v>
          </cell>
          <cell r="M91" t="str">
            <v>Falta definir</v>
          </cell>
          <cell r="Q91" t="str">
            <v>No mercado</v>
          </cell>
          <cell r="R91">
            <v>0</v>
          </cell>
          <cell r="S91">
            <v>1.365227</v>
          </cell>
          <cell r="T91">
            <v>0</v>
          </cell>
          <cell r="U91">
            <v>0</v>
          </cell>
          <cell r="V91">
            <v>1.3598982420000001</v>
          </cell>
          <cell r="W91">
            <v>0</v>
          </cell>
          <cell r="X91">
            <v>0</v>
          </cell>
          <cell r="Y91">
            <v>1.0345170000000001</v>
          </cell>
          <cell r="Z91">
            <v>0</v>
          </cell>
          <cell r="AA91"/>
          <cell r="AB91"/>
          <cell r="AC91"/>
          <cell r="AD91"/>
          <cell r="AE91"/>
          <cell r="AF91"/>
          <cell r="AG91"/>
          <cell r="AH91"/>
          <cell r="AI91"/>
          <cell r="AJ91"/>
          <cell r="AK91"/>
          <cell r="AL91"/>
        </row>
        <row r="92">
          <cell r="D92" t="str">
            <v>UCP</v>
          </cell>
          <cell r="J92" t="str">
            <v>Default</v>
          </cell>
          <cell r="L92" t="str">
            <v>Default</v>
          </cell>
          <cell r="M92" t="str">
            <v>Falta definir</v>
          </cell>
          <cell r="Q92" t="str">
            <v>No mercado</v>
          </cell>
          <cell r="R92">
            <v>0</v>
          </cell>
          <cell r="S92">
            <v>3.199E-3</v>
          </cell>
          <cell r="T92">
            <v>9.3300000000000002E-4</v>
          </cell>
          <cell r="U92">
            <v>0</v>
          </cell>
          <cell r="V92">
            <v>3.186576E-3</v>
          </cell>
          <cell r="W92">
            <v>9.2981899999999991E-4</v>
          </cell>
          <cell r="X92">
            <v>0</v>
          </cell>
          <cell r="Y92">
            <v>2.4239999999999999E-3</v>
          </cell>
          <cell r="Z92">
            <v>7.0699999999999995E-4</v>
          </cell>
          <cell r="AA92"/>
          <cell r="AB92"/>
          <cell r="AC92"/>
          <cell r="AD92"/>
          <cell r="AE92"/>
          <cell r="AF92"/>
          <cell r="AG92"/>
          <cell r="AH92"/>
          <cell r="AI92"/>
          <cell r="AJ92"/>
          <cell r="AK92"/>
          <cell r="AL92"/>
        </row>
        <row r="93">
          <cell r="D93" t="str">
            <v>UCP</v>
          </cell>
          <cell r="J93" t="str">
            <v>Default</v>
          </cell>
          <cell r="L93" t="str">
            <v>Default</v>
          </cell>
          <cell r="M93" t="str">
            <v>Falta definir</v>
          </cell>
          <cell r="Q93" t="str">
            <v>No mercado</v>
          </cell>
          <cell r="R93">
            <v>0</v>
          </cell>
          <cell r="S93">
            <v>9.9869999999999994E-3</v>
          </cell>
          <cell r="T93">
            <v>0</v>
          </cell>
          <cell r="U93">
            <v>0</v>
          </cell>
          <cell r="V93">
            <v>9.9478019999999986E-3</v>
          </cell>
          <cell r="W93">
            <v>0</v>
          </cell>
          <cell r="X93">
            <v>0</v>
          </cell>
          <cell r="Y93">
            <v>7.5679999999999992E-3</v>
          </cell>
          <cell r="Z93">
            <v>0</v>
          </cell>
          <cell r="AA93"/>
          <cell r="AB93"/>
          <cell r="AC93"/>
          <cell r="AD93"/>
          <cell r="AE93"/>
          <cell r="AF93"/>
          <cell r="AG93"/>
          <cell r="AH93"/>
          <cell r="AI93"/>
          <cell r="AJ93"/>
          <cell r="AK93"/>
          <cell r="AL93"/>
        </row>
        <row r="94">
          <cell r="D94" t="str">
            <v>UCP</v>
          </cell>
          <cell r="J94" t="str">
            <v>Default</v>
          </cell>
          <cell r="L94" t="str">
            <v>Default</v>
          </cell>
          <cell r="M94" t="str">
            <v>Falta definir</v>
          </cell>
          <cell r="Q94" t="str">
            <v>No mercado</v>
          </cell>
          <cell r="R94">
            <v>0</v>
          </cell>
          <cell r="S94">
            <v>1.8076240000000003</v>
          </cell>
          <cell r="T94">
            <v>0</v>
          </cell>
          <cell r="U94">
            <v>0</v>
          </cell>
          <cell r="V94">
            <v>1.8005685040000001</v>
          </cell>
          <cell r="W94">
            <v>0</v>
          </cell>
          <cell r="X94">
            <v>0</v>
          </cell>
          <cell r="Y94">
            <v>1.3697490000000001</v>
          </cell>
          <cell r="Z94">
            <v>0</v>
          </cell>
          <cell r="AA94"/>
          <cell r="AB94"/>
          <cell r="AC94"/>
          <cell r="AD94"/>
          <cell r="AE94"/>
          <cell r="AF94"/>
          <cell r="AG94"/>
          <cell r="AH94"/>
          <cell r="AI94"/>
          <cell r="AJ94"/>
          <cell r="AK94"/>
          <cell r="AL94"/>
        </row>
        <row r="95">
          <cell r="D95" t="str">
            <v>UCP</v>
          </cell>
          <cell r="J95" t="str">
            <v>Default</v>
          </cell>
          <cell r="L95" t="str">
            <v>Default</v>
          </cell>
          <cell r="M95" t="str">
            <v>Falta definir</v>
          </cell>
          <cell r="Q95" t="str">
            <v>No mercado</v>
          </cell>
          <cell r="R95">
            <v>0</v>
          </cell>
          <cell r="S95">
            <v>5.1827059999999996</v>
          </cell>
          <cell r="T95">
            <v>0</v>
          </cell>
          <cell r="U95">
            <v>0</v>
          </cell>
          <cell r="V95">
            <v>5.1624754450000001</v>
          </cell>
          <cell r="W95">
            <v>0</v>
          </cell>
          <cell r="X95">
            <v>0</v>
          </cell>
          <cell r="Y95">
            <v>3.9272579999999997</v>
          </cell>
          <cell r="Z95">
            <v>0</v>
          </cell>
          <cell r="AA95"/>
          <cell r="AB95"/>
          <cell r="AC95"/>
          <cell r="AD95"/>
          <cell r="AE95"/>
          <cell r="AF95"/>
          <cell r="AG95"/>
          <cell r="AH95"/>
          <cell r="AI95"/>
          <cell r="AJ95"/>
          <cell r="AK95"/>
          <cell r="AL95"/>
        </row>
        <row r="96">
          <cell r="D96" t="str">
            <v>UCP</v>
          </cell>
          <cell r="J96" t="str">
            <v>Default</v>
          </cell>
          <cell r="L96" t="str">
            <v>Default</v>
          </cell>
          <cell r="M96" t="str">
            <v>Falta definir</v>
          </cell>
          <cell r="Q96" t="str">
            <v>No mercado</v>
          </cell>
          <cell r="R96">
            <v>0</v>
          </cell>
          <cell r="S96">
            <v>0.100434</v>
          </cell>
          <cell r="T96">
            <v>0</v>
          </cell>
          <cell r="U96">
            <v>0</v>
          </cell>
          <cell r="V96">
            <v>0.10004218299999999</v>
          </cell>
          <cell r="W96">
            <v>0</v>
          </cell>
          <cell r="X96">
            <v>0</v>
          </cell>
          <cell r="Y96">
            <v>7.6105000000000006E-2</v>
          </cell>
          <cell r="Z96">
            <v>0</v>
          </cell>
          <cell r="AA96"/>
          <cell r="AB96"/>
          <cell r="AC96"/>
          <cell r="AD96"/>
          <cell r="AE96"/>
          <cell r="AF96"/>
          <cell r="AG96"/>
          <cell r="AH96"/>
          <cell r="AI96"/>
          <cell r="AJ96"/>
          <cell r="AK96"/>
          <cell r="AL96"/>
        </row>
        <row r="97">
          <cell r="D97" t="str">
            <v>UCP</v>
          </cell>
          <cell r="J97" t="str">
            <v>Default</v>
          </cell>
          <cell r="L97" t="str">
            <v>Default</v>
          </cell>
          <cell r="M97" t="str">
            <v>Falta definir</v>
          </cell>
          <cell r="Q97" t="str">
            <v>No mercado</v>
          </cell>
          <cell r="R97">
            <v>0</v>
          </cell>
          <cell r="S97">
            <v>0.40460400000000002</v>
          </cell>
          <cell r="T97">
            <v>0</v>
          </cell>
          <cell r="U97">
            <v>0</v>
          </cell>
          <cell r="V97">
            <v>0.40302505100000002</v>
          </cell>
          <cell r="W97">
            <v>0</v>
          </cell>
          <cell r="X97">
            <v>0</v>
          </cell>
          <cell r="Y97">
            <v>0.30659399999999998</v>
          </cell>
          <cell r="Z97">
            <v>0</v>
          </cell>
          <cell r="AA97"/>
          <cell r="AB97"/>
          <cell r="AC97"/>
          <cell r="AD97"/>
          <cell r="AE97"/>
          <cell r="AF97"/>
          <cell r="AG97"/>
          <cell r="AH97"/>
          <cell r="AI97"/>
          <cell r="AJ97"/>
          <cell r="AK97"/>
          <cell r="AL97"/>
        </row>
        <row r="98">
          <cell r="D98" t="str">
            <v>UCP</v>
          </cell>
          <cell r="J98" t="str">
            <v>Default</v>
          </cell>
          <cell r="L98" t="str">
            <v>Default</v>
          </cell>
          <cell r="M98" t="str">
            <v>Falta definir</v>
          </cell>
          <cell r="Q98" t="str">
            <v>No mercado</v>
          </cell>
          <cell r="R98">
            <v>0</v>
          </cell>
          <cell r="S98">
            <v>0.44141200000000003</v>
          </cell>
          <cell r="T98">
            <v>0</v>
          </cell>
          <cell r="U98">
            <v>0</v>
          </cell>
          <cell r="V98">
            <v>0.43968849300000001</v>
          </cell>
          <cell r="W98">
            <v>0</v>
          </cell>
          <cell r="X98">
            <v>0</v>
          </cell>
          <cell r="Y98">
            <v>0.33448500000000003</v>
          </cell>
          <cell r="Z98">
            <v>0</v>
          </cell>
          <cell r="AA98"/>
          <cell r="AB98"/>
          <cell r="AC98"/>
          <cell r="AD98"/>
          <cell r="AE98"/>
          <cell r="AF98"/>
          <cell r="AG98"/>
          <cell r="AH98"/>
          <cell r="AI98"/>
          <cell r="AJ98"/>
          <cell r="AK98"/>
          <cell r="AL98"/>
        </row>
        <row r="99">
          <cell r="D99" t="str">
            <v>UCP</v>
          </cell>
          <cell r="J99" t="str">
            <v>Default</v>
          </cell>
          <cell r="L99" t="str">
            <v>Default</v>
          </cell>
          <cell r="M99" t="str">
            <v>Falta definir</v>
          </cell>
          <cell r="Q99" t="str">
            <v>No mercado</v>
          </cell>
          <cell r="R99">
            <v>0</v>
          </cell>
          <cell r="S99">
            <v>1.8346239999999998</v>
          </cell>
          <cell r="T99">
            <v>0</v>
          </cell>
          <cell r="U99">
            <v>0</v>
          </cell>
          <cell r="V99">
            <v>1.8274626</v>
          </cell>
          <cell r="W99">
            <v>0</v>
          </cell>
          <cell r="X99">
            <v>0</v>
          </cell>
          <cell r="Y99">
            <v>1.3902080000000001</v>
          </cell>
          <cell r="Z99">
            <v>0</v>
          </cell>
          <cell r="AA99"/>
          <cell r="AB99"/>
          <cell r="AC99"/>
          <cell r="AD99"/>
          <cell r="AE99"/>
          <cell r="AF99"/>
          <cell r="AG99"/>
          <cell r="AH99"/>
          <cell r="AI99"/>
          <cell r="AJ99"/>
          <cell r="AK99"/>
          <cell r="AL99"/>
        </row>
        <row r="100">
          <cell r="D100" t="str">
            <v>UCP</v>
          </cell>
          <cell r="J100" t="str">
            <v>Default</v>
          </cell>
          <cell r="L100" t="str">
            <v>Default</v>
          </cell>
          <cell r="M100" t="str">
            <v>Falta definir</v>
          </cell>
          <cell r="Q100" t="str">
            <v>No mercado</v>
          </cell>
          <cell r="R100">
            <v>0</v>
          </cell>
          <cell r="S100">
            <v>9.4837000000000005E-2</v>
          </cell>
          <cell r="T100">
            <v>0</v>
          </cell>
          <cell r="U100">
            <v>0</v>
          </cell>
          <cell r="V100">
            <v>9.4466440000000013E-2</v>
          </cell>
          <cell r="W100">
            <v>0</v>
          </cell>
          <cell r="X100">
            <v>0</v>
          </cell>
          <cell r="Y100">
            <v>7.1864000000000011E-2</v>
          </cell>
          <cell r="Z100">
            <v>0</v>
          </cell>
          <cell r="AA100"/>
          <cell r="AB100"/>
          <cell r="AC100"/>
          <cell r="AD100"/>
          <cell r="AE100"/>
          <cell r="AF100"/>
          <cell r="AG100"/>
          <cell r="AH100"/>
          <cell r="AI100"/>
          <cell r="AJ100"/>
          <cell r="AK100"/>
          <cell r="AL100"/>
        </row>
        <row r="101">
          <cell r="D101" t="str">
            <v>UCP</v>
          </cell>
          <cell r="J101" t="str">
            <v>Default</v>
          </cell>
          <cell r="L101" t="str">
            <v>Default</v>
          </cell>
          <cell r="M101" t="str">
            <v>Falta definir</v>
          </cell>
          <cell r="Q101" t="str">
            <v>No mercado</v>
          </cell>
          <cell r="R101">
            <v>0</v>
          </cell>
          <cell r="S101">
            <v>1.3895789999999999</v>
          </cell>
          <cell r="T101">
            <v>0.40796199999999999</v>
          </cell>
          <cell r="U101">
            <v>0</v>
          </cell>
          <cell r="V101">
            <v>1.3841550070000002</v>
          </cell>
          <cell r="W101">
            <v>0.40636927300000003</v>
          </cell>
          <cell r="X101">
            <v>0</v>
          </cell>
          <cell r="Y101">
            <v>1.05297</v>
          </cell>
          <cell r="Z101">
            <v>0.30913799999999997</v>
          </cell>
          <cell r="AA101"/>
          <cell r="AB101"/>
          <cell r="AC101"/>
          <cell r="AD101"/>
          <cell r="AE101"/>
          <cell r="AF101"/>
          <cell r="AG101"/>
          <cell r="AH101"/>
          <cell r="AI101"/>
          <cell r="AJ101"/>
          <cell r="AK101"/>
          <cell r="AL101"/>
        </row>
        <row r="102">
          <cell r="D102" t="str">
            <v>UCP</v>
          </cell>
          <cell r="J102" t="str">
            <v>Default</v>
          </cell>
          <cell r="L102" t="str">
            <v>Default</v>
          </cell>
          <cell r="M102" t="str">
            <v>Falta definir</v>
          </cell>
          <cell r="Q102" t="str">
            <v>No mercado</v>
          </cell>
          <cell r="R102">
            <v>0</v>
          </cell>
          <cell r="S102">
            <v>0.24551600000000001</v>
          </cell>
          <cell r="T102">
            <v>4.1029999999999997E-2</v>
          </cell>
          <cell r="U102">
            <v>0</v>
          </cell>
          <cell r="V102">
            <v>0.24455786800000001</v>
          </cell>
          <cell r="W102">
            <v>4.0870123000000001E-2</v>
          </cell>
          <cell r="X102">
            <v>0</v>
          </cell>
          <cell r="Y102">
            <v>0.18604300000000001</v>
          </cell>
          <cell r="Z102">
            <v>3.1091000000000001E-2</v>
          </cell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</row>
        <row r="103">
          <cell r="D103" t="str">
            <v>UCP</v>
          </cell>
          <cell r="J103" t="str">
            <v>Default</v>
          </cell>
          <cell r="L103" t="str">
            <v>Default</v>
          </cell>
          <cell r="M103" t="str">
            <v>Falta definir</v>
          </cell>
          <cell r="Q103" t="str">
            <v>No mercado</v>
          </cell>
          <cell r="R103">
            <v>0</v>
          </cell>
          <cell r="S103">
            <v>1.8540509999999999</v>
          </cell>
          <cell r="T103">
            <v>0.45967199999999997</v>
          </cell>
          <cell r="U103">
            <v>0</v>
          </cell>
          <cell r="V103">
            <v>1.846814161</v>
          </cell>
          <cell r="W103">
            <v>0.45787723199999997</v>
          </cell>
          <cell r="X103">
            <v>0</v>
          </cell>
          <cell r="Y103">
            <v>1.40493</v>
          </cell>
          <cell r="Z103">
            <v>0.34832200000000002</v>
          </cell>
          <cell r="AA103"/>
          <cell r="AB103"/>
          <cell r="AC103"/>
          <cell r="AD103"/>
          <cell r="AE103"/>
          <cell r="AF103"/>
          <cell r="AG103"/>
          <cell r="AH103"/>
          <cell r="AI103"/>
          <cell r="AJ103"/>
          <cell r="AK103"/>
          <cell r="AL103"/>
        </row>
        <row r="104">
          <cell r="D104" t="str">
            <v>UCP</v>
          </cell>
          <cell r="J104" t="str">
            <v>Default</v>
          </cell>
          <cell r="L104" t="str">
            <v>Default</v>
          </cell>
          <cell r="M104" t="str">
            <v>Falta definir</v>
          </cell>
          <cell r="Q104" t="str">
            <v>No mercado</v>
          </cell>
          <cell r="R104">
            <v>0</v>
          </cell>
          <cell r="S104">
            <v>6.4502730000000001</v>
          </cell>
          <cell r="T104">
            <v>1.51416</v>
          </cell>
          <cell r="U104">
            <v>0</v>
          </cell>
          <cell r="V104">
            <v>6.4250948169999997</v>
          </cell>
          <cell r="W104">
            <v>1.5082491259999999</v>
          </cell>
          <cell r="X104">
            <v>0</v>
          </cell>
          <cell r="Y104">
            <v>4.887772</v>
          </cell>
          <cell r="Z104">
            <v>1.147373</v>
          </cell>
          <cell r="AA104"/>
          <cell r="AB104"/>
          <cell r="AC104"/>
          <cell r="AD104"/>
          <cell r="AE104"/>
          <cell r="AF104"/>
          <cell r="AG104"/>
          <cell r="AH104"/>
          <cell r="AI104"/>
          <cell r="AJ104"/>
          <cell r="AK104"/>
          <cell r="AL104"/>
        </row>
        <row r="105">
          <cell r="D105" t="str">
            <v>UCP</v>
          </cell>
          <cell r="J105" t="str">
            <v>Default</v>
          </cell>
          <cell r="L105" t="str">
            <v>Default</v>
          </cell>
          <cell r="M105" t="str">
            <v>Falta definir</v>
          </cell>
          <cell r="Q105" t="str">
            <v>No mercado</v>
          </cell>
          <cell r="R105">
            <v>0</v>
          </cell>
          <cell r="S105">
            <v>2.3637269999999999</v>
          </cell>
          <cell r="T105">
            <v>0.49077699999999996</v>
          </cell>
          <cell r="U105">
            <v>0</v>
          </cell>
          <cell r="V105">
            <v>2.3545005950000002</v>
          </cell>
          <cell r="W105">
            <v>0.48886130999999999</v>
          </cell>
          <cell r="X105">
            <v>0</v>
          </cell>
          <cell r="Y105">
            <v>1.7911429999999999</v>
          </cell>
          <cell r="Z105">
            <v>0.371892</v>
          </cell>
          <cell r="AA105"/>
          <cell r="AB105"/>
          <cell r="AC105"/>
          <cell r="AD105"/>
          <cell r="AE105"/>
          <cell r="AF105"/>
          <cell r="AG105"/>
          <cell r="AH105"/>
          <cell r="AI105"/>
          <cell r="AJ105"/>
          <cell r="AK105"/>
          <cell r="AL105"/>
        </row>
        <row r="106">
          <cell r="D106" t="str">
            <v>UCP</v>
          </cell>
          <cell r="J106" t="str">
            <v>Default</v>
          </cell>
          <cell r="L106" t="str">
            <v>Default</v>
          </cell>
          <cell r="M106" t="str">
            <v>Falta definir</v>
          </cell>
          <cell r="Q106" t="str">
            <v>No mercado</v>
          </cell>
          <cell r="R106">
            <v>0</v>
          </cell>
          <cell r="S106">
            <v>6.0374330000000009</v>
          </cell>
          <cell r="T106">
            <v>1.4290700000000001</v>
          </cell>
          <cell r="U106">
            <v>0</v>
          </cell>
          <cell r="V106">
            <v>6.0138664459999998</v>
          </cell>
          <cell r="W106">
            <v>1.4234915880000001</v>
          </cell>
          <cell r="X106">
            <v>0</v>
          </cell>
          <cell r="Y106">
            <v>4.5749380000000004</v>
          </cell>
          <cell r="Z106">
            <v>1.0828949999999999</v>
          </cell>
          <cell r="AA106"/>
          <cell r="AB106"/>
          <cell r="AC106"/>
          <cell r="AD106"/>
          <cell r="AE106"/>
          <cell r="AF106"/>
          <cell r="AG106"/>
          <cell r="AH106"/>
          <cell r="AI106"/>
          <cell r="AJ106"/>
          <cell r="AK106"/>
          <cell r="AL106"/>
        </row>
        <row r="107">
          <cell r="D107" t="str">
            <v>UCP</v>
          </cell>
          <cell r="J107" t="str">
            <v>Default</v>
          </cell>
          <cell r="L107" t="str">
            <v>Default</v>
          </cell>
          <cell r="M107" t="str">
            <v>Falta definir</v>
          </cell>
          <cell r="Q107" t="str">
            <v>No mercado</v>
          </cell>
          <cell r="R107">
            <v>0</v>
          </cell>
          <cell r="S107">
            <v>0.11558599999999999</v>
          </cell>
          <cell r="T107">
            <v>1.2193000000000001E-2</v>
          </cell>
          <cell r="U107">
            <v>0</v>
          </cell>
          <cell r="V107">
            <v>0.11513457699999999</v>
          </cell>
          <cell r="W107">
            <v>1.214555E-2</v>
          </cell>
          <cell r="X107">
            <v>0</v>
          </cell>
          <cell r="Y107">
            <v>8.7585999999999997E-2</v>
          </cell>
          <cell r="Z107">
            <v>9.2399999999999999E-3</v>
          </cell>
          <cell r="AA107"/>
          <cell r="AB107"/>
          <cell r="AC107"/>
          <cell r="AD107"/>
          <cell r="AE107"/>
          <cell r="AF107"/>
          <cell r="AG107"/>
          <cell r="AH107"/>
          <cell r="AI107"/>
          <cell r="AJ107"/>
          <cell r="AK107"/>
          <cell r="AL107"/>
        </row>
        <row r="108">
          <cell r="D108" t="str">
            <v>USD</v>
          </cell>
          <cell r="J108" t="str">
            <v>Default</v>
          </cell>
          <cell r="L108" t="str">
            <v>Default</v>
          </cell>
          <cell r="M108" t="str">
            <v>Falta definir</v>
          </cell>
          <cell r="Q108" t="str">
            <v>No mercado</v>
          </cell>
          <cell r="R108">
            <v>0</v>
          </cell>
          <cell r="S108">
            <v>60.46416</v>
          </cell>
          <cell r="T108">
            <v>0</v>
          </cell>
          <cell r="U108">
            <v>0</v>
          </cell>
          <cell r="V108">
            <v>60.464159699999996</v>
          </cell>
          <cell r="W108">
            <v>0</v>
          </cell>
          <cell r="X108">
            <v>0</v>
          </cell>
          <cell r="Y108">
            <v>60.464160000000007</v>
          </cell>
          <cell r="Z108">
            <v>0</v>
          </cell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</row>
        <row r="109">
          <cell r="D109" t="str">
            <v>USD</v>
          </cell>
          <cell r="J109" t="str">
            <v>Default</v>
          </cell>
          <cell r="L109" t="str">
            <v>Default</v>
          </cell>
          <cell r="M109" t="str">
            <v>Falta definir</v>
          </cell>
          <cell r="Q109" t="str">
            <v>No mercado</v>
          </cell>
          <cell r="R109">
            <v>0</v>
          </cell>
          <cell r="S109">
            <v>7.9140000000000002E-2</v>
          </cell>
          <cell r="T109">
            <v>5.1489999999999999E-3</v>
          </cell>
          <cell r="U109">
            <v>0</v>
          </cell>
          <cell r="V109">
            <v>7.9140000000000002E-2</v>
          </cell>
          <cell r="W109">
            <v>5.1490499999999996E-3</v>
          </cell>
          <cell r="X109">
            <v>0</v>
          </cell>
          <cell r="Y109">
            <v>7.9140000000000002E-2</v>
          </cell>
          <cell r="Z109">
            <v>5.1489999999999999E-3</v>
          </cell>
          <cell r="AA109"/>
          <cell r="AB109"/>
          <cell r="AC109"/>
          <cell r="AD109"/>
          <cell r="AE109"/>
          <cell r="AF109"/>
          <cell r="AG109"/>
          <cell r="AH109"/>
          <cell r="AI109"/>
          <cell r="AJ109"/>
          <cell r="AK109"/>
          <cell r="AL109"/>
        </row>
        <row r="110">
          <cell r="D110" t="str">
            <v>USD</v>
          </cell>
          <cell r="J110" t="str">
            <v>Default</v>
          </cell>
          <cell r="L110" t="str">
            <v>Default</v>
          </cell>
          <cell r="M110" t="str">
            <v>Falta definir</v>
          </cell>
          <cell r="Q110" t="str">
            <v>No mercado</v>
          </cell>
          <cell r="R110">
            <v>0</v>
          </cell>
          <cell r="S110">
            <v>1.153859</v>
          </cell>
          <cell r="T110">
            <v>7.6321E-2</v>
          </cell>
          <cell r="U110">
            <v>0</v>
          </cell>
          <cell r="V110">
            <v>1.1538594</v>
          </cell>
          <cell r="W110">
            <v>7.6321130000000001E-2</v>
          </cell>
          <cell r="X110">
            <v>0</v>
          </cell>
          <cell r="Y110">
            <v>1.153859</v>
          </cell>
          <cell r="Z110">
            <v>7.6321E-2</v>
          </cell>
          <cell r="AA110"/>
          <cell r="AB110"/>
          <cell r="AC110"/>
          <cell r="AD110"/>
          <cell r="AE110"/>
          <cell r="AF110"/>
          <cell r="AG110"/>
          <cell r="AH110"/>
          <cell r="AI110"/>
          <cell r="AJ110"/>
          <cell r="AK110"/>
          <cell r="AL110"/>
        </row>
        <row r="111">
          <cell r="D111" t="str">
            <v>USD</v>
          </cell>
          <cell r="J111" t="str">
            <v>Default</v>
          </cell>
          <cell r="L111" t="str">
            <v>Default</v>
          </cell>
          <cell r="M111" t="str">
            <v>Argentina</v>
          </cell>
          <cell r="Q111" t="str">
            <v>No mercado</v>
          </cell>
          <cell r="R111">
            <v>0</v>
          </cell>
          <cell r="S111">
            <v>0</v>
          </cell>
          <cell r="T111">
            <v>1.2639999999999999E-3</v>
          </cell>
          <cell r="U111">
            <v>0</v>
          </cell>
          <cell r="V111">
            <v>1E-8</v>
          </cell>
          <cell r="W111">
            <v>1.26446E-3</v>
          </cell>
          <cell r="X111">
            <v>0</v>
          </cell>
          <cell r="Y111">
            <v>0</v>
          </cell>
          <cell r="Z111">
            <v>1.2639999999999999E-3</v>
          </cell>
          <cell r="AA111"/>
          <cell r="AB111"/>
          <cell r="AC111"/>
          <cell r="AD111"/>
          <cell r="AE111"/>
          <cell r="AF111"/>
          <cell r="AG111"/>
          <cell r="AH111"/>
          <cell r="AI111"/>
          <cell r="AJ111"/>
          <cell r="AK111"/>
          <cell r="AL111"/>
        </row>
        <row r="112">
          <cell r="D112" t="str">
            <v>USD</v>
          </cell>
          <cell r="J112" t="str">
            <v>Default</v>
          </cell>
          <cell r="L112" t="str">
            <v>Default</v>
          </cell>
          <cell r="M112" t="str">
            <v>Argentina</v>
          </cell>
          <cell r="Q112" t="str">
            <v>No mercado</v>
          </cell>
          <cell r="R112">
            <v>0</v>
          </cell>
          <cell r="S112">
            <v>0</v>
          </cell>
          <cell r="T112">
            <v>2.7737999999999999E-2</v>
          </cell>
          <cell r="U112">
            <v>0</v>
          </cell>
          <cell r="V112">
            <v>1E-8</v>
          </cell>
          <cell r="W112">
            <v>2.7737899999999999E-2</v>
          </cell>
          <cell r="X112">
            <v>0</v>
          </cell>
          <cell r="Y112">
            <v>0</v>
          </cell>
          <cell r="Z112">
            <v>2.7737999999999999E-2</v>
          </cell>
          <cell r="AA112"/>
          <cell r="AB112"/>
          <cell r="AC112"/>
          <cell r="AD112"/>
          <cell r="AE112"/>
          <cell r="AF112"/>
          <cell r="AG112"/>
          <cell r="AH112"/>
          <cell r="AI112"/>
          <cell r="AJ112"/>
          <cell r="AK112"/>
          <cell r="AL112"/>
        </row>
        <row r="113">
          <cell r="D113" t="str">
            <v>USD</v>
          </cell>
          <cell r="J113" t="str">
            <v>Default</v>
          </cell>
          <cell r="L113" t="str">
            <v>Default</v>
          </cell>
          <cell r="M113" t="str">
            <v>Argentina</v>
          </cell>
          <cell r="Q113" t="str">
            <v>No mercado</v>
          </cell>
          <cell r="R113">
            <v>0</v>
          </cell>
          <cell r="S113">
            <v>21.692867</v>
          </cell>
          <cell r="T113">
            <v>8.2602700000000002</v>
          </cell>
          <cell r="U113">
            <v>0</v>
          </cell>
          <cell r="V113">
            <v>21.692866779999999</v>
          </cell>
          <cell r="W113">
            <v>8.2602703500000008</v>
          </cell>
          <cell r="X113">
            <v>0</v>
          </cell>
          <cell r="Y113">
            <v>21.692867</v>
          </cell>
          <cell r="Z113">
            <v>8.2602700000000002</v>
          </cell>
          <cell r="AA113"/>
          <cell r="AB113"/>
          <cell r="AC113"/>
          <cell r="AD113"/>
          <cell r="AE113"/>
          <cell r="AF113"/>
          <cell r="AG113"/>
          <cell r="AH113"/>
          <cell r="AI113"/>
          <cell r="AJ113"/>
          <cell r="AK113"/>
          <cell r="AL113"/>
        </row>
        <row r="114">
          <cell r="D114" t="str">
            <v>USD</v>
          </cell>
          <cell r="J114" t="str">
            <v>Default</v>
          </cell>
          <cell r="L114" t="str">
            <v>Default</v>
          </cell>
          <cell r="M114" t="str">
            <v>Argentina</v>
          </cell>
          <cell r="Q114" t="str">
            <v>No mercado</v>
          </cell>
          <cell r="R114">
            <v>0</v>
          </cell>
          <cell r="S114">
            <v>0</v>
          </cell>
          <cell r="T114">
            <v>2.5049999999999999E-2</v>
          </cell>
          <cell r="U114">
            <v>0</v>
          </cell>
          <cell r="V114">
            <v>1E-8</v>
          </cell>
          <cell r="W114">
            <v>2.5049659999999998E-2</v>
          </cell>
          <cell r="X114">
            <v>0</v>
          </cell>
          <cell r="Y114">
            <v>0</v>
          </cell>
          <cell r="Z114">
            <v>2.5049999999999999E-2</v>
          </cell>
          <cell r="AA114"/>
          <cell r="AB114"/>
          <cell r="AC114"/>
          <cell r="AD114"/>
          <cell r="AE114"/>
          <cell r="AF114"/>
          <cell r="AG114"/>
          <cell r="AH114"/>
          <cell r="AI114"/>
          <cell r="AJ114"/>
          <cell r="AK114"/>
          <cell r="AL114"/>
        </row>
        <row r="115">
          <cell r="D115" t="str">
            <v>USD</v>
          </cell>
          <cell r="J115" t="str">
            <v>Default</v>
          </cell>
          <cell r="L115" t="str">
            <v>Default</v>
          </cell>
          <cell r="M115" t="str">
            <v>Falta definir</v>
          </cell>
          <cell r="Q115" t="str">
            <v>No mercado</v>
          </cell>
          <cell r="R115">
            <v>0</v>
          </cell>
          <cell r="S115">
            <v>0</v>
          </cell>
          <cell r="T115">
            <v>4.1029999999999997E-2</v>
          </cell>
          <cell r="U115">
            <v>0</v>
          </cell>
          <cell r="V115">
            <v>1E-8</v>
          </cell>
          <cell r="W115">
            <v>4.1030039999999997E-2</v>
          </cell>
          <cell r="X115">
            <v>0</v>
          </cell>
          <cell r="Y115">
            <v>0</v>
          </cell>
          <cell r="Z115">
            <v>4.1030000000000004E-2</v>
          </cell>
          <cell r="AA115"/>
          <cell r="AB115"/>
          <cell r="AC115"/>
          <cell r="AD115"/>
          <cell r="AE115"/>
          <cell r="AF115"/>
          <cell r="AG115"/>
          <cell r="AH115"/>
          <cell r="AI115"/>
          <cell r="AJ115"/>
          <cell r="AK115"/>
          <cell r="AL115"/>
        </row>
        <row r="116">
          <cell r="D116" t="str">
            <v>USD</v>
          </cell>
          <cell r="J116" t="str">
            <v>Default</v>
          </cell>
          <cell r="L116" t="str">
            <v>Default</v>
          </cell>
          <cell r="M116" t="str">
            <v>Falta definir</v>
          </cell>
          <cell r="Q116" t="str">
            <v>No mercado</v>
          </cell>
          <cell r="R116">
            <v>0</v>
          </cell>
          <cell r="S116">
            <v>0</v>
          </cell>
          <cell r="T116">
            <v>1.4023000000000001E-2</v>
          </cell>
          <cell r="U116">
            <v>0</v>
          </cell>
          <cell r="V116">
            <v>1E-8</v>
          </cell>
          <cell r="W116">
            <v>1.402309E-2</v>
          </cell>
          <cell r="X116">
            <v>0</v>
          </cell>
          <cell r="Y116">
            <v>0</v>
          </cell>
          <cell r="Z116">
            <v>1.4022999999999999E-2</v>
          </cell>
          <cell r="AA116"/>
          <cell r="AB116"/>
          <cell r="AC116"/>
          <cell r="AD116"/>
          <cell r="AE116"/>
          <cell r="AF116"/>
          <cell r="AG116"/>
          <cell r="AH116"/>
          <cell r="AI116"/>
          <cell r="AJ116"/>
          <cell r="AK116"/>
          <cell r="AL116"/>
        </row>
        <row r="117">
          <cell r="D117" t="str">
            <v>USD</v>
          </cell>
          <cell r="J117" t="str">
            <v>Default</v>
          </cell>
          <cell r="L117" t="str">
            <v>Default</v>
          </cell>
          <cell r="M117" t="str">
            <v>Falta definir</v>
          </cell>
          <cell r="Q117" t="str">
            <v>No mercado</v>
          </cell>
          <cell r="R117">
            <v>0</v>
          </cell>
          <cell r="S117">
            <v>0</v>
          </cell>
          <cell r="T117">
            <v>1.8699999999999999E-3</v>
          </cell>
          <cell r="U117">
            <v>0</v>
          </cell>
          <cell r="V117">
            <v>1E-8</v>
          </cell>
          <cell r="W117">
            <v>1.8700000000000001E-3</v>
          </cell>
          <cell r="X117">
            <v>0</v>
          </cell>
          <cell r="Y117">
            <v>0</v>
          </cell>
          <cell r="Z117">
            <v>1.8700000000000001E-3</v>
          </cell>
          <cell r="AA117"/>
          <cell r="AB117"/>
          <cell r="AC117"/>
          <cell r="AD117"/>
          <cell r="AE117"/>
          <cell r="AF117"/>
          <cell r="AG117"/>
          <cell r="AH117"/>
          <cell r="AI117"/>
          <cell r="AJ117"/>
          <cell r="AK117"/>
          <cell r="AL117"/>
        </row>
        <row r="118">
          <cell r="D118" t="str">
            <v>USD</v>
          </cell>
          <cell r="J118" t="str">
            <v>Default</v>
          </cell>
          <cell r="L118" t="str">
            <v>Default</v>
          </cell>
          <cell r="M118" t="str">
            <v>Falta definir</v>
          </cell>
          <cell r="Q118" t="str">
            <v>No mercado</v>
          </cell>
          <cell r="R118">
            <v>0</v>
          </cell>
          <cell r="S118">
            <v>0</v>
          </cell>
          <cell r="T118">
            <v>1.5682000000000001E-2</v>
          </cell>
          <cell r="U118">
            <v>0</v>
          </cell>
          <cell r="V118">
            <v>1E-8</v>
          </cell>
          <cell r="W118">
            <v>1.5681520000000001E-2</v>
          </cell>
          <cell r="X118">
            <v>0</v>
          </cell>
          <cell r="Y118">
            <v>0</v>
          </cell>
          <cell r="Z118">
            <v>1.5682000000000001E-2</v>
          </cell>
          <cell r="AA118"/>
          <cell r="AB118"/>
          <cell r="AC118"/>
          <cell r="AD118"/>
          <cell r="AE118"/>
          <cell r="AF118"/>
          <cell r="AG118"/>
          <cell r="AH118"/>
          <cell r="AI118"/>
          <cell r="AJ118"/>
          <cell r="AK118"/>
          <cell r="AL118"/>
        </row>
        <row r="119">
          <cell r="D119" t="str">
            <v>USD</v>
          </cell>
          <cell r="J119" t="str">
            <v>Default</v>
          </cell>
          <cell r="L119" t="str">
            <v>Default</v>
          </cell>
          <cell r="M119" t="str">
            <v>Falta definir</v>
          </cell>
          <cell r="Q119" t="str">
            <v>No mercado</v>
          </cell>
          <cell r="R119">
            <v>0</v>
          </cell>
          <cell r="S119">
            <v>6.7770000000000001</v>
          </cell>
          <cell r="T119">
            <v>7.2397200000000002</v>
          </cell>
          <cell r="U119">
            <v>0</v>
          </cell>
          <cell r="V119">
            <v>6.7770000000000001</v>
          </cell>
          <cell r="W119">
            <v>7.2397195099999996</v>
          </cell>
          <cell r="X119">
            <v>0</v>
          </cell>
          <cell r="Y119">
            <v>6.7770000000000001</v>
          </cell>
          <cell r="Z119">
            <v>7.2397200000000002</v>
          </cell>
          <cell r="AA119"/>
          <cell r="AB119"/>
          <cell r="AC119"/>
          <cell r="AD119"/>
          <cell r="AE119"/>
          <cell r="AF119"/>
          <cell r="AG119"/>
          <cell r="AH119"/>
          <cell r="AI119"/>
          <cell r="AJ119"/>
          <cell r="AK119"/>
          <cell r="AL119"/>
        </row>
        <row r="120">
          <cell r="D120" t="str">
            <v>USD</v>
          </cell>
          <cell r="J120" t="str">
            <v>Default</v>
          </cell>
          <cell r="L120" t="str">
            <v>Default</v>
          </cell>
          <cell r="M120" t="str">
            <v>Falta definir</v>
          </cell>
          <cell r="Q120" t="str">
            <v>No mercado</v>
          </cell>
          <cell r="R120">
            <v>0</v>
          </cell>
          <cell r="S120">
            <v>6.9999999999999999E-6</v>
          </cell>
          <cell r="T120">
            <v>0.242228</v>
          </cell>
          <cell r="U120">
            <v>0</v>
          </cell>
          <cell r="V120">
            <v>6.9999999999999999E-6</v>
          </cell>
          <cell r="W120">
            <v>0.24222779999999999</v>
          </cell>
          <cell r="X120">
            <v>0</v>
          </cell>
          <cell r="Y120">
            <v>6.9999999999999999E-6</v>
          </cell>
          <cell r="Z120">
            <v>0.242228</v>
          </cell>
          <cell r="AA120"/>
          <cell r="AB120"/>
          <cell r="AC120"/>
          <cell r="AD120"/>
          <cell r="AE120"/>
          <cell r="AF120"/>
          <cell r="AG120"/>
          <cell r="AH120"/>
          <cell r="AI120"/>
          <cell r="AJ120"/>
          <cell r="AK120"/>
          <cell r="AL120"/>
        </row>
        <row r="121">
          <cell r="D121" t="str">
            <v>USD</v>
          </cell>
          <cell r="J121" t="str">
            <v>Default</v>
          </cell>
          <cell r="L121" t="str">
            <v>Default</v>
          </cell>
          <cell r="M121" t="str">
            <v>Falta definir</v>
          </cell>
          <cell r="Q121" t="str">
            <v>No mercado</v>
          </cell>
          <cell r="R121">
            <v>0</v>
          </cell>
          <cell r="S121">
            <v>0</v>
          </cell>
          <cell r="T121">
            <v>0.50122</v>
          </cell>
          <cell r="U121">
            <v>0</v>
          </cell>
          <cell r="V121">
            <v>1E-8</v>
          </cell>
          <cell r="W121">
            <v>0.50122016999999996</v>
          </cell>
          <cell r="X121">
            <v>0</v>
          </cell>
          <cell r="Y121">
            <v>0</v>
          </cell>
          <cell r="Z121">
            <v>0.50122</v>
          </cell>
          <cell r="AA121"/>
          <cell r="AB121"/>
          <cell r="AC121"/>
          <cell r="AD121"/>
          <cell r="AE121"/>
          <cell r="AF121"/>
          <cell r="AG121"/>
          <cell r="AH121"/>
          <cell r="AI121"/>
          <cell r="AJ121"/>
          <cell r="AK121"/>
          <cell r="AL121"/>
        </row>
        <row r="122">
          <cell r="D122" t="str">
            <v>USD</v>
          </cell>
          <cell r="J122" t="str">
            <v>Default</v>
          </cell>
          <cell r="L122" t="str">
            <v>Default</v>
          </cell>
          <cell r="M122" t="str">
            <v>Falta definir</v>
          </cell>
          <cell r="Q122" t="str">
            <v>No mercado</v>
          </cell>
          <cell r="R122">
            <v>0</v>
          </cell>
          <cell r="S122">
            <v>0.22679199999999999</v>
          </cell>
          <cell r="T122">
            <v>0.25287300000000001</v>
          </cell>
          <cell r="U122">
            <v>0</v>
          </cell>
          <cell r="V122">
            <v>0.22679199999999999</v>
          </cell>
          <cell r="W122">
            <v>0.25287273999999998</v>
          </cell>
          <cell r="X122">
            <v>0</v>
          </cell>
          <cell r="Y122">
            <v>0.22679199999999999</v>
          </cell>
          <cell r="Z122">
            <v>0.25287300000000001</v>
          </cell>
          <cell r="AA122"/>
          <cell r="AB122"/>
          <cell r="AC122"/>
          <cell r="AD122"/>
          <cell r="AE122"/>
          <cell r="AF122"/>
          <cell r="AG122"/>
          <cell r="AH122"/>
          <cell r="AI122"/>
          <cell r="AJ122"/>
          <cell r="AK122"/>
          <cell r="AL122"/>
        </row>
        <row r="123">
          <cell r="D123" t="str">
            <v>USD</v>
          </cell>
          <cell r="J123" t="str">
            <v>Default</v>
          </cell>
          <cell r="L123" t="str">
            <v>Default</v>
          </cell>
          <cell r="M123" t="str">
            <v>Falta definir</v>
          </cell>
          <cell r="Q123" t="str">
            <v>No mercado</v>
          </cell>
          <cell r="R123">
            <v>0</v>
          </cell>
          <cell r="S123">
            <v>26.591736999999998</v>
          </cell>
          <cell r="T123">
            <v>9.5821159999999992</v>
          </cell>
          <cell r="U123">
            <v>0</v>
          </cell>
          <cell r="V123">
            <v>26.591737000000002</v>
          </cell>
          <cell r="W123">
            <v>9.5821156599999995</v>
          </cell>
          <cell r="X123">
            <v>0</v>
          </cell>
          <cell r="Y123">
            <v>26.591737000000002</v>
          </cell>
          <cell r="Z123">
            <v>9.5821159999999992</v>
          </cell>
          <cell r="AA123"/>
          <cell r="AB123"/>
          <cell r="AC123"/>
          <cell r="AD123"/>
          <cell r="AE123"/>
          <cell r="AF123"/>
          <cell r="AG123"/>
          <cell r="AH123"/>
          <cell r="AI123"/>
          <cell r="AJ123"/>
          <cell r="AK123"/>
          <cell r="AL123"/>
        </row>
        <row r="124">
          <cell r="D124" t="str">
            <v>USD</v>
          </cell>
          <cell r="J124" t="str">
            <v>Default</v>
          </cell>
          <cell r="L124" t="str">
            <v>Default</v>
          </cell>
          <cell r="M124" t="str">
            <v>Falta definir</v>
          </cell>
          <cell r="Q124" t="str">
            <v>No mercado</v>
          </cell>
          <cell r="R124">
            <v>0</v>
          </cell>
          <cell r="S124">
            <v>0.314</v>
          </cell>
          <cell r="T124">
            <v>4.311261</v>
          </cell>
          <cell r="U124">
            <v>0</v>
          </cell>
          <cell r="V124">
            <v>0.314</v>
          </cell>
          <cell r="W124">
            <v>4.3112606299999996</v>
          </cell>
          <cell r="X124">
            <v>0</v>
          </cell>
          <cell r="Y124">
            <v>0.314</v>
          </cell>
          <cell r="Z124">
            <v>4.311261</v>
          </cell>
          <cell r="AA124"/>
          <cell r="AB124"/>
          <cell r="AC124"/>
          <cell r="AD124"/>
          <cell r="AE124"/>
          <cell r="AF124"/>
          <cell r="AG124"/>
          <cell r="AH124"/>
          <cell r="AI124"/>
          <cell r="AJ124"/>
          <cell r="AK124"/>
          <cell r="AL124"/>
        </row>
        <row r="125">
          <cell r="D125" t="str">
            <v>USD</v>
          </cell>
          <cell r="J125" t="str">
            <v>Default</v>
          </cell>
          <cell r="L125" t="str">
            <v>Default</v>
          </cell>
          <cell r="M125" t="str">
            <v>Falta definir</v>
          </cell>
          <cell r="Q125" t="str">
            <v>No mercado</v>
          </cell>
          <cell r="R125">
            <v>0</v>
          </cell>
          <cell r="S125">
            <v>3.5599999999999998E-4</v>
          </cell>
          <cell r="T125">
            <v>6.02E-4</v>
          </cell>
          <cell r="U125">
            <v>0</v>
          </cell>
          <cell r="V125">
            <v>3.5599999999999998E-4</v>
          </cell>
          <cell r="W125">
            <v>6.0210999999999999E-4</v>
          </cell>
          <cell r="X125">
            <v>0</v>
          </cell>
          <cell r="Y125">
            <v>3.5599999999999998E-4</v>
          </cell>
          <cell r="Z125">
            <v>6.02E-4</v>
          </cell>
          <cell r="AA125"/>
          <cell r="AB125"/>
          <cell r="AC125"/>
          <cell r="AD125"/>
          <cell r="AE125"/>
          <cell r="AF125"/>
          <cell r="AG125"/>
          <cell r="AH125"/>
          <cell r="AI125"/>
          <cell r="AJ125"/>
          <cell r="AK125"/>
          <cell r="AL125"/>
        </row>
        <row r="126">
          <cell r="D126" t="str">
            <v>USD</v>
          </cell>
          <cell r="J126" t="str">
            <v>Default</v>
          </cell>
          <cell r="L126" t="str">
            <v>Default</v>
          </cell>
          <cell r="M126" t="str">
            <v>Falta definir</v>
          </cell>
          <cell r="Q126" t="str">
            <v>No mercado</v>
          </cell>
          <cell r="R126">
            <v>0</v>
          </cell>
          <cell r="S126">
            <v>0.376</v>
          </cell>
          <cell r="T126">
            <v>0.55883000000000005</v>
          </cell>
          <cell r="U126">
            <v>0</v>
          </cell>
          <cell r="V126">
            <v>0.376</v>
          </cell>
          <cell r="W126">
            <v>0.55883000000000005</v>
          </cell>
          <cell r="X126">
            <v>0</v>
          </cell>
          <cell r="Y126">
            <v>0.376</v>
          </cell>
          <cell r="Z126">
            <v>0.55883000000000005</v>
          </cell>
          <cell r="AA126"/>
          <cell r="AB126"/>
          <cell r="AC126"/>
          <cell r="AD126"/>
          <cell r="AE126"/>
          <cell r="AF126"/>
          <cell r="AG126"/>
          <cell r="AH126"/>
          <cell r="AI126"/>
          <cell r="AJ126"/>
          <cell r="AK126"/>
          <cell r="AL126"/>
        </row>
        <row r="127">
          <cell r="D127" t="str">
            <v>USD</v>
          </cell>
          <cell r="J127" t="str">
            <v>Default</v>
          </cell>
          <cell r="L127" t="str">
            <v>Default</v>
          </cell>
          <cell r="M127" t="str">
            <v>Falta definir</v>
          </cell>
          <cell r="Q127" t="str">
            <v>No mercado</v>
          </cell>
          <cell r="R127">
            <v>0</v>
          </cell>
          <cell r="S127">
            <v>17.632365</v>
          </cell>
          <cell r="T127">
            <v>27.89734</v>
          </cell>
          <cell r="U127">
            <v>0</v>
          </cell>
          <cell r="V127">
            <v>17.63236461</v>
          </cell>
          <cell r="W127">
            <v>27.89733953</v>
          </cell>
          <cell r="X127">
            <v>0</v>
          </cell>
          <cell r="Y127">
            <v>17.632365</v>
          </cell>
          <cell r="Z127">
            <v>27.89734</v>
          </cell>
          <cell r="AA127"/>
          <cell r="AB127"/>
          <cell r="AC127"/>
          <cell r="AD127"/>
          <cell r="AE127"/>
          <cell r="AF127"/>
          <cell r="AG127"/>
          <cell r="AH127"/>
          <cell r="AI127"/>
          <cell r="AJ127"/>
          <cell r="AK127"/>
          <cell r="AL127"/>
        </row>
        <row r="128">
          <cell r="D128" t="str">
            <v>USD</v>
          </cell>
          <cell r="J128" t="str">
            <v>Default</v>
          </cell>
          <cell r="L128" t="str">
            <v>Default</v>
          </cell>
          <cell r="M128" t="str">
            <v>Falta definir</v>
          </cell>
          <cell r="Q128" t="str">
            <v>No mercado</v>
          </cell>
          <cell r="R128">
            <v>0</v>
          </cell>
          <cell r="S128">
            <v>10.584027000000001</v>
          </cell>
          <cell r="T128">
            <v>16.930033000000002</v>
          </cell>
          <cell r="U128">
            <v>0</v>
          </cell>
          <cell r="V128">
            <v>10.584027000000001</v>
          </cell>
          <cell r="W128">
            <v>16.9300332</v>
          </cell>
          <cell r="X128">
            <v>0</v>
          </cell>
          <cell r="Y128">
            <v>10.584027000000001</v>
          </cell>
          <cell r="Z128">
            <v>16.930032999999998</v>
          </cell>
          <cell r="AA128"/>
          <cell r="AB128"/>
          <cell r="AC128"/>
          <cell r="AD128"/>
          <cell r="AE128"/>
          <cell r="AF128"/>
          <cell r="AG128"/>
          <cell r="AH128"/>
          <cell r="AI128"/>
          <cell r="AJ128"/>
          <cell r="AK128"/>
          <cell r="AL128"/>
        </row>
        <row r="129">
          <cell r="D129" t="str">
            <v>USD</v>
          </cell>
          <cell r="J129" t="str">
            <v>Default</v>
          </cell>
          <cell r="L129" t="str">
            <v>Default</v>
          </cell>
          <cell r="M129" t="str">
            <v>Falta definir</v>
          </cell>
          <cell r="Q129" t="str">
            <v>No mercado</v>
          </cell>
          <cell r="R129">
            <v>0</v>
          </cell>
          <cell r="S129">
            <v>8.526999</v>
          </cell>
          <cell r="T129">
            <v>14.166601999999999</v>
          </cell>
          <cell r="U129">
            <v>0</v>
          </cell>
          <cell r="V129">
            <v>8.526999</v>
          </cell>
          <cell r="W129">
            <v>14.16660218</v>
          </cell>
          <cell r="X129">
            <v>0</v>
          </cell>
          <cell r="Y129">
            <v>8.526999</v>
          </cell>
          <cell r="Z129">
            <v>14.166602000000001</v>
          </cell>
          <cell r="AA129"/>
          <cell r="AB129"/>
          <cell r="AC129"/>
          <cell r="AD129"/>
          <cell r="AE129"/>
          <cell r="AF129"/>
          <cell r="AG129"/>
          <cell r="AH129"/>
          <cell r="AI129"/>
          <cell r="AJ129"/>
          <cell r="AK129"/>
          <cell r="AL129"/>
        </row>
        <row r="130">
          <cell r="D130" t="str">
            <v>USD</v>
          </cell>
          <cell r="J130" t="str">
            <v>Default</v>
          </cell>
          <cell r="L130" t="str">
            <v>Default</v>
          </cell>
          <cell r="M130" t="str">
            <v>Falta definir</v>
          </cell>
          <cell r="Q130" t="str">
            <v>No mercado</v>
          </cell>
          <cell r="R130">
            <v>0</v>
          </cell>
          <cell r="S130">
            <v>181.63679999999999</v>
          </cell>
          <cell r="T130">
            <v>297.40542399999998</v>
          </cell>
          <cell r="U130">
            <v>0</v>
          </cell>
          <cell r="V130">
            <v>181.63679999999999</v>
          </cell>
          <cell r="W130">
            <v>297.40542350999999</v>
          </cell>
          <cell r="X130">
            <v>0</v>
          </cell>
          <cell r="Y130">
            <v>181.63679999999999</v>
          </cell>
          <cell r="Z130">
            <v>297.40542399999998</v>
          </cell>
          <cell r="AA130"/>
          <cell r="AB130"/>
          <cell r="AC130"/>
          <cell r="AD130"/>
          <cell r="AE130"/>
          <cell r="AF130"/>
          <cell r="AG130"/>
          <cell r="AH130"/>
          <cell r="AI130"/>
          <cell r="AJ130"/>
          <cell r="AK130"/>
          <cell r="AL130"/>
        </row>
        <row r="131">
          <cell r="D131" t="str">
            <v>USD</v>
          </cell>
          <cell r="J131" t="str">
            <v>Default</v>
          </cell>
          <cell r="L131" t="str">
            <v>Default</v>
          </cell>
          <cell r="M131" t="str">
            <v>Falta definir</v>
          </cell>
          <cell r="Q131" t="str">
            <v>No mercado</v>
          </cell>
          <cell r="R131">
            <v>0</v>
          </cell>
          <cell r="S131">
            <v>9.8890100000000007</v>
          </cell>
          <cell r="T131">
            <v>16.897074</v>
          </cell>
          <cell r="U131">
            <v>0</v>
          </cell>
          <cell r="V131">
            <v>9.8890100000000007</v>
          </cell>
          <cell r="W131">
            <v>16.897073769999999</v>
          </cell>
          <cell r="X131">
            <v>0</v>
          </cell>
          <cell r="Y131">
            <v>9.8890100000000007</v>
          </cell>
          <cell r="Z131">
            <v>16.897074</v>
          </cell>
          <cell r="AA131"/>
          <cell r="AB131"/>
          <cell r="AC131"/>
          <cell r="AD131"/>
          <cell r="AE131"/>
          <cell r="AF131"/>
          <cell r="AG131"/>
          <cell r="AH131"/>
          <cell r="AI131"/>
          <cell r="AJ131"/>
          <cell r="AK131"/>
          <cell r="AL131"/>
        </row>
        <row r="132">
          <cell r="D132" t="str">
            <v>USD</v>
          </cell>
          <cell r="J132" t="str">
            <v>Default</v>
          </cell>
          <cell r="L132" t="str">
            <v>Default</v>
          </cell>
          <cell r="M132" t="str">
            <v>Falta definir</v>
          </cell>
          <cell r="Q132" t="str">
            <v>No mercado</v>
          </cell>
          <cell r="R132">
            <v>0</v>
          </cell>
          <cell r="S132">
            <v>8.1940010000000001</v>
          </cell>
          <cell r="T132">
            <v>13.824133</v>
          </cell>
          <cell r="U132">
            <v>0</v>
          </cell>
          <cell r="V132">
            <v>8.1940010000000001</v>
          </cell>
          <cell r="W132">
            <v>13.824133229999999</v>
          </cell>
          <cell r="X132">
            <v>0</v>
          </cell>
          <cell r="Y132">
            <v>8.1940010000000001</v>
          </cell>
          <cell r="Z132">
            <v>13.824133</v>
          </cell>
          <cell r="AA132"/>
          <cell r="AB132"/>
          <cell r="AC132"/>
          <cell r="AD132"/>
          <cell r="AE132"/>
          <cell r="AF132"/>
          <cell r="AG132"/>
          <cell r="AH132"/>
          <cell r="AI132"/>
          <cell r="AJ132"/>
          <cell r="AK132"/>
          <cell r="AL132"/>
        </row>
        <row r="133">
          <cell r="D133" t="str">
            <v>USD</v>
          </cell>
          <cell r="J133" t="str">
            <v>Default</v>
          </cell>
          <cell r="L133" t="str">
            <v>Default</v>
          </cell>
          <cell r="M133" t="str">
            <v>Falta definir</v>
          </cell>
          <cell r="Q133" t="str">
            <v>No mercado</v>
          </cell>
          <cell r="R133">
            <v>0</v>
          </cell>
          <cell r="S133">
            <v>2.1859980000000001</v>
          </cell>
          <cell r="T133">
            <v>3.8036370000000002</v>
          </cell>
          <cell r="U133">
            <v>0</v>
          </cell>
          <cell r="V133">
            <v>2.1859980000000001</v>
          </cell>
          <cell r="W133">
            <v>3.80363652</v>
          </cell>
          <cell r="X133">
            <v>0</v>
          </cell>
          <cell r="Y133">
            <v>2.1859980000000001</v>
          </cell>
          <cell r="Z133">
            <v>3.8036370000000002</v>
          </cell>
          <cell r="AA133"/>
          <cell r="AB133"/>
          <cell r="AC133"/>
          <cell r="AD133"/>
          <cell r="AE133"/>
          <cell r="AF133"/>
          <cell r="AG133"/>
          <cell r="AH133"/>
          <cell r="AI133"/>
          <cell r="AJ133"/>
          <cell r="AK133"/>
          <cell r="AL133"/>
        </row>
        <row r="134">
          <cell r="D134" t="str">
            <v>USD</v>
          </cell>
          <cell r="J134" t="str">
            <v>Default</v>
          </cell>
          <cell r="L134" t="str">
            <v>Default</v>
          </cell>
          <cell r="M134" t="str">
            <v>Falta definir</v>
          </cell>
          <cell r="Q134" t="str">
            <v>No mercado</v>
          </cell>
          <cell r="R134">
            <v>0</v>
          </cell>
          <cell r="S134">
            <v>58.417518999999999</v>
          </cell>
          <cell r="T134">
            <v>66.595971999999989</v>
          </cell>
          <cell r="U134">
            <v>0</v>
          </cell>
          <cell r="V134">
            <v>58.417519240000004</v>
          </cell>
          <cell r="W134">
            <v>66.595971820000003</v>
          </cell>
          <cell r="X134">
            <v>0</v>
          </cell>
          <cell r="Y134">
            <v>58.417518999999999</v>
          </cell>
          <cell r="Z134">
            <v>66.595971999999989</v>
          </cell>
          <cell r="AA134"/>
          <cell r="AB134"/>
          <cell r="AC134"/>
          <cell r="AD134"/>
          <cell r="AE134"/>
          <cell r="AF134"/>
          <cell r="AG134"/>
          <cell r="AH134"/>
          <cell r="AI134"/>
          <cell r="AJ134"/>
          <cell r="AK134"/>
          <cell r="AL134"/>
        </row>
        <row r="135">
          <cell r="D135" t="str">
            <v>USD</v>
          </cell>
          <cell r="J135" t="str">
            <v>Default</v>
          </cell>
          <cell r="L135" t="str">
            <v>Default</v>
          </cell>
          <cell r="M135" t="str">
            <v>Falta definir</v>
          </cell>
          <cell r="Q135" t="str">
            <v>No mercado</v>
          </cell>
          <cell r="R135">
            <v>0</v>
          </cell>
          <cell r="S135">
            <v>3.2609979999999998</v>
          </cell>
          <cell r="T135">
            <v>5.7332419999999997</v>
          </cell>
          <cell r="U135">
            <v>0</v>
          </cell>
          <cell r="V135">
            <v>3.2609979999999998</v>
          </cell>
          <cell r="W135">
            <v>5.7332420700000002</v>
          </cell>
          <cell r="X135">
            <v>0</v>
          </cell>
          <cell r="Y135">
            <v>3.2609979999999998</v>
          </cell>
          <cell r="Z135">
            <v>5.7332420000000006</v>
          </cell>
          <cell r="AA135"/>
          <cell r="AB135"/>
          <cell r="AC135"/>
          <cell r="AD135"/>
          <cell r="AE135"/>
          <cell r="AF135"/>
          <cell r="AG135"/>
          <cell r="AH135"/>
          <cell r="AI135"/>
          <cell r="AJ135"/>
          <cell r="AK135"/>
          <cell r="AL135"/>
        </row>
        <row r="136">
          <cell r="D136" t="str">
            <v>USD</v>
          </cell>
          <cell r="J136" t="str">
            <v>Default</v>
          </cell>
          <cell r="L136" t="str">
            <v>Default</v>
          </cell>
          <cell r="M136" t="str">
            <v>Falta definir</v>
          </cell>
          <cell r="Q136" t="str">
            <v>No mercado</v>
          </cell>
          <cell r="R136">
            <v>0</v>
          </cell>
          <cell r="S136">
            <v>110.804333</v>
          </cell>
          <cell r="T136">
            <v>128.948542</v>
          </cell>
          <cell r="U136">
            <v>0</v>
          </cell>
          <cell r="V136">
            <v>110.80433284</v>
          </cell>
          <cell r="W136">
            <v>128.94854236</v>
          </cell>
          <cell r="X136">
            <v>0</v>
          </cell>
          <cell r="Y136">
            <v>110.804333</v>
          </cell>
          <cell r="Z136">
            <v>128.948542</v>
          </cell>
          <cell r="AA136"/>
          <cell r="AB136"/>
          <cell r="AC136"/>
          <cell r="AD136"/>
          <cell r="AE136"/>
          <cell r="AF136"/>
          <cell r="AG136"/>
          <cell r="AH136"/>
          <cell r="AI136"/>
          <cell r="AJ136"/>
          <cell r="AK136"/>
          <cell r="AL136"/>
        </row>
        <row r="137">
          <cell r="D137" t="str">
            <v>USD</v>
          </cell>
          <cell r="J137" t="str">
            <v>Default</v>
          </cell>
          <cell r="L137" t="str">
            <v>Default</v>
          </cell>
          <cell r="M137" t="str">
            <v>Falta definir</v>
          </cell>
          <cell r="Q137" t="str">
            <v>No mercado</v>
          </cell>
          <cell r="R137">
            <v>0</v>
          </cell>
          <cell r="S137">
            <v>35.578001</v>
          </cell>
          <cell r="T137">
            <v>56.124727</v>
          </cell>
          <cell r="U137">
            <v>0</v>
          </cell>
          <cell r="V137">
            <v>35.578000999999993</v>
          </cell>
          <cell r="W137">
            <v>56.12472691</v>
          </cell>
          <cell r="X137">
            <v>0</v>
          </cell>
          <cell r="Y137">
            <v>35.578000999999993</v>
          </cell>
          <cell r="Z137">
            <v>56.124727</v>
          </cell>
          <cell r="AA137"/>
          <cell r="AB137"/>
          <cell r="AC137"/>
          <cell r="AD137"/>
          <cell r="AE137"/>
          <cell r="AF137"/>
          <cell r="AG137"/>
          <cell r="AH137"/>
          <cell r="AI137"/>
          <cell r="AJ137"/>
          <cell r="AK137"/>
          <cell r="AL137"/>
        </row>
        <row r="138">
          <cell r="D138" t="str">
            <v>USD</v>
          </cell>
          <cell r="J138" t="str">
            <v>Default</v>
          </cell>
          <cell r="L138" t="str">
            <v>Default</v>
          </cell>
          <cell r="M138" t="str">
            <v>Falta definir</v>
          </cell>
          <cell r="Q138" t="str">
            <v>No mercado</v>
          </cell>
          <cell r="R138">
            <v>0</v>
          </cell>
          <cell r="S138">
            <v>8.3858479999999993</v>
          </cell>
          <cell r="T138">
            <v>15.235290000000001</v>
          </cell>
          <cell r="U138">
            <v>0</v>
          </cell>
          <cell r="V138">
            <v>8.3858479999999993</v>
          </cell>
          <cell r="W138">
            <v>15.23528984</v>
          </cell>
          <cell r="X138">
            <v>0</v>
          </cell>
          <cell r="Y138">
            <v>8.3858479999999993</v>
          </cell>
          <cell r="Z138">
            <v>15.235290000000001</v>
          </cell>
          <cell r="AA138"/>
          <cell r="AB138"/>
          <cell r="AC138"/>
          <cell r="AD138"/>
          <cell r="AE138"/>
          <cell r="AF138"/>
          <cell r="AG138"/>
          <cell r="AH138"/>
          <cell r="AI138"/>
          <cell r="AJ138"/>
          <cell r="AK138"/>
          <cell r="AL138"/>
        </row>
        <row r="139">
          <cell r="D139" t="str">
            <v>USD</v>
          </cell>
          <cell r="J139" t="str">
            <v>Default</v>
          </cell>
          <cell r="L139" t="str">
            <v>Default</v>
          </cell>
          <cell r="M139" t="str">
            <v>Falta definir</v>
          </cell>
          <cell r="Q139" t="str">
            <v>No mercado</v>
          </cell>
          <cell r="R139">
            <v>0</v>
          </cell>
          <cell r="S139">
            <v>53.029004</v>
          </cell>
          <cell r="T139">
            <v>63.707591000000001</v>
          </cell>
          <cell r="U139">
            <v>0</v>
          </cell>
          <cell r="V139">
            <v>53.029004</v>
          </cell>
          <cell r="W139">
            <v>63.707591050000005</v>
          </cell>
          <cell r="X139">
            <v>0</v>
          </cell>
          <cell r="Y139">
            <v>53.029004</v>
          </cell>
          <cell r="Z139">
            <v>63.707591000000001</v>
          </cell>
          <cell r="AA139"/>
          <cell r="AB139"/>
          <cell r="AC139"/>
          <cell r="AD139"/>
          <cell r="AE139"/>
          <cell r="AF139"/>
          <cell r="AG139"/>
          <cell r="AH139"/>
          <cell r="AI139"/>
          <cell r="AJ139"/>
          <cell r="AK139"/>
          <cell r="AL139"/>
        </row>
        <row r="140">
          <cell r="D140" t="str">
            <v>USD</v>
          </cell>
          <cell r="J140" t="str">
            <v>Default</v>
          </cell>
          <cell r="L140" t="str">
            <v>Default</v>
          </cell>
          <cell r="M140" t="str">
            <v>Falta definir</v>
          </cell>
          <cell r="Q140" t="str">
            <v>No mercado</v>
          </cell>
          <cell r="R140">
            <v>0</v>
          </cell>
          <cell r="S140">
            <v>2E-3</v>
          </cell>
          <cell r="T140">
            <v>2.1489999999999999E-3</v>
          </cell>
          <cell r="U140">
            <v>0</v>
          </cell>
          <cell r="V140">
            <v>2E-3</v>
          </cell>
          <cell r="W140">
            <v>2.1488100000000001E-3</v>
          </cell>
          <cell r="X140">
            <v>0</v>
          </cell>
          <cell r="Y140">
            <v>2E-3</v>
          </cell>
          <cell r="Z140">
            <v>2.1489999999999999E-3</v>
          </cell>
          <cell r="AA140"/>
          <cell r="AB140"/>
          <cell r="AC140"/>
          <cell r="AD140"/>
          <cell r="AE140"/>
          <cell r="AF140"/>
          <cell r="AG140"/>
          <cell r="AH140"/>
          <cell r="AI140"/>
          <cell r="AJ140"/>
          <cell r="AK140"/>
          <cell r="AL140"/>
        </row>
        <row r="141">
          <cell r="D141" t="str">
            <v>USD</v>
          </cell>
          <cell r="J141" t="str">
            <v>Default</v>
          </cell>
          <cell r="L141" t="str">
            <v>Default</v>
          </cell>
          <cell r="M141" t="str">
            <v>Falta definir</v>
          </cell>
          <cell r="Q141" t="str">
            <v>No mercado</v>
          </cell>
          <cell r="R141">
            <v>0</v>
          </cell>
          <cell r="S141">
            <v>51.551825999999998</v>
          </cell>
          <cell r="T141">
            <v>72.881394</v>
          </cell>
          <cell r="U141">
            <v>0</v>
          </cell>
          <cell r="V141">
            <v>51.551825999999998</v>
          </cell>
          <cell r="W141">
            <v>72.881394049999997</v>
          </cell>
          <cell r="X141">
            <v>0</v>
          </cell>
          <cell r="Y141">
            <v>51.551825999999998</v>
          </cell>
          <cell r="Z141">
            <v>72.881394</v>
          </cell>
          <cell r="AA141"/>
          <cell r="AB141"/>
          <cell r="AC141"/>
          <cell r="AD141"/>
          <cell r="AE141"/>
          <cell r="AF141"/>
          <cell r="AG141"/>
          <cell r="AH141"/>
          <cell r="AI141"/>
          <cell r="AJ141"/>
          <cell r="AK141"/>
          <cell r="AL141"/>
        </row>
        <row r="142">
          <cell r="D142" t="str">
            <v>USD</v>
          </cell>
          <cell r="J142" t="str">
            <v>Default</v>
          </cell>
          <cell r="L142" t="str">
            <v>Default</v>
          </cell>
          <cell r="M142" t="str">
            <v>Falta definir</v>
          </cell>
          <cell r="Q142" t="str">
            <v>No mercado</v>
          </cell>
          <cell r="R142">
            <v>0</v>
          </cell>
          <cell r="S142">
            <v>6.3E-2</v>
          </cell>
          <cell r="T142">
            <v>0</v>
          </cell>
          <cell r="U142">
            <v>0</v>
          </cell>
          <cell r="V142">
            <v>6.3E-2</v>
          </cell>
          <cell r="W142">
            <v>0</v>
          </cell>
          <cell r="X142">
            <v>0</v>
          </cell>
          <cell r="Y142">
            <v>6.3E-2</v>
          </cell>
          <cell r="Z142">
            <v>0</v>
          </cell>
          <cell r="AA142"/>
          <cell r="AB142"/>
          <cell r="AC142"/>
          <cell r="AD142"/>
          <cell r="AE142"/>
          <cell r="AF142"/>
          <cell r="AG142"/>
          <cell r="AH142"/>
          <cell r="AI142"/>
          <cell r="AJ142"/>
          <cell r="AK142"/>
          <cell r="AL142"/>
        </row>
        <row r="143">
          <cell r="D143" t="str">
            <v>USD</v>
          </cell>
          <cell r="J143" t="str">
            <v>Default</v>
          </cell>
          <cell r="L143" t="str">
            <v>Default</v>
          </cell>
          <cell r="M143" t="str">
            <v>Falta definir</v>
          </cell>
          <cell r="Q143" t="str">
            <v>No mercado</v>
          </cell>
          <cell r="R143">
            <v>0</v>
          </cell>
          <cell r="S143">
            <v>8.1198999999999993E-2</v>
          </cell>
          <cell r="T143">
            <v>8.5260000000000006E-3</v>
          </cell>
          <cell r="U143">
            <v>0</v>
          </cell>
          <cell r="V143">
            <v>8.1199460000000001E-2</v>
          </cell>
          <cell r="W143">
            <v>8.5259400000000009E-3</v>
          </cell>
          <cell r="X143">
            <v>0</v>
          </cell>
          <cell r="Y143">
            <v>8.1198999999999993E-2</v>
          </cell>
          <cell r="Z143">
            <v>8.5260000000000006E-3</v>
          </cell>
          <cell r="AA143"/>
          <cell r="AB143"/>
          <cell r="AC143"/>
          <cell r="AD143"/>
          <cell r="AE143"/>
          <cell r="AF143"/>
          <cell r="AG143"/>
          <cell r="AH143"/>
          <cell r="AI143"/>
          <cell r="AJ143"/>
          <cell r="AK143"/>
          <cell r="AL143"/>
        </row>
        <row r="144">
          <cell r="D144" t="str">
            <v>USD</v>
          </cell>
          <cell r="J144" t="str">
            <v>Default</v>
          </cell>
          <cell r="L144" t="str">
            <v>Default</v>
          </cell>
          <cell r="M144" t="str">
            <v>Falta definir</v>
          </cell>
          <cell r="Q144" t="str">
            <v>No mercado</v>
          </cell>
          <cell r="R144">
            <v>0</v>
          </cell>
          <cell r="S144">
            <v>0.20900099999999999</v>
          </cell>
          <cell r="T144">
            <v>1.2540000000000001E-2</v>
          </cell>
          <cell r="U144">
            <v>0</v>
          </cell>
          <cell r="V144">
            <v>0.20900131999999999</v>
          </cell>
          <cell r="W144">
            <v>1.254008E-2</v>
          </cell>
          <cell r="X144">
            <v>0</v>
          </cell>
          <cell r="Y144">
            <v>0.20900099999999999</v>
          </cell>
          <cell r="Z144">
            <v>1.2539999999999999E-2</v>
          </cell>
          <cell r="AA144"/>
          <cell r="AB144"/>
          <cell r="AC144"/>
          <cell r="AD144"/>
          <cell r="AE144"/>
          <cell r="AF144"/>
          <cell r="AG144"/>
          <cell r="AH144"/>
          <cell r="AI144"/>
          <cell r="AJ144"/>
          <cell r="AK144"/>
          <cell r="AL144"/>
        </row>
        <row r="145">
          <cell r="D145" t="str">
            <v>USD</v>
          </cell>
          <cell r="J145" t="str">
            <v>Default</v>
          </cell>
          <cell r="L145" t="str">
            <v>Default</v>
          </cell>
          <cell r="M145" t="str">
            <v>Falta definir</v>
          </cell>
          <cell r="Q145" t="str">
            <v>No mercado</v>
          </cell>
          <cell r="R145">
            <v>0</v>
          </cell>
          <cell r="S145">
            <v>0.31345800000000001</v>
          </cell>
          <cell r="T145">
            <v>3.7615000000000003E-2</v>
          </cell>
          <cell r="U145">
            <v>0</v>
          </cell>
          <cell r="V145">
            <v>0.31345771</v>
          </cell>
          <cell r="W145">
            <v>3.7614919999999996E-2</v>
          </cell>
          <cell r="X145">
            <v>0</v>
          </cell>
          <cell r="Y145">
            <v>0.31345800000000001</v>
          </cell>
          <cell r="Z145">
            <v>3.7615000000000003E-2</v>
          </cell>
          <cell r="AA145"/>
          <cell r="AB145"/>
          <cell r="AC145"/>
          <cell r="AD145"/>
          <cell r="AE145"/>
          <cell r="AF145"/>
          <cell r="AG145"/>
          <cell r="AH145"/>
          <cell r="AI145"/>
          <cell r="AJ145"/>
          <cell r="AK145"/>
          <cell r="AL145"/>
        </row>
        <row r="146">
          <cell r="D146" t="str">
            <v>USD</v>
          </cell>
          <cell r="J146" t="str">
            <v>Default</v>
          </cell>
          <cell r="L146" t="str">
            <v>Default</v>
          </cell>
          <cell r="M146" t="str">
            <v>Falta definir</v>
          </cell>
          <cell r="Q146" t="str">
            <v>No mercado</v>
          </cell>
          <cell r="R146">
            <v>0</v>
          </cell>
          <cell r="S146">
            <v>0.36072100000000001</v>
          </cell>
          <cell r="T146">
            <v>3.2465000000000001E-2</v>
          </cell>
          <cell r="U146">
            <v>0</v>
          </cell>
          <cell r="V146">
            <v>0.36072080000000001</v>
          </cell>
          <cell r="W146">
            <v>3.2464859999999998E-2</v>
          </cell>
          <cell r="X146">
            <v>0</v>
          </cell>
          <cell r="Y146">
            <v>0.36072100000000001</v>
          </cell>
          <cell r="Z146">
            <v>3.2465000000000001E-2</v>
          </cell>
          <cell r="AA146"/>
          <cell r="AB146"/>
          <cell r="AC146"/>
          <cell r="AD146"/>
          <cell r="AE146"/>
          <cell r="AF146"/>
          <cell r="AG146"/>
          <cell r="AH146"/>
          <cell r="AI146"/>
          <cell r="AJ146"/>
          <cell r="AK146"/>
          <cell r="AL146"/>
        </row>
        <row r="147">
          <cell r="D147" t="str">
            <v>USD</v>
          </cell>
          <cell r="J147" t="str">
            <v>Default</v>
          </cell>
          <cell r="L147" t="str">
            <v>Default</v>
          </cell>
          <cell r="M147" t="str">
            <v>Falta definir</v>
          </cell>
          <cell r="Q147" t="str">
            <v>No mercado</v>
          </cell>
          <cell r="R147">
            <v>0</v>
          </cell>
          <cell r="S147">
            <v>0.36443199999999998</v>
          </cell>
          <cell r="T147">
            <v>2.1866E-2</v>
          </cell>
          <cell r="U147">
            <v>0</v>
          </cell>
          <cell r="V147">
            <v>0.36443203999999996</v>
          </cell>
          <cell r="W147">
            <v>2.186592E-2</v>
          </cell>
          <cell r="X147">
            <v>0</v>
          </cell>
          <cell r="Y147">
            <v>0.36443200000000003</v>
          </cell>
          <cell r="Z147">
            <v>2.1866E-2</v>
          </cell>
          <cell r="AA147"/>
          <cell r="AB147"/>
          <cell r="AC147"/>
          <cell r="AD147"/>
          <cell r="AE147"/>
          <cell r="AF147"/>
          <cell r="AG147"/>
          <cell r="AH147"/>
          <cell r="AI147"/>
          <cell r="AJ147"/>
          <cell r="AK147"/>
          <cell r="AL147"/>
        </row>
        <row r="148">
          <cell r="D148" t="str">
            <v>USD</v>
          </cell>
          <cell r="J148" t="str">
            <v>Default</v>
          </cell>
          <cell r="L148" t="str">
            <v>Default</v>
          </cell>
          <cell r="M148" t="str">
            <v>Falta definir</v>
          </cell>
          <cell r="Q148" t="str">
            <v>No mercado</v>
          </cell>
          <cell r="R148">
            <v>0</v>
          </cell>
          <cell r="S148">
            <v>0.40023599999999998</v>
          </cell>
          <cell r="T148">
            <v>3.0018E-2</v>
          </cell>
          <cell r="U148">
            <v>0</v>
          </cell>
          <cell r="V148">
            <v>0.40023604000000002</v>
          </cell>
          <cell r="W148">
            <v>3.0017700000000001E-2</v>
          </cell>
          <cell r="X148">
            <v>0</v>
          </cell>
          <cell r="Y148">
            <v>0.40023599999999998</v>
          </cell>
          <cell r="Z148">
            <v>3.0018E-2</v>
          </cell>
          <cell r="AA148"/>
          <cell r="AB148"/>
          <cell r="AC148"/>
          <cell r="AD148"/>
          <cell r="AE148"/>
          <cell r="AF148"/>
          <cell r="AG148"/>
          <cell r="AH148"/>
          <cell r="AI148"/>
          <cell r="AJ148"/>
          <cell r="AK148"/>
          <cell r="AL148"/>
        </row>
        <row r="149">
          <cell r="D149" t="str">
            <v>USD</v>
          </cell>
          <cell r="J149" t="str">
            <v>Default</v>
          </cell>
          <cell r="L149" t="str">
            <v>Default</v>
          </cell>
          <cell r="M149" t="str">
            <v>Falta definir</v>
          </cell>
          <cell r="Q149" t="str">
            <v>No mercado</v>
          </cell>
          <cell r="R149">
            <v>0</v>
          </cell>
          <cell r="S149">
            <v>0.51311400000000007</v>
          </cell>
          <cell r="T149">
            <v>7.6966999999999994E-2</v>
          </cell>
          <cell r="U149">
            <v>0</v>
          </cell>
          <cell r="V149">
            <v>0.51311441999999996</v>
          </cell>
          <cell r="W149">
            <v>7.6967149999999998E-2</v>
          </cell>
          <cell r="X149">
            <v>0</v>
          </cell>
          <cell r="Y149">
            <v>0.51311400000000007</v>
          </cell>
          <cell r="Z149">
            <v>7.6966999999999994E-2</v>
          </cell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</row>
        <row r="150">
          <cell r="D150" t="str">
            <v>USD</v>
          </cell>
          <cell r="J150" t="str">
            <v>Default</v>
          </cell>
          <cell r="L150" t="str">
            <v>Default</v>
          </cell>
          <cell r="M150" t="str">
            <v>Falta definir</v>
          </cell>
          <cell r="Q150" t="str">
            <v>No mercado</v>
          </cell>
          <cell r="R150">
            <v>0</v>
          </cell>
          <cell r="S150">
            <v>0.57459499999999997</v>
          </cell>
          <cell r="T150">
            <v>6.0331999999999997E-2</v>
          </cell>
          <cell r="U150">
            <v>0</v>
          </cell>
          <cell r="V150">
            <v>0.57459453900000002</v>
          </cell>
          <cell r="W150">
            <v>6.0332429E-2</v>
          </cell>
          <cell r="X150">
            <v>0</v>
          </cell>
          <cell r="Y150">
            <v>0.57459500000000008</v>
          </cell>
          <cell r="Z150">
            <v>6.0332000000000004E-2</v>
          </cell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</row>
        <row r="151">
          <cell r="D151" t="str">
            <v>USD</v>
          </cell>
          <cell r="J151" t="str">
            <v>Default</v>
          </cell>
          <cell r="L151" t="str">
            <v>Default</v>
          </cell>
          <cell r="M151" t="str">
            <v>Falta definir</v>
          </cell>
          <cell r="Q151" t="str">
            <v>No mercado</v>
          </cell>
          <cell r="R151">
            <v>0</v>
          </cell>
          <cell r="S151">
            <v>0.60800299999999996</v>
          </cell>
          <cell r="T151">
            <v>3.6479999999999999E-2</v>
          </cell>
          <cell r="U151">
            <v>0</v>
          </cell>
          <cell r="V151">
            <v>0.60800307899999995</v>
          </cell>
          <cell r="W151">
            <v>3.6480179000000001E-2</v>
          </cell>
          <cell r="X151">
            <v>0</v>
          </cell>
          <cell r="Y151">
            <v>0.60800300000000007</v>
          </cell>
          <cell r="Z151">
            <v>3.6479999999999999E-2</v>
          </cell>
          <cell r="AA151"/>
          <cell r="AB151"/>
          <cell r="AC151"/>
          <cell r="AD151"/>
          <cell r="AE151"/>
          <cell r="AF151"/>
          <cell r="AG151"/>
          <cell r="AH151"/>
          <cell r="AI151"/>
          <cell r="AJ151"/>
          <cell r="AK151"/>
          <cell r="AL151"/>
        </row>
        <row r="152">
          <cell r="D152" t="str">
            <v>USD</v>
          </cell>
          <cell r="J152" t="str">
            <v>Default</v>
          </cell>
          <cell r="L152" t="str">
            <v>Default</v>
          </cell>
          <cell r="M152" t="str">
            <v>Falta definir</v>
          </cell>
          <cell r="Q152" t="str">
            <v>No mercado</v>
          </cell>
          <cell r="R152">
            <v>0</v>
          </cell>
          <cell r="S152">
            <v>0.66702600000000001</v>
          </cell>
          <cell r="T152">
            <v>8.0043000000000003E-2</v>
          </cell>
          <cell r="U152">
            <v>0</v>
          </cell>
          <cell r="V152">
            <v>0.66702611000000001</v>
          </cell>
          <cell r="W152">
            <v>8.0043130000000004E-2</v>
          </cell>
          <cell r="X152">
            <v>0</v>
          </cell>
          <cell r="Y152">
            <v>0.66702600000000001</v>
          </cell>
          <cell r="Z152">
            <v>8.0043000000000003E-2</v>
          </cell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</row>
        <row r="153">
          <cell r="D153" t="str">
            <v>USD</v>
          </cell>
          <cell r="J153" t="str">
            <v>Default</v>
          </cell>
          <cell r="L153" t="str">
            <v>Default</v>
          </cell>
          <cell r="M153" t="str">
            <v>Falta definir</v>
          </cell>
          <cell r="Q153" t="str">
            <v>No mercado</v>
          </cell>
          <cell r="R153">
            <v>0</v>
          </cell>
          <cell r="S153">
            <v>0.73097999999999996</v>
          </cell>
          <cell r="T153">
            <v>6.5787999999999999E-2</v>
          </cell>
          <cell r="U153">
            <v>0</v>
          </cell>
          <cell r="V153">
            <v>0.73098013900000003</v>
          </cell>
          <cell r="W153">
            <v>6.5788198999999992E-2</v>
          </cell>
          <cell r="X153">
            <v>0</v>
          </cell>
          <cell r="Y153">
            <v>0.73097999999999996</v>
          </cell>
          <cell r="Z153">
            <v>6.5787999999999999E-2</v>
          </cell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</row>
        <row r="154">
          <cell r="D154" t="str">
            <v>USD</v>
          </cell>
          <cell r="J154" t="str">
            <v>Default</v>
          </cell>
          <cell r="L154" t="str">
            <v>Default</v>
          </cell>
          <cell r="M154" t="str">
            <v>Falta definir</v>
          </cell>
          <cell r="Q154" t="str">
            <v>No mercado</v>
          </cell>
          <cell r="R154">
            <v>0</v>
          </cell>
          <cell r="S154">
            <v>0.84708399999999995</v>
          </cell>
          <cell r="T154">
            <v>0.114356</v>
          </cell>
          <cell r="U154">
            <v>0</v>
          </cell>
          <cell r="V154">
            <v>0.84708424999999998</v>
          </cell>
          <cell r="W154">
            <v>0.11435637</v>
          </cell>
          <cell r="X154">
            <v>0</v>
          </cell>
          <cell r="Y154">
            <v>0.84708399999999995</v>
          </cell>
          <cell r="Z154">
            <v>0.114356</v>
          </cell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</row>
        <row r="155">
          <cell r="D155" t="str">
            <v>USD</v>
          </cell>
          <cell r="J155" t="str">
            <v>Default</v>
          </cell>
          <cell r="L155" t="str">
            <v>Default</v>
          </cell>
          <cell r="M155" t="str">
            <v>Falta definir</v>
          </cell>
          <cell r="Q155" t="str">
            <v>No mercado</v>
          </cell>
          <cell r="R155">
            <v>0</v>
          </cell>
          <cell r="S155">
            <v>1.0194289999999999</v>
          </cell>
          <cell r="T155">
            <v>0.122331</v>
          </cell>
          <cell r="U155">
            <v>0</v>
          </cell>
          <cell r="V155">
            <v>1.0194287289999999</v>
          </cell>
          <cell r="W155">
            <v>0.122331439</v>
          </cell>
          <cell r="X155">
            <v>0</v>
          </cell>
          <cell r="Y155">
            <v>1.0194289999999999</v>
          </cell>
          <cell r="Z155">
            <v>0.12233100000000001</v>
          </cell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</row>
        <row r="156">
          <cell r="D156" t="str">
            <v>USD</v>
          </cell>
          <cell r="J156" t="str">
            <v>Default</v>
          </cell>
          <cell r="L156" t="str">
            <v>Default</v>
          </cell>
          <cell r="M156" t="str">
            <v>Falta definir</v>
          </cell>
          <cell r="Q156" t="str">
            <v>No mercado</v>
          </cell>
          <cell r="R156">
            <v>0</v>
          </cell>
          <cell r="S156">
            <v>1.1271519999999999</v>
          </cell>
          <cell r="T156">
            <v>0.169073</v>
          </cell>
          <cell r="U156">
            <v>0</v>
          </cell>
          <cell r="V156">
            <v>1.1271524390000001</v>
          </cell>
          <cell r="W156">
            <v>0.16907285899999999</v>
          </cell>
          <cell r="X156">
            <v>0</v>
          </cell>
          <cell r="Y156">
            <v>1.1271520000000002</v>
          </cell>
          <cell r="Z156">
            <v>0.169073</v>
          </cell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</row>
        <row r="157">
          <cell r="D157" t="str">
            <v>USD</v>
          </cell>
          <cell r="J157" t="str">
            <v>Default</v>
          </cell>
          <cell r="L157" t="str">
            <v>Default</v>
          </cell>
          <cell r="M157" t="str">
            <v>Falta definir</v>
          </cell>
          <cell r="Q157" t="str">
            <v>No mercado</v>
          </cell>
          <cell r="R157">
            <v>0</v>
          </cell>
          <cell r="S157">
            <v>7.2169999999999996</v>
          </cell>
          <cell r="T157">
            <v>11.703486</v>
          </cell>
          <cell r="U157">
            <v>0</v>
          </cell>
          <cell r="V157">
            <v>7.2169999999999996</v>
          </cell>
          <cell r="W157">
            <v>11.703485919999999</v>
          </cell>
          <cell r="X157">
            <v>0</v>
          </cell>
          <cell r="Y157">
            <v>7.2169999999999996</v>
          </cell>
          <cell r="Z157">
            <v>11.703486000000002</v>
          </cell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</row>
        <row r="158">
          <cell r="D158" t="str">
            <v>USD</v>
          </cell>
          <cell r="J158" t="str">
            <v>Default</v>
          </cell>
          <cell r="L158" t="str">
            <v>Default</v>
          </cell>
          <cell r="M158" t="str">
            <v>Falta definir</v>
          </cell>
          <cell r="Q158" t="str">
            <v>No mercado</v>
          </cell>
          <cell r="R158">
            <v>0</v>
          </cell>
          <cell r="S158">
            <v>0.45830900000000002</v>
          </cell>
          <cell r="T158">
            <v>1.291361</v>
          </cell>
          <cell r="U158">
            <v>0</v>
          </cell>
          <cell r="V158">
            <v>0.45830852</v>
          </cell>
          <cell r="W158">
            <v>1.2913606199999998</v>
          </cell>
          <cell r="X158">
            <v>0</v>
          </cell>
          <cell r="Y158">
            <v>0.45830900000000002</v>
          </cell>
          <cell r="Z158">
            <v>1.2913610000000002</v>
          </cell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</row>
        <row r="159">
          <cell r="D159" t="str">
            <v>ARP</v>
          </cell>
          <cell r="J159" t="str">
            <v>AMPARO/EXCEPCIÓN ARP</v>
          </cell>
          <cell r="L159" t="str">
            <v>CAJA DE AHORRO</v>
          </cell>
          <cell r="M159" t="str">
            <v>Argentina</v>
          </cell>
          <cell r="Q159" t="str">
            <v>No mercado</v>
          </cell>
          <cell r="R159">
            <v>7.8100000000000001E-4</v>
          </cell>
          <cell r="S159">
            <v>0</v>
          </cell>
          <cell r="T159">
            <v>0</v>
          </cell>
          <cell r="U159">
            <v>7.5555799999999992E-4</v>
          </cell>
          <cell r="V159">
            <v>0</v>
          </cell>
          <cell r="W159">
            <v>0</v>
          </cell>
          <cell r="X159">
            <v>5.6100000000000008E-4</v>
          </cell>
          <cell r="Y159">
            <v>0</v>
          </cell>
          <cell r="Z159">
            <v>0</v>
          </cell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</row>
        <row r="160">
          <cell r="D160" t="str">
            <v>ARP</v>
          </cell>
          <cell r="J160" t="str">
            <v>AMPARO/EXCEPCIÓN ARP</v>
          </cell>
          <cell r="L160" t="str">
            <v>CAJA DE AHORRO</v>
          </cell>
          <cell r="M160" t="str">
            <v>Argentina</v>
          </cell>
          <cell r="Q160" t="str">
            <v>No mercado</v>
          </cell>
          <cell r="R160">
            <v>1.0330000000000001E-3</v>
          </cell>
          <cell r="S160">
            <v>0</v>
          </cell>
          <cell r="T160">
            <v>0</v>
          </cell>
          <cell r="U160">
            <v>9.9958699999999991E-4</v>
          </cell>
          <cell r="V160">
            <v>0</v>
          </cell>
          <cell r="W160">
            <v>0</v>
          </cell>
          <cell r="X160">
            <v>7.4200000000000004E-4</v>
          </cell>
          <cell r="Y160">
            <v>0</v>
          </cell>
          <cell r="Z160">
            <v>0</v>
          </cell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</row>
        <row r="161">
          <cell r="D161" t="str">
            <v>ARP</v>
          </cell>
          <cell r="J161" t="str">
            <v>AMPARO/EXCEPCIÓN ARP</v>
          </cell>
          <cell r="L161" t="str">
            <v>CAJA DE AHORRO</v>
          </cell>
          <cell r="M161" t="str">
            <v>Argentina</v>
          </cell>
          <cell r="Q161" t="str">
            <v>No mercado</v>
          </cell>
          <cell r="R161">
            <v>1.7359999999999999E-3</v>
          </cell>
          <cell r="S161">
            <v>0</v>
          </cell>
          <cell r="T161">
            <v>0</v>
          </cell>
          <cell r="U161">
            <v>1.679493E-3</v>
          </cell>
          <cell r="V161">
            <v>0</v>
          </cell>
          <cell r="W161">
            <v>0</v>
          </cell>
          <cell r="X161">
            <v>1.2470000000000001E-3</v>
          </cell>
          <cell r="Y161">
            <v>0</v>
          </cell>
          <cell r="Z161">
            <v>0</v>
          </cell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</row>
        <row r="162">
          <cell r="D162" t="str">
            <v>EUR</v>
          </cell>
          <cell r="J162" t="str">
            <v>BANCA</v>
          </cell>
          <cell r="L162" t="str">
            <v>DIVERSAS</v>
          </cell>
          <cell r="M162" t="str">
            <v>Argentina</v>
          </cell>
          <cell r="Q162" t="str">
            <v>No mercado</v>
          </cell>
          <cell r="R162">
            <v>1.1996299999999998</v>
          </cell>
          <cell r="S162">
            <v>0</v>
          </cell>
          <cell r="T162">
            <v>0</v>
          </cell>
          <cell r="U162">
            <v>1.2193669809999998</v>
          </cell>
          <cell r="V162">
            <v>0</v>
          </cell>
          <cell r="W162">
            <v>0</v>
          </cell>
          <cell r="X162">
            <v>1.209317</v>
          </cell>
          <cell r="Y162">
            <v>0</v>
          </cell>
          <cell r="Z162">
            <v>0</v>
          </cell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</row>
        <row r="163">
          <cell r="D163" t="str">
            <v>EUR</v>
          </cell>
          <cell r="J163" t="str">
            <v>BANCA</v>
          </cell>
          <cell r="L163" t="str">
            <v>DIVERSAS</v>
          </cell>
          <cell r="M163" t="str">
            <v>Externa</v>
          </cell>
          <cell r="Q163" t="str">
            <v>No mercado</v>
          </cell>
          <cell r="R163">
            <v>8.4246400000000001</v>
          </cell>
          <cell r="S163">
            <v>0</v>
          </cell>
          <cell r="T163">
            <v>0</v>
          </cell>
          <cell r="U163">
            <v>8.2118070250000006</v>
          </cell>
          <cell r="V163">
            <v>0</v>
          </cell>
          <cell r="W163">
            <v>0</v>
          </cell>
          <cell r="X163">
            <v>8.144127000000001</v>
          </cell>
          <cell r="Y163">
            <v>0</v>
          </cell>
          <cell r="Z163">
            <v>0</v>
          </cell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</row>
        <row r="164">
          <cell r="D164" t="str">
            <v>ARP</v>
          </cell>
          <cell r="J164" t="str">
            <v>BOTAPO</v>
          </cell>
          <cell r="L164" t="str">
            <v>DIVERSAS</v>
          </cell>
          <cell r="M164" t="str">
            <v>Argentina</v>
          </cell>
          <cell r="Q164" t="str">
            <v>Mercado</v>
          </cell>
          <cell r="R164">
            <v>3354.1582930000004</v>
          </cell>
          <cell r="S164">
            <v>0</v>
          </cell>
          <cell r="T164">
            <v>0</v>
          </cell>
          <cell r="U164">
            <v>3245.5188940759999</v>
          </cell>
          <cell r="V164">
            <v>0</v>
          </cell>
          <cell r="W164">
            <v>0</v>
          </cell>
          <cell r="X164">
            <v>2410.128099</v>
          </cell>
          <cell r="Y164">
            <v>0</v>
          </cell>
          <cell r="Z164">
            <v>0</v>
          </cell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</row>
        <row r="165">
          <cell r="D165" t="str">
            <v>SDR</v>
          </cell>
          <cell r="J165" t="str">
            <v>FIDA</v>
          </cell>
          <cell r="L165" t="str">
            <v>DIVERSAS</v>
          </cell>
          <cell r="M165" t="str">
            <v>Externa</v>
          </cell>
          <cell r="Q165" t="str">
            <v>No mercado</v>
          </cell>
          <cell r="R165">
            <v>3.5456370000000001</v>
          </cell>
          <cell r="S165">
            <v>0</v>
          </cell>
          <cell r="T165">
            <v>0</v>
          </cell>
          <cell r="U165">
            <v>3.534337689</v>
          </cell>
          <cell r="V165">
            <v>0</v>
          </cell>
          <cell r="W165">
            <v>0</v>
          </cell>
          <cell r="X165">
            <v>3.4903279999999999</v>
          </cell>
          <cell r="Y165">
            <v>0</v>
          </cell>
          <cell r="Z165">
            <v>0</v>
          </cell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</row>
        <row r="166">
          <cell r="D166" t="str">
            <v>SDR</v>
          </cell>
          <cell r="J166" t="str">
            <v>FIDA</v>
          </cell>
          <cell r="L166" t="str">
            <v>DIVERSAS</v>
          </cell>
          <cell r="M166" t="str">
            <v>Externa</v>
          </cell>
          <cell r="Q166" t="str">
            <v>No mercado</v>
          </cell>
          <cell r="R166">
            <v>4.4342689999999996</v>
          </cell>
          <cell r="S166">
            <v>0</v>
          </cell>
          <cell r="T166">
            <v>0</v>
          </cell>
          <cell r="U166">
            <v>4.4201370100000004</v>
          </cell>
          <cell r="V166">
            <v>0</v>
          </cell>
          <cell r="W166">
            <v>0</v>
          </cell>
          <cell r="X166">
            <v>4.3650969999999996</v>
          </cell>
          <cell r="Y166">
            <v>0</v>
          </cell>
          <cell r="Z166">
            <v>0</v>
          </cell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</row>
        <row r="167">
          <cell r="D167" t="str">
            <v>SDR</v>
          </cell>
          <cell r="J167" t="str">
            <v>FIDA</v>
          </cell>
          <cell r="L167" t="str">
            <v>DIVERSAS</v>
          </cell>
          <cell r="M167" t="str">
            <v>Externa</v>
          </cell>
          <cell r="Q167" t="str">
            <v>No mercado</v>
          </cell>
          <cell r="R167">
            <v>6.6599599999999999</v>
          </cell>
          <cell r="S167">
            <v>0</v>
          </cell>
          <cell r="T167">
            <v>0</v>
          </cell>
          <cell r="U167">
            <v>6.6387350009999997</v>
          </cell>
          <cell r="V167">
            <v>0</v>
          </cell>
          <cell r="W167">
            <v>0</v>
          </cell>
          <cell r="X167">
            <v>6.5560690000000008</v>
          </cell>
          <cell r="Y167">
            <v>0</v>
          </cell>
          <cell r="Z167">
            <v>0</v>
          </cell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</row>
        <row r="168">
          <cell r="D168" t="str">
            <v>EUR</v>
          </cell>
          <cell r="J168" t="str">
            <v>FIDA</v>
          </cell>
          <cell r="L168" t="str">
            <v>DIVERSAS</v>
          </cell>
          <cell r="M168" t="str">
            <v>Externa</v>
          </cell>
          <cell r="Q168" t="str">
            <v>No mercado</v>
          </cell>
          <cell r="R168">
            <v>23.512276</v>
          </cell>
          <cell r="S168">
            <v>0</v>
          </cell>
          <cell r="T168">
            <v>0</v>
          </cell>
          <cell r="U168">
            <v>22.918281417999999</v>
          </cell>
          <cell r="V168">
            <v>0</v>
          </cell>
          <cell r="W168">
            <v>0</v>
          </cell>
          <cell r="X168">
            <v>22.729393999999999</v>
          </cell>
          <cell r="Y168">
            <v>0</v>
          </cell>
          <cell r="Z168">
            <v>0</v>
          </cell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</row>
        <row r="169">
          <cell r="D169" t="str">
            <v>ARP</v>
          </cell>
          <cell r="J169" t="str">
            <v>LETRA ANSES</v>
          </cell>
          <cell r="L169" t="str">
            <v>DIVERSAS</v>
          </cell>
          <cell r="M169" t="str">
            <v>Argentina</v>
          </cell>
          <cell r="Q169" t="str">
            <v>No mercado</v>
          </cell>
          <cell r="R169">
            <v>1861.0874879999999</v>
          </cell>
          <cell r="S169">
            <v>0</v>
          </cell>
          <cell r="T169">
            <v>0</v>
          </cell>
          <cell r="U169">
            <v>1800.807856081</v>
          </cell>
          <cell r="V169">
            <v>0</v>
          </cell>
          <cell r="W169">
            <v>0</v>
          </cell>
          <cell r="X169">
            <v>998.73042700000008</v>
          </cell>
          <cell r="Y169">
            <v>0</v>
          </cell>
          <cell r="Z169">
            <v>0</v>
          </cell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</row>
        <row r="170">
          <cell r="D170" t="str">
            <v>USD</v>
          </cell>
          <cell r="J170" t="str">
            <v>LETRA BCRA</v>
          </cell>
          <cell r="L170" t="str">
            <v>DIVERSAS</v>
          </cell>
          <cell r="M170" t="str">
            <v>Argentina</v>
          </cell>
          <cell r="Q170" t="str">
            <v>No Mercado</v>
          </cell>
          <cell r="R170">
            <v>376.29992600000003</v>
          </cell>
          <cell r="S170">
            <v>0</v>
          </cell>
          <cell r="T170">
            <v>0</v>
          </cell>
          <cell r="U170">
            <v>376.29992599999997</v>
          </cell>
          <cell r="V170">
            <v>0</v>
          </cell>
          <cell r="W170">
            <v>0</v>
          </cell>
          <cell r="X170">
            <v>376.29992599999997</v>
          </cell>
          <cell r="Y170">
            <v>0</v>
          </cell>
          <cell r="Z170">
            <v>0</v>
          </cell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</row>
        <row r="171">
          <cell r="D171" t="str">
            <v>USD</v>
          </cell>
          <cell r="J171" t="str">
            <v>LETRA BCRA</v>
          </cell>
          <cell r="L171" t="str">
            <v>DIVERSAS</v>
          </cell>
          <cell r="M171" t="str">
            <v>Argentina</v>
          </cell>
          <cell r="Q171" t="str">
            <v>No Mercado</v>
          </cell>
          <cell r="R171">
            <v>2083.6480259999998</v>
          </cell>
          <cell r="S171">
            <v>0</v>
          </cell>
          <cell r="T171">
            <v>0</v>
          </cell>
          <cell r="U171">
            <v>2083.6480259999998</v>
          </cell>
          <cell r="V171">
            <v>0</v>
          </cell>
          <cell r="W171">
            <v>0</v>
          </cell>
          <cell r="X171">
            <v>2083.6480259999998</v>
          </cell>
          <cell r="Y171">
            <v>0</v>
          </cell>
          <cell r="Z171">
            <v>0</v>
          </cell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</row>
        <row r="172">
          <cell r="D172" t="str">
            <v>USD</v>
          </cell>
          <cell r="J172" t="str">
            <v>LETRA BCRA</v>
          </cell>
          <cell r="L172" t="str">
            <v>DIVERSAS</v>
          </cell>
          <cell r="M172" t="str">
            <v>Argentina</v>
          </cell>
          <cell r="Q172" t="str">
            <v>No Mercado</v>
          </cell>
          <cell r="R172">
            <v>2121.3864849999995</v>
          </cell>
          <cell r="S172">
            <v>0</v>
          </cell>
          <cell r="T172">
            <v>0</v>
          </cell>
          <cell r="U172">
            <v>2121.386485</v>
          </cell>
          <cell r="V172">
            <v>0</v>
          </cell>
          <cell r="W172">
            <v>0</v>
          </cell>
          <cell r="X172">
            <v>2121.386485</v>
          </cell>
          <cell r="Y172">
            <v>0</v>
          </cell>
          <cell r="Z172">
            <v>0</v>
          </cell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</row>
        <row r="173">
          <cell r="D173" t="str">
            <v>USD</v>
          </cell>
          <cell r="J173" t="str">
            <v>LETRA BCRA</v>
          </cell>
          <cell r="L173" t="str">
            <v>DIVERSAS</v>
          </cell>
          <cell r="M173" t="str">
            <v>Argentina</v>
          </cell>
          <cell r="Q173" t="str">
            <v>No Mercado</v>
          </cell>
          <cell r="R173">
            <v>2292.2967669999998</v>
          </cell>
          <cell r="S173">
            <v>0</v>
          </cell>
          <cell r="T173">
            <v>0</v>
          </cell>
          <cell r="U173">
            <v>2292.2967674500001</v>
          </cell>
          <cell r="V173">
            <v>0</v>
          </cell>
          <cell r="W173">
            <v>0</v>
          </cell>
          <cell r="X173">
            <v>2292.2967669999998</v>
          </cell>
          <cell r="Y173">
            <v>0</v>
          </cell>
          <cell r="Z173">
            <v>0</v>
          </cell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</row>
        <row r="174">
          <cell r="D174" t="str">
            <v>USD</v>
          </cell>
          <cell r="J174" t="str">
            <v>LETRA BCRA</v>
          </cell>
          <cell r="L174" t="str">
            <v>DIVERSAS</v>
          </cell>
          <cell r="M174" t="str">
            <v>Argentina</v>
          </cell>
          <cell r="Q174" t="str">
            <v>No Mercado</v>
          </cell>
          <cell r="R174">
            <v>3043</v>
          </cell>
          <cell r="S174">
            <v>0</v>
          </cell>
          <cell r="T174">
            <v>0</v>
          </cell>
          <cell r="U174">
            <v>3043</v>
          </cell>
          <cell r="V174">
            <v>0</v>
          </cell>
          <cell r="W174">
            <v>0</v>
          </cell>
          <cell r="X174">
            <v>3043</v>
          </cell>
          <cell r="Y174">
            <v>0</v>
          </cell>
          <cell r="Z174">
            <v>0</v>
          </cell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</row>
        <row r="175">
          <cell r="D175" t="str">
            <v>USD</v>
          </cell>
          <cell r="J175" t="str">
            <v>LETRA BCRA</v>
          </cell>
          <cell r="L175" t="str">
            <v>DIVERSAS</v>
          </cell>
          <cell r="M175" t="str">
            <v>Argentina</v>
          </cell>
          <cell r="Q175" t="str">
            <v>No Mercado</v>
          </cell>
          <cell r="R175">
            <v>5674</v>
          </cell>
          <cell r="S175">
            <v>0</v>
          </cell>
          <cell r="T175">
            <v>0</v>
          </cell>
          <cell r="U175">
            <v>5674</v>
          </cell>
          <cell r="V175">
            <v>0</v>
          </cell>
          <cell r="W175">
            <v>0</v>
          </cell>
          <cell r="X175">
            <v>5674</v>
          </cell>
          <cell r="Y175">
            <v>0</v>
          </cell>
          <cell r="Z175">
            <v>0</v>
          </cell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</row>
        <row r="176">
          <cell r="D176" t="str">
            <v>USD</v>
          </cell>
          <cell r="J176" t="str">
            <v>LETRA BCRA</v>
          </cell>
          <cell r="L176" t="str">
            <v>DIVERSAS</v>
          </cell>
          <cell r="M176" t="str">
            <v>Argentina</v>
          </cell>
          <cell r="Q176" t="str">
            <v>No Mercado</v>
          </cell>
          <cell r="R176">
            <v>7132.6550120000002</v>
          </cell>
          <cell r="S176">
            <v>0</v>
          </cell>
          <cell r="T176">
            <v>0</v>
          </cell>
          <cell r="U176">
            <v>7132.6550123899997</v>
          </cell>
          <cell r="V176">
            <v>0</v>
          </cell>
          <cell r="W176">
            <v>0</v>
          </cell>
          <cell r="X176">
            <v>7132.6550120000002</v>
          </cell>
          <cell r="Y176">
            <v>0</v>
          </cell>
          <cell r="Z176">
            <v>0</v>
          </cell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</row>
        <row r="177">
          <cell r="D177" t="str">
            <v>USD</v>
          </cell>
          <cell r="J177" t="str">
            <v>LETRA BCRA</v>
          </cell>
          <cell r="L177" t="str">
            <v>DIVERSAS</v>
          </cell>
          <cell r="M177" t="str">
            <v>Argentina</v>
          </cell>
          <cell r="Q177" t="str">
            <v>No Mercado</v>
          </cell>
          <cell r="R177">
            <v>7504</v>
          </cell>
          <cell r="S177">
            <v>0</v>
          </cell>
          <cell r="T177">
            <v>0</v>
          </cell>
          <cell r="U177">
            <v>7504</v>
          </cell>
          <cell r="V177">
            <v>0</v>
          </cell>
          <cell r="W177">
            <v>0</v>
          </cell>
          <cell r="X177">
            <v>7504</v>
          </cell>
          <cell r="Y177">
            <v>0</v>
          </cell>
          <cell r="Z177">
            <v>0</v>
          </cell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</row>
        <row r="178">
          <cell r="D178" t="str">
            <v>USD</v>
          </cell>
          <cell r="J178" t="str">
            <v>LETRA BCRA</v>
          </cell>
          <cell r="L178" t="str">
            <v>DIVERSAS</v>
          </cell>
          <cell r="M178" t="str">
            <v>Argentina</v>
          </cell>
          <cell r="Q178" t="str">
            <v>No Mercado</v>
          </cell>
          <cell r="R178">
            <v>7896.7648920000001</v>
          </cell>
          <cell r="S178">
            <v>0</v>
          </cell>
          <cell r="T178">
            <v>0</v>
          </cell>
          <cell r="U178">
            <v>7896.7648920000001</v>
          </cell>
          <cell r="V178">
            <v>0</v>
          </cell>
          <cell r="W178">
            <v>0</v>
          </cell>
          <cell r="X178">
            <v>7896.7648920000001</v>
          </cell>
          <cell r="Y178">
            <v>0</v>
          </cell>
          <cell r="Z178">
            <v>0</v>
          </cell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</row>
        <row r="179">
          <cell r="D179" t="str">
            <v>USD</v>
          </cell>
          <cell r="J179" t="str">
            <v>LETRA BCRA</v>
          </cell>
          <cell r="L179" t="str">
            <v>DIVERSAS</v>
          </cell>
          <cell r="M179" t="str">
            <v>Argentina</v>
          </cell>
          <cell r="Q179" t="str">
            <v>No Mercado</v>
          </cell>
          <cell r="R179">
            <v>10562.539717</v>
          </cell>
          <cell r="S179">
            <v>0</v>
          </cell>
          <cell r="T179">
            <v>0</v>
          </cell>
          <cell r="U179">
            <v>10562.539717</v>
          </cell>
          <cell r="V179">
            <v>0</v>
          </cell>
          <cell r="W179">
            <v>0</v>
          </cell>
          <cell r="X179">
            <v>10562.539717</v>
          </cell>
          <cell r="Y179">
            <v>0</v>
          </cell>
          <cell r="Z179">
            <v>0</v>
          </cell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</row>
        <row r="180">
          <cell r="D180" t="str">
            <v>ARP</v>
          </cell>
          <cell r="J180" t="str">
            <v>BANCA</v>
          </cell>
          <cell r="L180" t="str">
            <v>TASA BADLAR</v>
          </cell>
          <cell r="M180" t="str">
            <v>Argentina</v>
          </cell>
          <cell r="Q180" t="str">
            <v>No mercado</v>
          </cell>
          <cell r="R180">
            <v>2.1484899999999998</v>
          </cell>
          <cell r="S180">
            <v>0</v>
          </cell>
          <cell r="T180">
            <v>0</v>
          </cell>
          <cell r="U180">
            <v>2.0789014240000001</v>
          </cell>
          <cell r="V180">
            <v>0</v>
          </cell>
          <cell r="W180">
            <v>0</v>
          </cell>
          <cell r="X180">
            <v>1.0291969999999999</v>
          </cell>
          <cell r="Y180">
            <v>0</v>
          </cell>
          <cell r="Z180">
            <v>0</v>
          </cell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</row>
        <row r="181">
          <cell r="D181" t="str">
            <v>ARP</v>
          </cell>
          <cell r="J181" t="str">
            <v>BONAR ARP</v>
          </cell>
          <cell r="L181" t="str">
            <v>TASA BADLAR</v>
          </cell>
          <cell r="M181" t="str">
            <v>Argentina</v>
          </cell>
          <cell r="Q181" t="str">
            <v>Mercado</v>
          </cell>
          <cell r="R181">
            <v>394.06968599999999</v>
          </cell>
          <cell r="S181">
            <v>0</v>
          </cell>
          <cell r="T181">
            <v>0</v>
          </cell>
          <cell r="U181">
            <v>381.305979229</v>
          </cell>
          <cell r="V181">
            <v>0</v>
          </cell>
          <cell r="W181">
            <v>0</v>
          </cell>
          <cell r="X181">
            <v>283.15849800000001</v>
          </cell>
          <cell r="Y181">
            <v>0</v>
          </cell>
          <cell r="Z181">
            <v>0</v>
          </cell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</row>
        <row r="182">
          <cell r="D182" t="str">
            <v>ARP</v>
          </cell>
          <cell r="J182" t="str">
            <v>BONAR ARP</v>
          </cell>
          <cell r="L182" t="str">
            <v>TASA BADLAR</v>
          </cell>
          <cell r="M182" t="str">
            <v>Argentina</v>
          </cell>
          <cell r="Q182" t="str">
            <v>Mercado</v>
          </cell>
          <cell r="R182">
            <v>834.538363</v>
          </cell>
          <cell r="S182">
            <v>0</v>
          </cell>
          <cell r="T182">
            <v>0</v>
          </cell>
          <cell r="U182">
            <v>807.50811015500005</v>
          </cell>
          <cell r="V182">
            <v>0</v>
          </cell>
          <cell r="W182">
            <v>0</v>
          </cell>
          <cell r="X182">
            <v>599.65695800000003</v>
          </cell>
          <cell r="Y182">
            <v>0</v>
          </cell>
          <cell r="Z182">
            <v>0</v>
          </cell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</row>
        <row r="183">
          <cell r="D183" t="str">
            <v>ARP</v>
          </cell>
          <cell r="J183" t="str">
            <v>BONAR ARP</v>
          </cell>
          <cell r="L183" t="str">
            <v>TASA BADLAR</v>
          </cell>
          <cell r="M183" t="str">
            <v>Argentina</v>
          </cell>
          <cell r="Q183" t="str">
            <v>Mercado</v>
          </cell>
          <cell r="R183">
            <v>942.32277900000008</v>
          </cell>
          <cell r="S183">
            <v>0</v>
          </cell>
          <cell r="T183">
            <v>0</v>
          </cell>
          <cell r="U183">
            <v>911.80144611699995</v>
          </cell>
          <cell r="V183">
            <v>0</v>
          </cell>
          <cell r="W183">
            <v>0</v>
          </cell>
          <cell r="X183">
            <v>677.10537499999998</v>
          </cell>
          <cell r="Y183">
            <v>0</v>
          </cell>
          <cell r="Z183">
            <v>0</v>
          </cell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</row>
        <row r="184">
          <cell r="D184" t="str">
            <v>ARP</v>
          </cell>
          <cell r="J184" t="str">
            <v>BONAR ARP</v>
          </cell>
          <cell r="L184" t="str">
            <v>TASA BADLAR</v>
          </cell>
          <cell r="M184" t="str">
            <v>Argentina</v>
          </cell>
          <cell r="Q184" t="str">
            <v>Mercado</v>
          </cell>
          <cell r="R184">
            <v>1263.3048389999999</v>
          </cell>
          <cell r="S184">
            <v>0</v>
          </cell>
          <cell r="T184">
            <v>0</v>
          </cell>
          <cell r="U184">
            <v>1222.3870691049999</v>
          </cell>
          <cell r="V184">
            <v>0</v>
          </cell>
          <cell r="W184">
            <v>0</v>
          </cell>
          <cell r="X184">
            <v>907.7468100000001</v>
          </cell>
          <cell r="Y184">
            <v>0</v>
          </cell>
          <cell r="Z184">
            <v>0</v>
          </cell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</row>
        <row r="185">
          <cell r="D185" t="str">
            <v>ARP</v>
          </cell>
          <cell r="J185" t="str">
            <v>LETRA FFDP</v>
          </cell>
          <cell r="L185" t="str">
            <v>TASA BADLAR</v>
          </cell>
          <cell r="M185" t="str">
            <v>Argentina</v>
          </cell>
          <cell r="Q185" t="str">
            <v>No mercado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79.559882000000002</v>
          </cell>
          <cell r="Y185">
            <v>0</v>
          </cell>
          <cell r="Z185">
            <v>0</v>
          </cell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</row>
        <row r="186">
          <cell r="D186" t="str">
            <v>ARP</v>
          </cell>
          <cell r="J186" t="str">
            <v>LETRA FFRH</v>
          </cell>
          <cell r="L186" t="str">
            <v>TASA BADLAR</v>
          </cell>
          <cell r="M186" t="str">
            <v>Argentina</v>
          </cell>
          <cell r="Q186" t="str">
            <v>No mercado</v>
          </cell>
          <cell r="R186">
            <v>18.934282</v>
          </cell>
          <cell r="S186">
            <v>0</v>
          </cell>
          <cell r="T186">
            <v>0</v>
          </cell>
          <cell r="U186">
            <v>18.321011142</v>
          </cell>
          <cell r="V186">
            <v>0</v>
          </cell>
          <cell r="W186">
            <v>0</v>
          </cell>
          <cell r="X186">
            <v>13.605214999999999</v>
          </cell>
          <cell r="Y186">
            <v>0</v>
          </cell>
          <cell r="Z186">
            <v>0</v>
          </cell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</row>
        <row r="187">
          <cell r="D187" t="str">
            <v>ARP</v>
          </cell>
          <cell r="J187" t="str">
            <v>LETRA FFSIT</v>
          </cell>
          <cell r="L187" t="str">
            <v>TASA BADLAR</v>
          </cell>
          <cell r="M187" t="str">
            <v>Argentina</v>
          </cell>
          <cell r="Q187" t="str">
            <v>No mercado</v>
          </cell>
          <cell r="R187">
            <v>29.447586999999995</v>
          </cell>
          <cell r="S187">
            <v>0</v>
          </cell>
          <cell r="T187">
            <v>0</v>
          </cell>
          <cell r="U187">
            <v>28.493795191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</row>
        <row r="188">
          <cell r="D188" t="str">
            <v>ARP</v>
          </cell>
          <cell r="J188" t="str">
            <v>LETRA FFSIT</v>
          </cell>
          <cell r="L188" t="str">
            <v>TASA BADLAR</v>
          </cell>
          <cell r="M188" t="str">
            <v>Argentina</v>
          </cell>
          <cell r="Q188" t="str">
            <v>No mercado</v>
          </cell>
          <cell r="R188">
            <v>23.558069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</row>
        <row r="189">
          <cell r="D189" t="str">
            <v>ARP</v>
          </cell>
          <cell r="J189" t="str">
            <v>LETRA FFSIT</v>
          </cell>
          <cell r="L189" t="str">
            <v>TASA BADLAR</v>
          </cell>
          <cell r="M189" t="str">
            <v>Argentina</v>
          </cell>
          <cell r="Q189" t="str">
            <v>No mercado</v>
          </cell>
          <cell r="R189">
            <v>7.0674210000000004</v>
          </cell>
          <cell r="S189">
            <v>0</v>
          </cell>
          <cell r="T189">
            <v>0</v>
          </cell>
          <cell r="U189">
            <v>6.8385108460000001</v>
          </cell>
          <cell r="V189">
            <v>0</v>
          </cell>
          <cell r="W189">
            <v>0</v>
          </cell>
          <cell r="X189">
            <v>5.07829</v>
          </cell>
          <cell r="Y189">
            <v>0</v>
          </cell>
          <cell r="Z189">
            <v>0</v>
          </cell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</row>
        <row r="190">
          <cell r="D190" t="str">
            <v>ARP</v>
          </cell>
          <cell r="J190" t="str">
            <v>LETRA FFSIT</v>
          </cell>
          <cell r="L190" t="str">
            <v>TASA BADLAR</v>
          </cell>
          <cell r="M190" t="str">
            <v>Argentina</v>
          </cell>
          <cell r="Q190" t="str">
            <v>No mercado</v>
          </cell>
          <cell r="R190">
            <v>0</v>
          </cell>
          <cell r="S190">
            <v>0</v>
          </cell>
          <cell r="T190">
            <v>0</v>
          </cell>
          <cell r="U190">
            <v>22.795036153000002</v>
          </cell>
          <cell r="V190">
            <v>0</v>
          </cell>
          <cell r="W190">
            <v>0</v>
          </cell>
          <cell r="X190">
            <v>16.927633999999998</v>
          </cell>
          <cell r="Y190">
            <v>0</v>
          </cell>
          <cell r="Z190">
            <v>0</v>
          </cell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</row>
        <row r="191">
          <cell r="D191" t="str">
            <v>ARP</v>
          </cell>
          <cell r="J191" t="str">
            <v>LETRA FFSIT</v>
          </cell>
          <cell r="L191" t="str">
            <v>TASA BADLAR</v>
          </cell>
          <cell r="M191" t="str">
            <v>Argentina</v>
          </cell>
          <cell r="Q191" t="str">
            <v>No mercado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21.159543000000003</v>
          </cell>
          <cell r="Y191">
            <v>0</v>
          </cell>
          <cell r="Z191">
            <v>0</v>
          </cell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</row>
        <row r="192">
          <cell r="D192" t="str">
            <v>ARP</v>
          </cell>
          <cell r="J192" t="str">
            <v>LETRA FFSIT</v>
          </cell>
          <cell r="L192" t="str">
            <v>TASA BADLAR</v>
          </cell>
          <cell r="M192" t="str">
            <v>Argentina</v>
          </cell>
          <cell r="Q192" t="str">
            <v>No mercado</v>
          </cell>
          <cell r="R192">
            <v>96.823665000000005</v>
          </cell>
          <cell r="S192">
            <v>0</v>
          </cell>
          <cell r="T192">
            <v>0</v>
          </cell>
          <cell r="U192">
            <v>93.687598589000004</v>
          </cell>
          <cell r="V192">
            <v>0</v>
          </cell>
          <cell r="W192">
            <v>0</v>
          </cell>
          <cell r="X192">
            <v>69.57257700000001</v>
          </cell>
          <cell r="Y192">
            <v>0</v>
          </cell>
          <cell r="Z192">
            <v>0</v>
          </cell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</row>
        <row r="193">
          <cell r="D193" t="str">
            <v>ARP</v>
          </cell>
          <cell r="J193" t="str">
            <v>LETRA SRT</v>
          </cell>
          <cell r="L193" t="str">
            <v>TASA BADLAR</v>
          </cell>
          <cell r="M193" t="str">
            <v>Argentina</v>
          </cell>
          <cell r="Q193" t="str">
            <v>No mercado</v>
          </cell>
          <cell r="R193">
            <v>1.9598439999999997</v>
          </cell>
          <cell r="S193">
            <v>0</v>
          </cell>
          <cell r="T193">
            <v>0</v>
          </cell>
          <cell r="U193">
            <v>1.8963652629999999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</row>
        <row r="194">
          <cell r="D194" t="str">
            <v>ARP</v>
          </cell>
          <cell r="J194" t="str">
            <v>LETRA SRT</v>
          </cell>
          <cell r="L194" t="str">
            <v>TASA BADLAR</v>
          </cell>
          <cell r="M194" t="str">
            <v>Argentina</v>
          </cell>
          <cell r="Q194" t="str">
            <v>No mercado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1.4082439999999998</v>
          </cell>
          <cell r="Y194">
            <v>0</v>
          </cell>
          <cell r="Z194">
            <v>0</v>
          </cell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</row>
        <row r="195">
          <cell r="D195" t="str">
            <v>ARP</v>
          </cell>
          <cell r="J195" t="str">
            <v>PR15</v>
          </cell>
          <cell r="L195" t="str">
            <v>TASA BADLAR</v>
          </cell>
          <cell r="M195" t="str">
            <v>Argentina</v>
          </cell>
          <cell r="Q195" t="str">
            <v>Mercado</v>
          </cell>
          <cell r="R195">
            <v>185.103814</v>
          </cell>
          <cell r="S195">
            <v>0</v>
          </cell>
          <cell r="T195">
            <v>0</v>
          </cell>
          <cell r="U195">
            <v>174.55820707999999</v>
          </cell>
          <cell r="V195">
            <v>0</v>
          </cell>
          <cell r="W195">
            <v>0</v>
          </cell>
          <cell r="X195">
            <v>138.851797</v>
          </cell>
          <cell r="Y195">
            <v>0</v>
          </cell>
          <cell r="Z195">
            <v>0</v>
          </cell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</row>
        <row r="196">
          <cell r="D196" t="str">
            <v>USD</v>
          </cell>
          <cell r="J196" t="str">
            <v>BID</v>
          </cell>
          <cell r="L196" t="str">
            <v>TASA BID</v>
          </cell>
          <cell r="M196" t="str">
            <v>Externa</v>
          </cell>
          <cell r="Q196" t="str">
            <v>No mercado</v>
          </cell>
          <cell r="R196">
            <v>7.0884349999999996</v>
          </cell>
          <cell r="S196">
            <v>0</v>
          </cell>
          <cell r="T196">
            <v>0</v>
          </cell>
          <cell r="U196">
            <v>7.0884345300000007</v>
          </cell>
          <cell r="V196">
            <v>0</v>
          </cell>
          <cell r="W196">
            <v>0</v>
          </cell>
          <cell r="X196">
            <v>7.0884350000000005</v>
          </cell>
          <cell r="Y196">
            <v>0</v>
          </cell>
          <cell r="Z196">
            <v>0</v>
          </cell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</row>
        <row r="197">
          <cell r="D197" t="str">
            <v>USD</v>
          </cell>
          <cell r="J197" t="str">
            <v>BID</v>
          </cell>
          <cell r="L197" t="str">
            <v>TASA BID</v>
          </cell>
          <cell r="M197" t="str">
            <v>Externa</v>
          </cell>
          <cell r="Q197" t="str">
            <v>No mercado</v>
          </cell>
          <cell r="R197">
            <v>8.3671650000000017</v>
          </cell>
          <cell r="S197">
            <v>0</v>
          </cell>
          <cell r="T197">
            <v>0</v>
          </cell>
          <cell r="U197">
            <v>8.3671645759999986</v>
          </cell>
          <cell r="V197">
            <v>0</v>
          </cell>
          <cell r="W197">
            <v>0</v>
          </cell>
          <cell r="X197">
            <v>8.0453510000000001</v>
          </cell>
          <cell r="Y197">
            <v>0</v>
          </cell>
          <cell r="Z197">
            <v>0</v>
          </cell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</row>
        <row r="198">
          <cell r="D198" t="str">
            <v>USD</v>
          </cell>
          <cell r="J198" t="str">
            <v>BID</v>
          </cell>
          <cell r="L198" t="str">
            <v>TASA BID</v>
          </cell>
          <cell r="M198" t="str">
            <v>Externa</v>
          </cell>
          <cell r="Q198" t="str">
            <v>No mercado</v>
          </cell>
          <cell r="R198">
            <v>12.867765</v>
          </cell>
          <cell r="S198">
            <v>0</v>
          </cell>
          <cell r="T198">
            <v>0</v>
          </cell>
          <cell r="U198">
            <v>12.867765439999999</v>
          </cell>
          <cell r="V198">
            <v>0</v>
          </cell>
          <cell r="W198">
            <v>0</v>
          </cell>
          <cell r="X198">
            <v>12.372851000000001</v>
          </cell>
          <cell r="Y198">
            <v>0</v>
          </cell>
          <cell r="Z198">
            <v>0</v>
          </cell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</row>
        <row r="199">
          <cell r="D199" t="str">
            <v>USD</v>
          </cell>
          <cell r="J199" t="str">
            <v>BID</v>
          </cell>
          <cell r="L199" t="str">
            <v>TASA BID</v>
          </cell>
          <cell r="M199" t="str">
            <v>Externa</v>
          </cell>
          <cell r="Q199" t="str">
            <v>No mercado</v>
          </cell>
          <cell r="R199">
            <v>20.026138</v>
          </cell>
          <cell r="S199">
            <v>0</v>
          </cell>
          <cell r="T199">
            <v>0</v>
          </cell>
          <cell r="U199">
            <v>20.026138490000001</v>
          </cell>
          <cell r="V199">
            <v>0</v>
          </cell>
          <cell r="W199">
            <v>0</v>
          </cell>
          <cell r="X199">
            <v>20.022562999999998</v>
          </cell>
          <cell r="Y199">
            <v>0</v>
          </cell>
          <cell r="Z199">
            <v>0</v>
          </cell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</row>
        <row r="200">
          <cell r="D200" t="str">
            <v>USD</v>
          </cell>
          <cell r="J200" t="str">
            <v>BID</v>
          </cell>
          <cell r="L200" t="str">
            <v>TASA BID</v>
          </cell>
          <cell r="M200" t="str">
            <v>Externa</v>
          </cell>
          <cell r="Q200" t="str">
            <v>No mercado</v>
          </cell>
          <cell r="R200">
            <v>20.898244999999999</v>
          </cell>
          <cell r="S200">
            <v>0</v>
          </cell>
          <cell r="T200">
            <v>0</v>
          </cell>
          <cell r="U200">
            <v>20.89824484</v>
          </cell>
          <cell r="V200">
            <v>0</v>
          </cell>
          <cell r="W200">
            <v>0</v>
          </cell>
          <cell r="X200">
            <v>20.898244999999999</v>
          </cell>
          <cell r="Y200">
            <v>0</v>
          </cell>
          <cell r="Z200">
            <v>0</v>
          </cell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</row>
        <row r="201">
          <cell r="D201" t="str">
            <v>USD</v>
          </cell>
          <cell r="J201" t="str">
            <v>BID</v>
          </cell>
          <cell r="L201" t="str">
            <v>TASA BID</v>
          </cell>
          <cell r="M201" t="str">
            <v>Externa</v>
          </cell>
          <cell r="Q201" t="str">
            <v>No mercado</v>
          </cell>
          <cell r="R201">
            <v>31.084859000000002</v>
          </cell>
          <cell r="S201">
            <v>0</v>
          </cell>
          <cell r="T201">
            <v>0</v>
          </cell>
          <cell r="U201">
            <v>31.084859000000002</v>
          </cell>
          <cell r="V201">
            <v>0</v>
          </cell>
          <cell r="W201">
            <v>0</v>
          </cell>
          <cell r="X201">
            <v>31.084859000000002</v>
          </cell>
          <cell r="Y201">
            <v>0</v>
          </cell>
          <cell r="Z201">
            <v>0</v>
          </cell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</row>
        <row r="202">
          <cell r="D202" t="str">
            <v>USD</v>
          </cell>
          <cell r="J202" t="str">
            <v>BID</v>
          </cell>
          <cell r="L202" t="str">
            <v>TASA BID</v>
          </cell>
          <cell r="M202" t="str">
            <v>Externa</v>
          </cell>
          <cell r="Q202" t="str">
            <v>No mercado</v>
          </cell>
          <cell r="R202">
            <v>50.677210000000002</v>
          </cell>
          <cell r="S202">
            <v>0</v>
          </cell>
          <cell r="T202">
            <v>0</v>
          </cell>
          <cell r="U202">
            <v>50.677210010000003</v>
          </cell>
          <cell r="V202">
            <v>0</v>
          </cell>
          <cell r="W202">
            <v>0</v>
          </cell>
          <cell r="X202">
            <v>50.677210000000002</v>
          </cell>
          <cell r="Y202">
            <v>0</v>
          </cell>
          <cell r="Z202">
            <v>0</v>
          </cell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</row>
        <row r="203">
          <cell r="D203" t="str">
            <v>USD</v>
          </cell>
          <cell r="J203" t="str">
            <v>BID</v>
          </cell>
          <cell r="L203" t="str">
            <v>TASA BID</v>
          </cell>
          <cell r="M203" t="str">
            <v>Externa</v>
          </cell>
          <cell r="Q203" t="str">
            <v>No mercado</v>
          </cell>
          <cell r="R203">
            <v>63.5</v>
          </cell>
          <cell r="S203">
            <v>0</v>
          </cell>
          <cell r="T203">
            <v>0</v>
          </cell>
          <cell r="U203">
            <v>63.5</v>
          </cell>
          <cell r="V203">
            <v>0</v>
          </cell>
          <cell r="W203">
            <v>0</v>
          </cell>
          <cell r="X203">
            <v>61.783783999999997</v>
          </cell>
          <cell r="Y203">
            <v>0</v>
          </cell>
          <cell r="Z203">
            <v>0</v>
          </cell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</row>
        <row r="204">
          <cell r="D204" t="str">
            <v>USD</v>
          </cell>
          <cell r="J204" t="str">
            <v>BID</v>
          </cell>
          <cell r="L204" t="str">
            <v>TASA BID</v>
          </cell>
          <cell r="M204" t="str">
            <v>Externa</v>
          </cell>
          <cell r="Q204" t="str">
            <v>No mercado</v>
          </cell>
          <cell r="R204">
            <v>77</v>
          </cell>
          <cell r="S204">
            <v>0</v>
          </cell>
          <cell r="T204">
            <v>0</v>
          </cell>
          <cell r="U204">
            <v>77</v>
          </cell>
          <cell r="V204">
            <v>0</v>
          </cell>
          <cell r="W204">
            <v>0</v>
          </cell>
          <cell r="X204">
            <v>77</v>
          </cell>
          <cell r="Y204">
            <v>0</v>
          </cell>
          <cell r="Z204">
            <v>0</v>
          </cell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</row>
        <row r="205">
          <cell r="D205" t="str">
            <v>USD</v>
          </cell>
          <cell r="J205" t="str">
            <v>BID</v>
          </cell>
          <cell r="L205" t="str">
            <v>TASA BID</v>
          </cell>
          <cell r="M205" t="str">
            <v>Externa</v>
          </cell>
          <cell r="Q205" t="str">
            <v>No mercado</v>
          </cell>
          <cell r="R205">
            <v>136.5</v>
          </cell>
          <cell r="S205">
            <v>0</v>
          </cell>
          <cell r="T205">
            <v>0</v>
          </cell>
          <cell r="U205">
            <v>136.5</v>
          </cell>
          <cell r="V205">
            <v>0</v>
          </cell>
          <cell r="W205">
            <v>0</v>
          </cell>
          <cell r="X205">
            <v>132.810811</v>
          </cell>
          <cell r="Y205">
            <v>0</v>
          </cell>
          <cell r="Z205">
            <v>0</v>
          </cell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</row>
        <row r="206">
          <cell r="D206" t="str">
            <v>USD</v>
          </cell>
          <cell r="J206" t="str">
            <v>BID</v>
          </cell>
          <cell r="L206" t="str">
            <v>TASA BID</v>
          </cell>
          <cell r="M206" t="str">
            <v>Externa</v>
          </cell>
          <cell r="Q206" t="str">
            <v>No mercado</v>
          </cell>
          <cell r="R206">
            <v>136.643</v>
          </cell>
          <cell r="S206">
            <v>0</v>
          </cell>
          <cell r="T206">
            <v>0</v>
          </cell>
          <cell r="U206">
            <v>136.643</v>
          </cell>
          <cell r="V206">
            <v>0</v>
          </cell>
          <cell r="W206">
            <v>0</v>
          </cell>
          <cell r="X206">
            <v>136.643</v>
          </cell>
          <cell r="Y206">
            <v>0</v>
          </cell>
          <cell r="Z206">
            <v>0</v>
          </cell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</row>
        <row r="207">
          <cell r="D207" t="str">
            <v>USD</v>
          </cell>
          <cell r="J207" t="str">
            <v>BID</v>
          </cell>
          <cell r="L207" t="str">
            <v>TASA BID</v>
          </cell>
          <cell r="M207" t="str">
            <v>Externa</v>
          </cell>
          <cell r="Q207" t="str">
            <v>No mercado</v>
          </cell>
          <cell r="R207">
            <v>200</v>
          </cell>
          <cell r="S207">
            <v>0</v>
          </cell>
          <cell r="T207">
            <v>0</v>
          </cell>
          <cell r="U207">
            <v>200</v>
          </cell>
          <cell r="V207">
            <v>0</v>
          </cell>
          <cell r="W207">
            <v>0</v>
          </cell>
          <cell r="X207">
            <v>200</v>
          </cell>
          <cell r="Y207">
            <v>0</v>
          </cell>
          <cell r="Z207">
            <v>0</v>
          </cell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</row>
        <row r="208">
          <cell r="D208" t="str">
            <v>ARP</v>
          </cell>
          <cell r="J208" t="str">
            <v>ANTICIPOS BCRA</v>
          </cell>
          <cell r="L208" t="str">
            <v>TASA CERO</v>
          </cell>
          <cell r="M208" t="str">
            <v>Argentina</v>
          </cell>
          <cell r="Q208" t="str">
            <v>No mercado</v>
          </cell>
          <cell r="R208">
            <v>1088.382809</v>
          </cell>
          <cell r="S208">
            <v>0</v>
          </cell>
          <cell r="T208">
            <v>0</v>
          </cell>
          <cell r="U208">
            <v>847.9753448890001</v>
          </cell>
          <cell r="V208">
            <v>0</v>
          </cell>
          <cell r="W208">
            <v>0</v>
          </cell>
          <cell r="X208">
            <v>629.70799799999998</v>
          </cell>
          <cell r="Y208">
            <v>0</v>
          </cell>
          <cell r="Z208">
            <v>0</v>
          </cell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</row>
        <row r="209">
          <cell r="D209" t="str">
            <v>ARP</v>
          </cell>
          <cell r="J209" t="str">
            <v>ANTICIPOS BCRA</v>
          </cell>
          <cell r="L209" t="str">
            <v>TASA CERO</v>
          </cell>
          <cell r="M209" t="str">
            <v>Argentina</v>
          </cell>
          <cell r="Q209" t="str">
            <v>No mercado</v>
          </cell>
          <cell r="R209">
            <v>10754.965452</v>
          </cell>
          <cell r="S209">
            <v>0</v>
          </cell>
          <cell r="T209">
            <v>0</v>
          </cell>
          <cell r="U209">
            <v>10611.773180271999</v>
          </cell>
          <cell r="V209">
            <v>0</v>
          </cell>
          <cell r="W209">
            <v>0</v>
          </cell>
          <cell r="X209">
            <v>7880.3216249999996</v>
          </cell>
          <cell r="Y209">
            <v>0</v>
          </cell>
          <cell r="Z209">
            <v>0</v>
          </cell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</row>
        <row r="210">
          <cell r="D210" t="str">
            <v>USD</v>
          </cell>
          <cell r="J210" t="str">
            <v>AVALES</v>
          </cell>
          <cell r="L210" t="str">
            <v>TASA CERO</v>
          </cell>
          <cell r="M210" t="str">
            <v>Externa</v>
          </cell>
          <cell r="Q210" t="str">
            <v>No mercado</v>
          </cell>
          <cell r="R210">
            <v>0.70421199999999995</v>
          </cell>
          <cell r="S210">
            <v>0</v>
          </cell>
          <cell r="T210">
            <v>0</v>
          </cell>
          <cell r="U210">
            <v>0.66714847999999993</v>
          </cell>
          <cell r="V210">
            <v>0</v>
          </cell>
          <cell r="W210">
            <v>0</v>
          </cell>
          <cell r="X210">
            <v>0.63008500000000001</v>
          </cell>
          <cell r="Y210">
            <v>0</v>
          </cell>
          <cell r="Z210">
            <v>0</v>
          </cell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</row>
        <row r="211">
          <cell r="D211" t="str">
            <v>USD</v>
          </cell>
          <cell r="J211" t="str">
            <v>AVALES</v>
          </cell>
          <cell r="L211" t="str">
            <v>TASA CERO</v>
          </cell>
          <cell r="M211" t="str">
            <v>Externa</v>
          </cell>
          <cell r="Q211" t="str">
            <v>No mercado</v>
          </cell>
          <cell r="R211">
            <v>3.2951229999999998</v>
          </cell>
          <cell r="S211">
            <v>0</v>
          </cell>
          <cell r="T211">
            <v>0</v>
          </cell>
          <cell r="U211">
            <v>3.2951230000000002</v>
          </cell>
          <cell r="V211">
            <v>0</v>
          </cell>
          <cell r="W211">
            <v>0</v>
          </cell>
          <cell r="X211">
            <v>3.2951230000000002</v>
          </cell>
          <cell r="Y211">
            <v>0</v>
          </cell>
          <cell r="Z211">
            <v>0</v>
          </cell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</row>
        <row r="212">
          <cell r="D212" t="str">
            <v>USD</v>
          </cell>
          <cell r="J212" t="str">
            <v>AVALES</v>
          </cell>
          <cell r="L212" t="str">
            <v>TASA CERO</v>
          </cell>
          <cell r="M212" t="str">
            <v>Externa</v>
          </cell>
          <cell r="Q212" t="str">
            <v>No mercado</v>
          </cell>
          <cell r="R212">
            <v>5.096463</v>
          </cell>
          <cell r="S212">
            <v>0</v>
          </cell>
          <cell r="T212">
            <v>0</v>
          </cell>
          <cell r="U212">
            <v>5.0964626500000003</v>
          </cell>
          <cell r="V212">
            <v>0</v>
          </cell>
          <cell r="W212">
            <v>0</v>
          </cell>
          <cell r="X212">
            <v>5.096463</v>
          </cell>
          <cell r="Y212">
            <v>0</v>
          </cell>
          <cell r="Z212">
            <v>0</v>
          </cell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</row>
        <row r="213">
          <cell r="D213" t="str">
            <v>USD</v>
          </cell>
          <cell r="J213" t="str">
            <v>AVALES</v>
          </cell>
          <cell r="L213" t="str">
            <v>TASA CERO</v>
          </cell>
          <cell r="M213" t="str">
            <v>Externa</v>
          </cell>
          <cell r="Q213" t="str">
            <v>No mercado</v>
          </cell>
          <cell r="R213">
            <v>7.9399569999999997</v>
          </cell>
          <cell r="S213">
            <v>0</v>
          </cell>
          <cell r="T213">
            <v>0</v>
          </cell>
          <cell r="U213">
            <v>7.84429482</v>
          </cell>
          <cell r="V213">
            <v>0</v>
          </cell>
          <cell r="W213">
            <v>0</v>
          </cell>
          <cell r="X213">
            <v>7.7486329999999999</v>
          </cell>
          <cell r="Y213">
            <v>0</v>
          </cell>
          <cell r="Z213">
            <v>0</v>
          </cell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</row>
        <row r="214">
          <cell r="D214" t="str">
            <v>USD</v>
          </cell>
          <cell r="J214" t="str">
            <v>AVALES</v>
          </cell>
          <cell r="L214" t="str">
            <v>TASA CERO</v>
          </cell>
          <cell r="M214" t="str">
            <v>Argentina</v>
          </cell>
          <cell r="Q214" t="str">
            <v>No mercado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8.6240000000000006</v>
          </cell>
          <cell r="Y214">
            <v>0</v>
          </cell>
          <cell r="Z214">
            <v>0</v>
          </cell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</row>
        <row r="215">
          <cell r="D215" t="str">
            <v>USD</v>
          </cell>
          <cell r="J215" t="str">
            <v>AVALES</v>
          </cell>
          <cell r="L215" t="str">
            <v>TASA CERO</v>
          </cell>
          <cell r="M215" t="str">
            <v>Externa</v>
          </cell>
          <cell r="Q215" t="str">
            <v>No mercado</v>
          </cell>
          <cell r="R215">
            <v>12.167999999999999</v>
          </cell>
          <cell r="S215">
            <v>0</v>
          </cell>
          <cell r="T215">
            <v>0</v>
          </cell>
          <cell r="U215">
            <v>12.167999999999999</v>
          </cell>
          <cell r="V215">
            <v>0</v>
          </cell>
          <cell r="W215">
            <v>0</v>
          </cell>
          <cell r="X215">
            <v>12.167999999999999</v>
          </cell>
          <cell r="Y215">
            <v>0</v>
          </cell>
          <cell r="Z215">
            <v>0</v>
          </cell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</row>
        <row r="216">
          <cell r="D216" t="str">
            <v>USD</v>
          </cell>
          <cell r="J216" t="str">
            <v>AVALES</v>
          </cell>
          <cell r="L216" t="str">
            <v>TASA CERO</v>
          </cell>
          <cell r="M216" t="str">
            <v>Argentina</v>
          </cell>
          <cell r="Q216" t="str">
            <v>No mercado</v>
          </cell>
          <cell r="R216">
            <v>0</v>
          </cell>
          <cell r="S216">
            <v>0</v>
          </cell>
          <cell r="T216">
            <v>0</v>
          </cell>
          <cell r="U216">
            <v>42.947000000000003</v>
          </cell>
          <cell r="V216">
            <v>0</v>
          </cell>
          <cell r="W216">
            <v>0</v>
          </cell>
          <cell r="X216">
            <v>42.947000000000003</v>
          </cell>
          <cell r="Y216">
            <v>0</v>
          </cell>
          <cell r="Z216">
            <v>0</v>
          </cell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</row>
        <row r="217">
          <cell r="D217" t="str">
            <v>USD</v>
          </cell>
          <cell r="J217" t="str">
            <v>BONAR USD</v>
          </cell>
          <cell r="L217" t="str">
            <v>TASA CERO</v>
          </cell>
          <cell r="M217" t="str">
            <v>Argentina</v>
          </cell>
          <cell r="Q217" t="str">
            <v>No Mercado</v>
          </cell>
          <cell r="R217">
            <v>22.028931</v>
          </cell>
          <cell r="S217">
            <v>0</v>
          </cell>
          <cell r="T217">
            <v>0</v>
          </cell>
          <cell r="U217">
            <v>22.028931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</row>
        <row r="218">
          <cell r="D218" t="str">
            <v>ARP</v>
          </cell>
          <cell r="J218" t="str">
            <v>BONO CONSOLIDADO BCRA</v>
          </cell>
          <cell r="L218" t="str">
            <v>TASA CERO</v>
          </cell>
          <cell r="M218" t="str">
            <v>Argentina</v>
          </cell>
          <cell r="Q218" t="str">
            <v>No Mercado</v>
          </cell>
          <cell r="R218">
            <v>18.689024</v>
          </cell>
          <cell r="S218">
            <v>0</v>
          </cell>
          <cell r="T218">
            <v>0</v>
          </cell>
          <cell r="U218">
            <v>18.083696917000001</v>
          </cell>
          <cell r="V218">
            <v>0</v>
          </cell>
          <cell r="W218">
            <v>0</v>
          </cell>
          <cell r="X218">
            <v>13.428985000000001</v>
          </cell>
          <cell r="Y218">
            <v>0</v>
          </cell>
          <cell r="Z218">
            <v>0</v>
          </cell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</row>
        <row r="219">
          <cell r="D219" t="str">
            <v>USD</v>
          </cell>
          <cell r="J219" t="str">
            <v>BONO PLAN GAS</v>
          </cell>
          <cell r="L219" t="str">
            <v>TASA CERO</v>
          </cell>
          <cell r="M219" t="str">
            <v>Argentina</v>
          </cell>
          <cell r="Q219" t="str">
            <v>No Mercado</v>
          </cell>
          <cell r="R219">
            <v>1199.2322549999999</v>
          </cell>
          <cell r="S219">
            <v>0</v>
          </cell>
          <cell r="T219">
            <v>0</v>
          </cell>
          <cell r="U219">
            <v>1207.17478532</v>
          </cell>
          <cell r="V219">
            <v>0</v>
          </cell>
          <cell r="W219">
            <v>0</v>
          </cell>
          <cell r="X219">
            <v>1156.935741</v>
          </cell>
          <cell r="Y219">
            <v>0</v>
          </cell>
          <cell r="Z219">
            <v>0</v>
          </cell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</row>
        <row r="220">
          <cell r="D220" t="str">
            <v>USD</v>
          </cell>
          <cell r="J220" t="str">
            <v>FONPLATA</v>
          </cell>
          <cell r="L220" t="str">
            <v>TASA CERO</v>
          </cell>
          <cell r="M220" t="str">
            <v>Externa</v>
          </cell>
          <cell r="Q220" t="str">
            <v>No mercado</v>
          </cell>
          <cell r="R220">
            <v>0.52323600000000003</v>
          </cell>
          <cell r="S220">
            <v>0</v>
          </cell>
          <cell r="T220">
            <v>0</v>
          </cell>
          <cell r="U220">
            <v>0.52323629999999999</v>
          </cell>
          <cell r="V220">
            <v>0</v>
          </cell>
          <cell r="W220">
            <v>0</v>
          </cell>
          <cell r="X220">
            <v>0.52323600000000003</v>
          </cell>
          <cell r="Y220">
            <v>0</v>
          </cell>
          <cell r="Z220">
            <v>0</v>
          </cell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</row>
        <row r="221">
          <cell r="D221" t="str">
            <v>ARP</v>
          </cell>
          <cell r="J221" t="str">
            <v>FUCO</v>
          </cell>
          <cell r="L221" t="str">
            <v>TASA CERO</v>
          </cell>
          <cell r="M221" t="str">
            <v>Argentina</v>
          </cell>
          <cell r="Q221" t="str">
            <v>No mercado</v>
          </cell>
          <cell r="R221">
            <v>1060.1131259999997</v>
          </cell>
          <cell r="S221">
            <v>0</v>
          </cell>
          <cell r="T221">
            <v>0</v>
          </cell>
          <cell r="U221">
            <v>1025.7766268820001</v>
          </cell>
          <cell r="V221">
            <v>0</v>
          </cell>
          <cell r="W221">
            <v>0</v>
          </cell>
          <cell r="X221">
            <v>761.74354599999992</v>
          </cell>
          <cell r="Y221">
            <v>0</v>
          </cell>
          <cell r="Z221">
            <v>0</v>
          </cell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</row>
        <row r="222">
          <cell r="D222" t="str">
            <v>UCP</v>
          </cell>
          <cell r="J222" t="str">
            <v>LECER</v>
          </cell>
          <cell r="L222" t="str">
            <v>TASA CERO</v>
          </cell>
          <cell r="M222" t="str">
            <v>Argentina</v>
          </cell>
          <cell r="Q222" t="str">
            <v>Mercado</v>
          </cell>
          <cell r="R222">
            <v>233.86425299999996</v>
          </cell>
          <cell r="S222">
            <v>0</v>
          </cell>
          <cell r="T222">
            <v>0</v>
          </cell>
          <cell r="U222">
            <v>232.951376087</v>
          </cell>
          <cell r="V222">
            <v>0</v>
          </cell>
          <cell r="W222">
            <v>0</v>
          </cell>
          <cell r="X222">
            <v>177.21344500000001</v>
          </cell>
          <cell r="Y222">
            <v>0</v>
          </cell>
          <cell r="Z222">
            <v>0</v>
          </cell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</row>
        <row r="223">
          <cell r="D223" t="str">
            <v>UCP</v>
          </cell>
          <cell r="J223" t="str">
            <v>LECER</v>
          </cell>
          <cell r="L223" t="str">
            <v>TASA CERO</v>
          </cell>
          <cell r="M223" t="str">
            <v>Argentina</v>
          </cell>
          <cell r="Q223" t="str">
            <v>Mercado</v>
          </cell>
          <cell r="R223">
            <v>1182.662615</v>
          </cell>
          <cell r="S223">
            <v>0</v>
          </cell>
          <cell r="T223">
            <v>0</v>
          </cell>
          <cell r="U223">
            <v>1178.0461534259998</v>
          </cell>
          <cell r="V223">
            <v>0</v>
          </cell>
          <cell r="W223">
            <v>0</v>
          </cell>
          <cell r="X223">
            <v>896.17679299999998</v>
          </cell>
          <cell r="Y223">
            <v>0</v>
          </cell>
          <cell r="Z223">
            <v>0</v>
          </cell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</row>
        <row r="224">
          <cell r="D224" t="str">
            <v>USD</v>
          </cell>
          <cell r="J224" t="str">
            <v>LETES</v>
          </cell>
          <cell r="L224" t="str">
            <v>TASA CERO</v>
          </cell>
          <cell r="M224" t="str">
            <v>Argentina</v>
          </cell>
          <cell r="Q224" t="str">
            <v>Mercado</v>
          </cell>
          <cell r="R224">
            <v>949.99999000000003</v>
          </cell>
          <cell r="S224">
            <v>0</v>
          </cell>
          <cell r="T224">
            <v>0</v>
          </cell>
          <cell r="U224">
            <v>949.99999000000003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</row>
        <row r="225">
          <cell r="D225" t="str">
            <v>USD</v>
          </cell>
          <cell r="J225" t="str">
            <v>LETES</v>
          </cell>
          <cell r="L225" t="str">
            <v>TASA CERO</v>
          </cell>
          <cell r="M225" t="str">
            <v>Argentina</v>
          </cell>
          <cell r="Q225" t="str">
            <v>Mercado</v>
          </cell>
          <cell r="R225">
            <v>987.69251899999995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</row>
        <row r="226">
          <cell r="D226" t="str">
            <v>USD</v>
          </cell>
          <cell r="J226" t="str">
            <v>LETES</v>
          </cell>
          <cell r="L226" t="str">
            <v>TASA CERO</v>
          </cell>
          <cell r="M226" t="str">
            <v>Argentina</v>
          </cell>
          <cell r="Q226" t="str">
            <v>Mercado</v>
          </cell>
          <cell r="R226">
            <v>600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</row>
        <row r="227">
          <cell r="D227" t="str">
            <v>USD</v>
          </cell>
          <cell r="J227" t="str">
            <v>LETES</v>
          </cell>
          <cell r="L227" t="str">
            <v>TASA CERO</v>
          </cell>
          <cell r="M227" t="str">
            <v>Argentina</v>
          </cell>
          <cell r="Q227" t="str">
            <v>Mercado</v>
          </cell>
          <cell r="R227">
            <v>716.59110599999997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</row>
        <row r="228">
          <cell r="D228" t="str">
            <v>USD</v>
          </cell>
          <cell r="J228" t="str">
            <v>LETES</v>
          </cell>
          <cell r="L228" t="str">
            <v>TASA CERO</v>
          </cell>
          <cell r="M228" t="str">
            <v>Argentina</v>
          </cell>
          <cell r="Q228" t="str">
            <v>Mercado</v>
          </cell>
          <cell r="R228">
            <v>0</v>
          </cell>
          <cell r="S228">
            <v>0</v>
          </cell>
          <cell r="T228">
            <v>0</v>
          </cell>
          <cell r="U228">
            <v>277.26815999999997</v>
          </cell>
          <cell r="V228">
            <v>0</v>
          </cell>
          <cell r="W228">
            <v>0</v>
          </cell>
          <cell r="X228">
            <v>277.26815999999997</v>
          </cell>
          <cell r="Y228">
            <v>0</v>
          </cell>
          <cell r="Z228">
            <v>0</v>
          </cell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</row>
        <row r="229">
          <cell r="D229" t="str">
            <v>USD</v>
          </cell>
          <cell r="J229" t="str">
            <v>LETES</v>
          </cell>
          <cell r="L229" t="str">
            <v>TASA CERO</v>
          </cell>
          <cell r="M229" t="str">
            <v>Argentina</v>
          </cell>
          <cell r="Q229" t="str">
            <v>Mercado</v>
          </cell>
          <cell r="R229">
            <v>300</v>
          </cell>
          <cell r="S229">
            <v>0</v>
          </cell>
          <cell r="T229">
            <v>0</v>
          </cell>
          <cell r="U229">
            <v>300</v>
          </cell>
          <cell r="V229">
            <v>0</v>
          </cell>
          <cell r="W229">
            <v>0</v>
          </cell>
          <cell r="X229">
            <v>300</v>
          </cell>
          <cell r="Y229">
            <v>0</v>
          </cell>
          <cell r="Z229">
            <v>0</v>
          </cell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</row>
        <row r="230">
          <cell r="D230" t="str">
            <v>USD</v>
          </cell>
          <cell r="J230" t="str">
            <v>LETES</v>
          </cell>
          <cell r="L230" t="str">
            <v>TASA CERO</v>
          </cell>
          <cell r="M230" t="str">
            <v>Argentina</v>
          </cell>
          <cell r="Q230" t="str">
            <v>Mercado</v>
          </cell>
          <cell r="R230">
            <v>667.12429899999995</v>
          </cell>
          <cell r="S230">
            <v>0</v>
          </cell>
          <cell r="T230">
            <v>0</v>
          </cell>
          <cell r="U230">
            <v>667.12429899999995</v>
          </cell>
          <cell r="V230">
            <v>0</v>
          </cell>
          <cell r="W230">
            <v>0</v>
          </cell>
          <cell r="X230">
            <v>667.12429899999995</v>
          </cell>
          <cell r="Y230">
            <v>0</v>
          </cell>
          <cell r="Z230">
            <v>0</v>
          </cell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</row>
        <row r="231">
          <cell r="D231" t="str">
            <v>USD</v>
          </cell>
          <cell r="J231" t="str">
            <v>LETES</v>
          </cell>
          <cell r="L231" t="str">
            <v>TASA CERO</v>
          </cell>
          <cell r="M231" t="str">
            <v>Argentina</v>
          </cell>
          <cell r="Q231" t="str">
            <v>Mercado</v>
          </cell>
          <cell r="R231">
            <v>850</v>
          </cell>
          <cell r="S231">
            <v>0</v>
          </cell>
          <cell r="T231">
            <v>0</v>
          </cell>
          <cell r="U231">
            <v>850</v>
          </cell>
          <cell r="V231">
            <v>0</v>
          </cell>
          <cell r="W231">
            <v>0</v>
          </cell>
          <cell r="X231">
            <v>850</v>
          </cell>
          <cell r="Y231">
            <v>0</v>
          </cell>
          <cell r="Z231">
            <v>0</v>
          </cell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</row>
        <row r="232">
          <cell r="D232" t="str">
            <v>USD</v>
          </cell>
          <cell r="J232" t="str">
            <v>LETES</v>
          </cell>
          <cell r="L232" t="str">
            <v>TASA CERO</v>
          </cell>
          <cell r="M232" t="str">
            <v>Argentina</v>
          </cell>
          <cell r="Q232" t="str">
            <v>Mercado</v>
          </cell>
          <cell r="R232">
            <v>0</v>
          </cell>
          <cell r="S232">
            <v>0</v>
          </cell>
          <cell r="T232">
            <v>0</v>
          </cell>
          <cell r="U232">
            <v>998.41236399999991</v>
          </cell>
          <cell r="V232">
            <v>0</v>
          </cell>
          <cell r="W232">
            <v>0</v>
          </cell>
          <cell r="X232">
            <v>998.41236399999991</v>
          </cell>
          <cell r="Y232">
            <v>0</v>
          </cell>
          <cell r="Z232">
            <v>0</v>
          </cell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</row>
        <row r="233">
          <cell r="D233" t="str">
            <v>USD</v>
          </cell>
          <cell r="J233" t="str">
            <v>LETES</v>
          </cell>
          <cell r="L233" t="str">
            <v>TASA CERO</v>
          </cell>
          <cell r="M233" t="str">
            <v>Argentina</v>
          </cell>
          <cell r="Q233" t="str">
            <v>Mercado</v>
          </cell>
          <cell r="R233">
            <v>1100</v>
          </cell>
          <cell r="S233">
            <v>0</v>
          </cell>
          <cell r="T233">
            <v>0</v>
          </cell>
          <cell r="U233">
            <v>1100</v>
          </cell>
          <cell r="V233">
            <v>0</v>
          </cell>
          <cell r="W233">
            <v>0</v>
          </cell>
          <cell r="X233">
            <v>1100</v>
          </cell>
          <cell r="Y233">
            <v>0</v>
          </cell>
          <cell r="Z233">
            <v>0</v>
          </cell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</row>
        <row r="234">
          <cell r="D234" t="str">
            <v>USD</v>
          </cell>
          <cell r="J234" t="str">
            <v>LETES</v>
          </cell>
          <cell r="L234" t="str">
            <v>TASA CERO</v>
          </cell>
          <cell r="M234" t="str">
            <v>Argentina</v>
          </cell>
          <cell r="Q234" t="str">
            <v>Mercado</v>
          </cell>
          <cell r="R234">
            <v>750</v>
          </cell>
          <cell r="S234">
            <v>0</v>
          </cell>
          <cell r="T234">
            <v>0</v>
          </cell>
          <cell r="U234">
            <v>750</v>
          </cell>
          <cell r="V234">
            <v>0</v>
          </cell>
          <cell r="W234">
            <v>0</v>
          </cell>
          <cell r="X234">
            <v>1159.1922030000001</v>
          </cell>
          <cell r="Y234">
            <v>0</v>
          </cell>
          <cell r="Z234">
            <v>0</v>
          </cell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</row>
        <row r="235">
          <cell r="D235" t="str">
            <v>USD</v>
          </cell>
          <cell r="J235" t="str">
            <v>LETES</v>
          </cell>
          <cell r="L235" t="str">
            <v>TASA CERO</v>
          </cell>
          <cell r="M235" t="str">
            <v>Argentina</v>
          </cell>
          <cell r="Q235" t="str">
            <v>Mercado</v>
          </cell>
          <cell r="R235">
            <v>700</v>
          </cell>
          <cell r="S235">
            <v>0</v>
          </cell>
          <cell r="T235">
            <v>0</v>
          </cell>
          <cell r="U235">
            <v>1289.4790759999998</v>
          </cell>
          <cell r="V235">
            <v>0</v>
          </cell>
          <cell r="W235">
            <v>0</v>
          </cell>
          <cell r="X235">
            <v>1289.4790759999998</v>
          </cell>
          <cell r="Y235">
            <v>0</v>
          </cell>
          <cell r="Z235">
            <v>0</v>
          </cell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</row>
        <row r="236">
          <cell r="D236" t="str">
            <v>USD</v>
          </cell>
          <cell r="J236" t="str">
            <v>LETES</v>
          </cell>
          <cell r="L236" t="str">
            <v>TASA CERO</v>
          </cell>
          <cell r="M236" t="str">
            <v>Argentina</v>
          </cell>
          <cell r="Q236" t="str">
            <v>Mercado</v>
          </cell>
          <cell r="R236">
            <v>1502.3562830000001</v>
          </cell>
          <cell r="S236">
            <v>0</v>
          </cell>
          <cell r="T236">
            <v>0</v>
          </cell>
          <cell r="U236">
            <v>1502.3562830000001</v>
          </cell>
          <cell r="V236">
            <v>0</v>
          </cell>
          <cell r="W236">
            <v>0</v>
          </cell>
          <cell r="X236">
            <v>1502.3562830000001</v>
          </cell>
          <cell r="Y236">
            <v>0</v>
          </cell>
          <cell r="Z236">
            <v>0</v>
          </cell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</row>
        <row r="237">
          <cell r="D237" t="str">
            <v>USD</v>
          </cell>
          <cell r="J237" t="str">
            <v>LETES</v>
          </cell>
          <cell r="L237" t="str">
            <v>TASA CERO</v>
          </cell>
          <cell r="M237" t="str">
            <v>Argentina</v>
          </cell>
          <cell r="Q237" t="str">
            <v>Mercado</v>
          </cell>
          <cell r="R237">
            <v>1050</v>
          </cell>
          <cell r="S237">
            <v>0</v>
          </cell>
          <cell r="T237">
            <v>0</v>
          </cell>
          <cell r="U237">
            <v>1602.1410530000001</v>
          </cell>
          <cell r="V237">
            <v>0</v>
          </cell>
          <cell r="W237">
            <v>0</v>
          </cell>
          <cell r="X237">
            <v>1602.1410530000001</v>
          </cell>
          <cell r="Y237">
            <v>0</v>
          </cell>
          <cell r="Z237">
            <v>0</v>
          </cell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</row>
        <row r="238">
          <cell r="D238" t="str">
            <v>USD</v>
          </cell>
          <cell r="J238" t="str">
            <v>LETES</v>
          </cell>
          <cell r="L238" t="str">
            <v>TASA CERO</v>
          </cell>
          <cell r="M238" t="str">
            <v>Argentina</v>
          </cell>
          <cell r="Q238" t="str">
            <v>Mercado</v>
          </cell>
          <cell r="R238">
            <v>1006.680747</v>
          </cell>
          <cell r="S238">
            <v>0</v>
          </cell>
          <cell r="T238">
            <v>0</v>
          </cell>
          <cell r="U238">
            <v>1629.4125879999999</v>
          </cell>
          <cell r="V238">
            <v>0</v>
          </cell>
          <cell r="W238">
            <v>0</v>
          </cell>
          <cell r="X238">
            <v>1629.4125879999999</v>
          </cell>
          <cell r="Y238">
            <v>0</v>
          </cell>
          <cell r="Z238">
            <v>0</v>
          </cell>
          <cell r="AA238"/>
          <cell r="AB238"/>
          <cell r="AC238"/>
          <cell r="AD238"/>
          <cell r="AE238"/>
          <cell r="AF238"/>
          <cell r="AG238"/>
          <cell r="AH238"/>
          <cell r="AI238"/>
          <cell r="AJ238"/>
          <cell r="AK238"/>
          <cell r="AL238"/>
        </row>
        <row r="239">
          <cell r="D239" t="str">
            <v>USD</v>
          </cell>
          <cell r="J239" t="str">
            <v>LETES</v>
          </cell>
          <cell r="L239" t="str">
            <v>TASA CERO</v>
          </cell>
          <cell r="M239" t="str">
            <v>Argentina</v>
          </cell>
          <cell r="Q239" t="str">
            <v>Mercado</v>
          </cell>
          <cell r="R239">
            <v>1673.1501820000001</v>
          </cell>
          <cell r="S239">
            <v>0</v>
          </cell>
          <cell r="T239">
            <v>0</v>
          </cell>
          <cell r="U239">
            <v>1673.1501820000001</v>
          </cell>
          <cell r="V239">
            <v>0</v>
          </cell>
          <cell r="W239">
            <v>0</v>
          </cell>
          <cell r="X239">
            <v>1673.1501820000001</v>
          </cell>
          <cell r="Y239">
            <v>0</v>
          </cell>
          <cell r="Z239">
            <v>0</v>
          </cell>
          <cell r="AA239"/>
          <cell r="AB239"/>
          <cell r="AC239"/>
          <cell r="AD239"/>
          <cell r="AE239"/>
          <cell r="AF239"/>
          <cell r="AG239"/>
          <cell r="AH239"/>
          <cell r="AI239"/>
          <cell r="AJ239"/>
          <cell r="AK239"/>
          <cell r="AL239"/>
        </row>
        <row r="240">
          <cell r="D240" t="str">
            <v>USD</v>
          </cell>
          <cell r="J240" t="str">
            <v>LETRA CMEA</v>
          </cell>
          <cell r="L240" t="str">
            <v>TASA CERO</v>
          </cell>
          <cell r="M240" t="str">
            <v>Argentina</v>
          </cell>
          <cell r="Q240" t="str">
            <v>No mercado</v>
          </cell>
          <cell r="R240">
            <v>208.26842099999999</v>
          </cell>
          <cell r="S240">
            <v>0</v>
          </cell>
          <cell r="T240">
            <v>0</v>
          </cell>
          <cell r="U240">
            <v>205.06678592</v>
          </cell>
          <cell r="V240">
            <v>0</v>
          </cell>
          <cell r="W240">
            <v>0</v>
          </cell>
          <cell r="X240">
            <v>200.951247</v>
          </cell>
          <cell r="Y240">
            <v>0</v>
          </cell>
          <cell r="Z240">
            <v>0</v>
          </cell>
          <cell r="AA240"/>
          <cell r="AB240"/>
          <cell r="AC240"/>
          <cell r="AD240"/>
          <cell r="AE240"/>
          <cell r="AF240"/>
          <cell r="AG240"/>
          <cell r="AH240"/>
          <cell r="AI240"/>
          <cell r="AJ240"/>
          <cell r="AK240"/>
          <cell r="AL240"/>
        </row>
        <row r="241">
          <cell r="D241" t="str">
            <v>USD</v>
          </cell>
          <cell r="J241" t="str">
            <v>LETRA MENDOZA</v>
          </cell>
          <cell r="L241" t="str">
            <v>TASA CERO</v>
          </cell>
          <cell r="M241" t="str">
            <v>Argentina</v>
          </cell>
          <cell r="Q241" t="str">
            <v>No mercado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1023.362922</v>
          </cell>
          <cell r="Y241">
            <v>0</v>
          </cell>
          <cell r="Z241">
            <v>0</v>
          </cell>
          <cell r="AA241"/>
          <cell r="AB241"/>
          <cell r="AC241"/>
          <cell r="AD241"/>
          <cell r="AE241"/>
          <cell r="AF241"/>
          <cell r="AG241"/>
          <cell r="AH241"/>
          <cell r="AI241"/>
          <cell r="AJ241"/>
          <cell r="AK241"/>
          <cell r="AL241"/>
        </row>
        <row r="242">
          <cell r="D242" t="str">
            <v>USD</v>
          </cell>
          <cell r="J242" t="str">
            <v>LETRAS EN GARANTÍA</v>
          </cell>
          <cell r="L242" t="str">
            <v>TASA CERO</v>
          </cell>
          <cell r="M242" t="str">
            <v>Argentina</v>
          </cell>
          <cell r="Q242" t="str">
            <v>No mercado</v>
          </cell>
          <cell r="R242">
            <v>4.2500000000000003E-2</v>
          </cell>
          <cell r="S242">
            <v>0</v>
          </cell>
          <cell r="T242">
            <v>0</v>
          </cell>
          <cell r="U242">
            <v>4.2500000000000003E-2</v>
          </cell>
          <cell r="V242">
            <v>0</v>
          </cell>
          <cell r="W242">
            <v>0</v>
          </cell>
          <cell r="X242">
            <v>4.2500000000000003E-2</v>
          </cell>
          <cell r="Y242">
            <v>0</v>
          </cell>
          <cell r="Z242">
            <v>0</v>
          </cell>
          <cell r="AA242"/>
          <cell r="AB242"/>
          <cell r="AC242"/>
          <cell r="AD242"/>
          <cell r="AE242"/>
          <cell r="AF242"/>
          <cell r="AG242"/>
          <cell r="AH242"/>
          <cell r="AI242"/>
          <cell r="AJ242"/>
          <cell r="AK242"/>
          <cell r="AL242"/>
        </row>
        <row r="243">
          <cell r="D243" t="str">
            <v>USD</v>
          </cell>
          <cell r="J243" t="str">
            <v>LETRAS EN GARANTÍA</v>
          </cell>
          <cell r="L243" t="str">
            <v>TASA CERO</v>
          </cell>
          <cell r="M243" t="str">
            <v>Argentina</v>
          </cell>
          <cell r="Q243" t="str">
            <v>No mercado</v>
          </cell>
          <cell r="R243">
            <v>4.2500000000000003E-2</v>
          </cell>
          <cell r="S243">
            <v>0</v>
          </cell>
          <cell r="T243">
            <v>0</v>
          </cell>
          <cell r="U243">
            <v>4.2500000000000003E-2</v>
          </cell>
          <cell r="V243">
            <v>0</v>
          </cell>
          <cell r="W243">
            <v>0</v>
          </cell>
          <cell r="X243">
            <v>4.2500000000000003E-2</v>
          </cell>
          <cell r="Y243">
            <v>0</v>
          </cell>
          <cell r="Z243">
            <v>0</v>
          </cell>
          <cell r="AA243"/>
          <cell r="AB243"/>
          <cell r="AC243"/>
          <cell r="AD243"/>
          <cell r="AE243"/>
          <cell r="AF243"/>
          <cell r="AG243"/>
          <cell r="AH243"/>
          <cell r="AI243"/>
          <cell r="AJ243"/>
          <cell r="AK243"/>
          <cell r="AL243"/>
        </row>
        <row r="244">
          <cell r="D244" t="str">
            <v>USD</v>
          </cell>
          <cell r="J244" t="str">
            <v>LETRAS EN GARANTÍA</v>
          </cell>
          <cell r="L244" t="str">
            <v>TASA CERO</v>
          </cell>
          <cell r="M244" t="str">
            <v>Argentina</v>
          </cell>
          <cell r="Q244" t="str">
            <v>No mercado</v>
          </cell>
          <cell r="R244">
            <v>4.2500000000000003E-2</v>
          </cell>
          <cell r="S244">
            <v>0</v>
          </cell>
          <cell r="T244">
            <v>0</v>
          </cell>
          <cell r="U244">
            <v>4.2500000000000003E-2</v>
          </cell>
          <cell r="V244">
            <v>0</v>
          </cell>
          <cell r="W244">
            <v>0</v>
          </cell>
          <cell r="X244">
            <v>4.2500000000000003E-2</v>
          </cell>
          <cell r="Y244">
            <v>0</v>
          </cell>
          <cell r="Z244">
            <v>0</v>
          </cell>
          <cell r="AA244"/>
          <cell r="AB244"/>
          <cell r="AC244"/>
          <cell r="AD244"/>
          <cell r="AE244"/>
          <cell r="AF244"/>
          <cell r="AG244"/>
          <cell r="AH244"/>
          <cell r="AI244"/>
          <cell r="AJ244"/>
          <cell r="AK244"/>
          <cell r="AL244"/>
        </row>
        <row r="245">
          <cell r="D245" t="str">
            <v>USD</v>
          </cell>
          <cell r="J245" t="str">
            <v>LETRAS EN GARANTÍA</v>
          </cell>
          <cell r="L245" t="str">
            <v>TASA CERO</v>
          </cell>
          <cell r="M245" t="str">
            <v>Argentina</v>
          </cell>
          <cell r="Q245" t="str">
            <v>No mercado</v>
          </cell>
          <cell r="R245">
            <v>4.2500000000000003E-2</v>
          </cell>
          <cell r="S245">
            <v>0</v>
          </cell>
          <cell r="T245">
            <v>0</v>
          </cell>
          <cell r="U245">
            <v>4.2500000000000003E-2</v>
          </cell>
          <cell r="V245">
            <v>0</v>
          </cell>
          <cell r="W245">
            <v>0</v>
          </cell>
          <cell r="X245">
            <v>4.2500000000000003E-2</v>
          </cell>
          <cell r="Y245">
            <v>0</v>
          </cell>
          <cell r="Z245">
            <v>0</v>
          </cell>
          <cell r="AA245"/>
          <cell r="AB245"/>
          <cell r="AC245"/>
          <cell r="AD245"/>
          <cell r="AE245"/>
          <cell r="AF245"/>
          <cell r="AG245"/>
          <cell r="AH245"/>
          <cell r="AI245"/>
          <cell r="AJ245"/>
          <cell r="AK245"/>
          <cell r="AL245"/>
        </row>
        <row r="246">
          <cell r="D246" t="str">
            <v>USD</v>
          </cell>
          <cell r="J246" t="str">
            <v>LETRAS EN GARANTÍA</v>
          </cell>
          <cell r="L246" t="str">
            <v>TASA CERO</v>
          </cell>
          <cell r="M246" t="str">
            <v>Argentina</v>
          </cell>
          <cell r="Q246" t="str">
            <v>No mercado</v>
          </cell>
          <cell r="R246">
            <v>4.2500000000000003E-2</v>
          </cell>
          <cell r="S246">
            <v>0</v>
          </cell>
          <cell r="T246">
            <v>0</v>
          </cell>
          <cell r="U246">
            <v>4.2500000000000003E-2</v>
          </cell>
          <cell r="V246">
            <v>0</v>
          </cell>
          <cell r="W246">
            <v>0</v>
          </cell>
          <cell r="X246">
            <v>4.2500000000000003E-2</v>
          </cell>
          <cell r="Y246">
            <v>0</v>
          </cell>
          <cell r="Z246">
            <v>0</v>
          </cell>
          <cell r="AA246"/>
          <cell r="AB246"/>
          <cell r="AC246"/>
          <cell r="AD246"/>
          <cell r="AE246"/>
          <cell r="AF246"/>
          <cell r="AG246"/>
          <cell r="AH246"/>
          <cell r="AI246"/>
          <cell r="AJ246"/>
          <cell r="AK246"/>
          <cell r="AL246"/>
        </row>
        <row r="247">
          <cell r="D247" t="str">
            <v>USD</v>
          </cell>
          <cell r="J247" t="str">
            <v>LETRAS EN GARANTÍA</v>
          </cell>
          <cell r="L247" t="str">
            <v>TASA CERO</v>
          </cell>
          <cell r="M247" t="str">
            <v>Argentina</v>
          </cell>
          <cell r="Q247" t="str">
            <v>No mercado</v>
          </cell>
          <cell r="R247">
            <v>4.2500000000000003E-2</v>
          </cell>
          <cell r="S247">
            <v>0</v>
          </cell>
          <cell r="T247">
            <v>0</v>
          </cell>
          <cell r="U247">
            <v>4.2500000000000003E-2</v>
          </cell>
          <cell r="V247">
            <v>0</v>
          </cell>
          <cell r="W247">
            <v>0</v>
          </cell>
          <cell r="X247">
            <v>4.2500000000000003E-2</v>
          </cell>
          <cell r="Y247">
            <v>0</v>
          </cell>
          <cell r="Z247">
            <v>0</v>
          </cell>
          <cell r="AA247"/>
          <cell r="AB247"/>
          <cell r="AC247"/>
          <cell r="AD247"/>
          <cell r="AE247"/>
          <cell r="AF247"/>
          <cell r="AG247"/>
          <cell r="AH247"/>
          <cell r="AI247"/>
          <cell r="AJ247"/>
          <cell r="AK247"/>
          <cell r="AL247"/>
        </row>
        <row r="248">
          <cell r="D248" t="str">
            <v>USD</v>
          </cell>
          <cell r="J248" t="str">
            <v>LETRAS EN GARANTÍA</v>
          </cell>
          <cell r="L248" t="str">
            <v>TASA CERO</v>
          </cell>
          <cell r="M248" t="str">
            <v>Argentina</v>
          </cell>
          <cell r="Q248" t="str">
            <v>No mercado</v>
          </cell>
          <cell r="R248">
            <v>4.2500000000000003E-2</v>
          </cell>
          <cell r="S248">
            <v>0</v>
          </cell>
          <cell r="T248">
            <v>0</v>
          </cell>
          <cell r="U248">
            <v>4.2500000000000003E-2</v>
          </cell>
          <cell r="V248">
            <v>0</v>
          </cell>
          <cell r="W248">
            <v>0</v>
          </cell>
          <cell r="X248">
            <v>4.2500000000000003E-2</v>
          </cell>
          <cell r="Y248">
            <v>0</v>
          </cell>
          <cell r="Z248">
            <v>0</v>
          </cell>
          <cell r="AA248"/>
          <cell r="AB248"/>
          <cell r="AC248"/>
          <cell r="AD248"/>
          <cell r="AE248"/>
          <cell r="AF248"/>
          <cell r="AG248"/>
          <cell r="AH248"/>
          <cell r="AI248"/>
          <cell r="AJ248"/>
          <cell r="AK248"/>
          <cell r="AL248"/>
        </row>
        <row r="249">
          <cell r="D249" t="str">
            <v>USD</v>
          </cell>
          <cell r="J249" t="str">
            <v>LETRAS EN GARANTÍA</v>
          </cell>
          <cell r="L249" t="str">
            <v>TASA CERO</v>
          </cell>
          <cell r="M249" t="str">
            <v>Argentina</v>
          </cell>
          <cell r="Q249" t="str">
            <v>No mercado</v>
          </cell>
          <cell r="R249">
            <v>4.2500000000000003E-2</v>
          </cell>
          <cell r="S249">
            <v>0</v>
          </cell>
          <cell r="T249">
            <v>0</v>
          </cell>
          <cell r="U249">
            <v>4.2500000000000003E-2</v>
          </cell>
          <cell r="V249">
            <v>0</v>
          </cell>
          <cell r="W249">
            <v>0</v>
          </cell>
          <cell r="X249">
            <v>4.2500000000000003E-2</v>
          </cell>
          <cell r="Y249">
            <v>0</v>
          </cell>
          <cell r="Z249">
            <v>0</v>
          </cell>
          <cell r="AA249"/>
          <cell r="AB249"/>
          <cell r="AC249"/>
          <cell r="AD249"/>
          <cell r="AE249"/>
          <cell r="AF249"/>
          <cell r="AG249"/>
          <cell r="AH249"/>
          <cell r="AI249"/>
          <cell r="AJ249"/>
          <cell r="AK249"/>
          <cell r="AL249"/>
        </row>
        <row r="250">
          <cell r="D250" t="str">
            <v>USD</v>
          </cell>
          <cell r="J250" t="str">
            <v>LETRAS EN GARANTÍA</v>
          </cell>
          <cell r="L250" t="str">
            <v>TASA CERO</v>
          </cell>
          <cell r="M250" t="str">
            <v>Argentina</v>
          </cell>
          <cell r="Q250" t="str">
            <v>No mercado</v>
          </cell>
          <cell r="R250">
            <v>4.2500000000000003E-2</v>
          </cell>
          <cell r="S250">
            <v>0</v>
          </cell>
          <cell r="T250">
            <v>0</v>
          </cell>
          <cell r="U250">
            <v>4.2500000000000003E-2</v>
          </cell>
          <cell r="V250">
            <v>0</v>
          </cell>
          <cell r="W250">
            <v>0</v>
          </cell>
          <cell r="X250">
            <v>4.2500000000000003E-2</v>
          </cell>
          <cell r="Y250">
            <v>0</v>
          </cell>
          <cell r="Z250">
            <v>0</v>
          </cell>
          <cell r="AA250"/>
          <cell r="AB250"/>
          <cell r="AC250"/>
          <cell r="AD250"/>
          <cell r="AE250"/>
          <cell r="AF250"/>
          <cell r="AG250"/>
          <cell r="AH250"/>
          <cell r="AI250"/>
          <cell r="AJ250"/>
          <cell r="AK250"/>
          <cell r="AL250"/>
        </row>
        <row r="251">
          <cell r="D251" t="str">
            <v>USD</v>
          </cell>
          <cell r="J251" t="str">
            <v>LETRAS EN GARANTÍA</v>
          </cell>
          <cell r="L251" t="str">
            <v>TASA CERO</v>
          </cell>
          <cell r="M251" t="str">
            <v>Argentina</v>
          </cell>
          <cell r="Q251" t="str">
            <v>No mercado</v>
          </cell>
          <cell r="R251">
            <v>4.2500000000000003E-2</v>
          </cell>
          <cell r="S251">
            <v>0</v>
          </cell>
          <cell r="T251">
            <v>0</v>
          </cell>
          <cell r="U251">
            <v>4.2500000000000003E-2</v>
          </cell>
          <cell r="V251">
            <v>0</v>
          </cell>
          <cell r="W251">
            <v>0</v>
          </cell>
          <cell r="X251">
            <v>4.2500000000000003E-2</v>
          </cell>
          <cell r="Y251">
            <v>0</v>
          </cell>
          <cell r="Z251">
            <v>0</v>
          </cell>
          <cell r="AA251"/>
          <cell r="AB251"/>
          <cell r="AC251"/>
          <cell r="AD251"/>
          <cell r="AE251"/>
          <cell r="AF251"/>
          <cell r="AG251"/>
          <cell r="AH251"/>
          <cell r="AI251"/>
          <cell r="AJ251"/>
          <cell r="AK251"/>
          <cell r="AL251"/>
        </row>
        <row r="252">
          <cell r="D252" t="str">
            <v>USD</v>
          </cell>
          <cell r="J252" t="str">
            <v>LETRAS EN GARANTÍA</v>
          </cell>
          <cell r="L252" t="str">
            <v>TASA CERO</v>
          </cell>
          <cell r="M252" t="str">
            <v>Argentina</v>
          </cell>
          <cell r="Q252" t="str">
            <v>No mercado</v>
          </cell>
          <cell r="R252">
            <v>4.2500000000000003E-2</v>
          </cell>
          <cell r="S252">
            <v>0</v>
          </cell>
          <cell r="T252">
            <v>0</v>
          </cell>
          <cell r="U252">
            <v>4.2500000000000003E-2</v>
          </cell>
          <cell r="V252">
            <v>0</v>
          </cell>
          <cell r="W252">
            <v>0</v>
          </cell>
          <cell r="X252">
            <v>4.2500000000000003E-2</v>
          </cell>
          <cell r="Y252">
            <v>0</v>
          </cell>
          <cell r="Z252">
            <v>0</v>
          </cell>
          <cell r="AA252"/>
          <cell r="AB252"/>
          <cell r="AC252"/>
          <cell r="AD252"/>
          <cell r="AE252"/>
          <cell r="AF252"/>
          <cell r="AG252"/>
          <cell r="AH252"/>
          <cell r="AI252"/>
          <cell r="AJ252"/>
          <cell r="AK252"/>
          <cell r="AL252"/>
        </row>
        <row r="253">
          <cell r="D253" t="str">
            <v>USD</v>
          </cell>
          <cell r="J253" t="str">
            <v>LETRAS EN GARANTÍA</v>
          </cell>
          <cell r="L253" t="str">
            <v>TASA CERO</v>
          </cell>
          <cell r="M253" t="str">
            <v>Argentina</v>
          </cell>
          <cell r="Q253" t="str">
            <v>No mercado</v>
          </cell>
          <cell r="R253">
            <v>4.2500000000000003E-2</v>
          </cell>
          <cell r="S253">
            <v>0</v>
          </cell>
          <cell r="T253">
            <v>0</v>
          </cell>
          <cell r="U253">
            <v>4.2500000000000003E-2</v>
          </cell>
          <cell r="V253">
            <v>0</v>
          </cell>
          <cell r="W253">
            <v>0</v>
          </cell>
          <cell r="X253">
            <v>4.2500000000000003E-2</v>
          </cell>
          <cell r="Y253">
            <v>0</v>
          </cell>
          <cell r="Z253">
            <v>0</v>
          </cell>
          <cell r="AA253"/>
          <cell r="AB253"/>
          <cell r="AC253"/>
          <cell r="AD253"/>
          <cell r="AE253"/>
          <cell r="AF253"/>
          <cell r="AG253"/>
          <cell r="AH253"/>
          <cell r="AI253"/>
          <cell r="AJ253"/>
          <cell r="AK253"/>
          <cell r="AL253"/>
        </row>
        <row r="254">
          <cell r="D254" t="str">
            <v>USD</v>
          </cell>
          <cell r="J254" t="str">
            <v>LETRAS EN GARANTÍA</v>
          </cell>
          <cell r="L254" t="str">
            <v>TASA CERO</v>
          </cell>
          <cell r="M254" t="str">
            <v>Argentina</v>
          </cell>
          <cell r="Q254" t="str">
            <v>No mercado</v>
          </cell>
          <cell r="R254">
            <v>4.2500000000000003E-2</v>
          </cell>
          <cell r="S254">
            <v>0</v>
          </cell>
          <cell r="T254">
            <v>0</v>
          </cell>
          <cell r="U254">
            <v>4.2500000000000003E-2</v>
          </cell>
          <cell r="V254">
            <v>0</v>
          </cell>
          <cell r="W254">
            <v>0</v>
          </cell>
          <cell r="X254">
            <v>4.2500000000000003E-2</v>
          </cell>
          <cell r="Y254">
            <v>0</v>
          </cell>
          <cell r="Z254">
            <v>0</v>
          </cell>
          <cell r="AA254"/>
          <cell r="AB254"/>
          <cell r="AC254"/>
          <cell r="AD254"/>
          <cell r="AE254"/>
          <cell r="AF254"/>
          <cell r="AG254"/>
          <cell r="AH254"/>
          <cell r="AI254"/>
          <cell r="AJ254"/>
          <cell r="AK254"/>
          <cell r="AL254"/>
        </row>
        <row r="255">
          <cell r="D255" t="str">
            <v>USD</v>
          </cell>
          <cell r="J255" t="str">
            <v>LETRAS EN GARANTÍA</v>
          </cell>
          <cell r="L255" t="str">
            <v>TASA CERO</v>
          </cell>
          <cell r="M255" t="str">
            <v>Argentina</v>
          </cell>
          <cell r="Q255" t="str">
            <v>No mercado</v>
          </cell>
          <cell r="R255">
            <v>4.2500000000000003E-2</v>
          </cell>
          <cell r="S255">
            <v>0</v>
          </cell>
          <cell r="T255">
            <v>0</v>
          </cell>
          <cell r="U255">
            <v>4.2500000000000003E-2</v>
          </cell>
          <cell r="V255">
            <v>0</v>
          </cell>
          <cell r="W255">
            <v>0</v>
          </cell>
          <cell r="X255">
            <v>4.2500000000000003E-2</v>
          </cell>
          <cell r="Y255">
            <v>0</v>
          </cell>
          <cell r="Z255">
            <v>0</v>
          </cell>
          <cell r="AA255"/>
          <cell r="AB255"/>
          <cell r="AC255"/>
          <cell r="AD255"/>
          <cell r="AE255"/>
          <cell r="AF255"/>
          <cell r="AG255"/>
          <cell r="AH255"/>
          <cell r="AI255"/>
          <cell r="AJ255"/>
          <cell r="AK255"/>
          <cell r="AL255"/>
        </row>
        <row r="256">
          <cell r="D256" t="str">
            <v>USD</v>
          </cell>
          <cell r="J256" t="str">
            <v>LETRAS EN GARANTÍA</v>
          </cell>
          <cell r="L256" t="str">
            <v>TASA CERO</v>
          </cell>
          <cell r="M256" t="str">
            <v>Argentina</v>
          </cell>
          <cell r="Q256" t="str">
            <v>No mercado</v>
          </cell>
          <cell r="R256">
            <v>4.2500000000000003E-2</v>
          </cell>
          <cell r="S256">
            <v>0</v>
          </cell>
          <cell r="T256">
            <v>0</v>
          </cell>
          <cell r="U256">
            <v>4.2500000000000003E-2</v>
          </cell>
          <cell r="V256">
            <v>0</v>
          </cell>
          <cell r="W256">
            <v>0</v>
          </cell>
          <cell r="X256">
            <v>4.2500000000000003E-2</v>
          </cell>
          <cell r="Y256">
            <v>0</v>
          </cell>
          <cell r="Z256">
            <v>0</v>
          </cell>
          <cell r="AA256"/>
          <cell r="AB256"/>
          <cell r="AC256"/>
          <cell r="AD256"/>
          <cell r="AE256"/>
          <cell r="AF256"/>
          <cell r="AG256"/>
          <cell r="AH256"/>
          <cell r="AI256"/>
          <cell r="AJ256"/>
          <cell r="AK256"/>
          <cell r="AL256"/>
        </row>
        <row r="257">
          <cell r="D257" t="str">
            <v>USD</v>
          </cell>
          <cell r="J257" t="str">
            <v>LETRAS EN GARANTÍA</v>
          </cell>
          <cell r="L257" t="str">
            <v>TASA CERO</v>
          </cell>
          <cell r="M257" t="str">
            <v>Argentina</v>
          </cell>
          <cell r="Q257" t="str">
            <v>No mercado</v>
          </cell>
          <cell r="R257">
            <v>4.2500000000000003E-2</v>
          </cell>
          <cell r="S257">
            <v>0</v>
          </cell>
          <cell r="T257">
            <v>0</v>
          </cell>
          <cell r="U257">
            <v>4.2500000000000003E-2</v>
          </cell>
          <cell r="V257">
            <v>0</v>
          </cell>
          <cell r="W257">
            <v>0</v>
          </cell>
          <cell r="X257">
            <v>4.2500000000000003E-2</v>
          </cell>
          <cell r="Y257">
            <v>0</v>
          </cell>
          <cell r="Z257">
            <v>0</v>
          </cell>
          <cell r="AA257"/>
          <cell r="AB257"/>
          <cell r="AC257"/>
          <cell r="AD257"/>
          <cell r="AE257"/>
          <cell r="AF257"/>
          <cell r="AG257"/>
          <cell r="AH257"/>
          <cell r="AI257"/>
          <cell r="AJ257"/>
          <cell r="AK257"/>
          <cell r="AL257"/>
        </row>
        <row r="258">
          <cell r="D258" t="str">
            <v>USD</v>
          </cell>
          <cell r="J258" t="str">
            <v>LETRAS EN GARANTÍA</v>
          </cell>
          <cell r="L258" t="str">
            <v>TASA CERO</v>
          </cell>
          <cell r="M258" t="str">
            <v>Argentina</v>
          </cell>
          <cell r="Q258" t="str">
            <v>No mercado</v>
          </cell>
          <cell r="R258">
            <v>4.2500000000000003E-2</v>
          </cell>
          <cell r="S258">
            <v>0</v>
          </cell>
          <cell r="T258">
            <v>0</v>
          </cell>
          <cell r="U258">
            <v>4.2500000000000003E-2</v>
          </cell>
          <cell r="V258">
            <v>0</v>
          </cell>
          <cell r="W258">
            <v>0</v>
          </cell>
          <cell r="X258">
            <v>4.2500000000000003E-2</v>
          </cell>
          <cell r="Y258">
            <v>0</v>
          </cell>
          <cell r="Z258">
            <v>0</v>
          </cell>
          <cell r="AA258"/>
          <cell r="AB258"/>
          <cell r="AC258"/>
          <cell r="AD258"/>
          <cell r="AE258"/>
          <cell r="AF258"/>
          <cell r="AG258"/>
          <cell r="AH258"/>
          <cell r="AI258"/>
          <cell r="AJ258"/>
          <cell r="AK258"/>
          <cell r="AL258"/>
        </row>
        <row r="259">
          <cell r="D259" t="str">
            <v>USD</v>
          </cell>
          <cell r="J259" t="str">
            <v>LETRAS EN GARANTÍA</v>
          </cell>
          <cell r="L259" t="str">
            <v>TASA CERO</v>
          </cell>
          <cell r="M259" t="str">
            <v>Argentina</v>
          </cell>
          <cell r="Q259" t="str">
            <v>No mercado</v>
          </cell>
          <cell r="R259">
            <v>4.2500000000000003E-2</v>
          </cell>
          <cell r="S259">
            <v>0</v>
          </cell>
          <cell r="T259">
            <v>0</v>
          </cell>
          <cell r="U259">
            <v>4.2500000000000003E-2</v>
          </cell>
          <cell r="V259">
            <v>0</v>
          </cell>
          <cell r="W259">
            <v>0</v>
          </cell>
          <cell r="X259">
            <v>4.2500000000000003E-2</v>
          </cell>
          <cell r="Y259">
            <v>0</v>
          </cell>
          <cell r="Z259">
            <v>0</v>
          </cell>
          <cell r="AA259"/>
          <cell r="AB259"/>
          <cell r="AC259"/>
          <cell r="AD259"/>
          <cell r="AE259"/>
          <cell r="AF259"/>
          <cell r="AG259"/>
          <cell r="AH259"/>
          <cell r="AI259"/>
          <cell r="AJ259"/>
          <cell r="AK259"/>
          <cell r="AL259"/>
        </row>
        <row r="260">
          <cell r="D260" t="str">
            <v>USD</v>
          </cell>
          <cell r="J260" t="str">
            <v>LETRAS EN GARANTÍA</v>
          </cell>
          <cell r="L260" t="str">
            <v>TASA CERO</v>
          </cell>
          <cell r="M260" t="str">
            <v>Argentina</v>
          </cell>
          <cell r="Q260" t="str">
            <v>No mercado</v>
          </cell>
          <cell r="R260">
            <v>4.2500000000000003E-2</v>
          </cell>
          <cell r="S260">
            <v>0</v>
          </cell>
          <cell r="T260">
            <v>0</v>
          </cell>
          <cell r="U260">
            <v>4.2500000000000003E-2</v>
          </cell>
          <cell r="V260">
            <v>0</v>
          </cell>
          <cell r="W260">
            <v>0</v>
          </cell>
          <cell r="X260">
            <v>4.2500000000000003E-2</v>
          </cell>
          <cell r="Y260">
            <v>0</v>
          </cell>
          <cell r="Z260">
            <v>0</v>
          </cell>
          <cell r="AA260"/>
          <cell r="AB260"/>
          <cell r="AC260"/>
          <cell r="AD260"/>
          <cell r="AE260"/>
          <cell r="AF260"/>
          <cell r="AG260"/>
          <cell r="AH260"/>
          <cell r="AI260"/>
          <cell r="AJ260"/>
          <cell r="AK260"/>
          <cell r="AL260"/>
        </row>
        <row r="261">
          <cell r="D261" t="str">
            <v>USD</v>
          </cell>
          <cell r="J261" t="str">
            <v>LETRAS EN GARANTÍA</v>
          </cell>
          <cell r="L261" t="str">
            <v>TASA CERO</v>
          </cell>
          <cell r="M261" t="str">
            <v>Argentina</v>
          </cell>
          <cell r="Q261" t="str">
            <v>No mercado</v>
          </cell>
          <cell r="R261">
            <v>4.2500000000000003E-2</v>
          </cell>
          <cell r="S261">
            <v>0</v>
          </cell>
          <cell r="T261">
            <v>0</v>
          </cell>
          <cell r="U261">
            <v>4.2500000000000003E-2</v>
          </cell>
          <cell r="V261">
            <v>0</v>
          </cell>
          <cell r="W261">
            <v>0</v>
          </cell>
          <cell r="X261">
            <v>4.2500000000000003E-2</v>
          </cell>
          <cell r="Y261">
            <v>0</v>
          </cell>
          <cell r="Z261">
            <v>0</v>
          </cell>
          <cell r="AA261"/>
          <cell r="AB261"/>
          <cell r="AC261"/>
          <cell r="AD261"/>
          <cell r="AE261"/>
          <cell r="AF261"/>
          <cell r="AG261"/>
          <cell r="AH261"/>
          <cell r="AI261"/>
          <cell r="AJ261"/>
          <cell r="AK261"/>
          <cell r="AL261"/>
        </row>
        <row r="262">
          <cell r="D262" t="str">
            <v>USD</v>
          </cell>
          <cell r="J262" t="str">
            <v>LETRAS EN GARANTÍA</v>
          </cell>
          <cell r="L262" t="str">
            <v>TASA CERO</v>
          </cell>
          <cell r="M262" t="str">
            <v>Argentina</v>
          </cell>
          <cell r="Q262" t="str">
            <v>No mercado</v>
          </cell>
          <cell r="R262">
            <v>7.4749999999999997E-2</v>
          </cell>
          <cell r="S262">
            <v>0</v>
          </cell>
          <cell r="T262">
            <v>0</v>
          </cell>
          <cell r="U262">
            <v>7.4749999999999997E-2</v>
          </cell>
          <cell r="V262">
            <v>0</v>
          </cell>
          <cell r="W262">
            <v>0</v>
          </cell>
          <cell r="X262">
            <v>7.4749999999999997E-2</v>
          </cell>
          <cell r="Y262">
            <v>0</v>
          </cell>
          <cell r="Z262">
            <v>0</v>
          </cell>
          <cell r="AA262"/>
          <cell r="AB262"/>
          <cell r="AC262"/>
          <cell r="AD262"/>
          <cell r="AE262"/>
          <cell r="AF262"/>
          <cell r="AG262"/>
          <cell r="AH262"/>
          <cell r="AI262"/>
          <cell r="AJ262"/>
          <cell r="AK262"/>
          <cell r="AL262"/>
        </row>
        <row r="263">
          <cell r="D263" t="str">
            <v>USD</v>
          </cell>
          <cell r="J263" t="str">
            <v>LETRAS EN GARANTÍA</v>
          </cell>
          <cell r="L263" t="str">
            <v>TASA CERO</v>
          </cell>
          <cell r="M263" t="str">
            <v>Argentina</v>
          </cell>
          <cell r="Q263" t="str">
            <v>No mercado</v>
          </cell>
          <cell r="R263">
            <v>7.4749999999999997E-2</v>
          </cell>
          <cell r="S263">
            <v>0</v>
          </cell>
          <cell r="T263">
            <v>0</v>
          </cell>
          <cell r="U263">
            <v>7.4749999999999997E-2</v>
          </cell>
          <cell r="V263">
            <v>0</v>
          </cell>
          <cell r="W263">
            <v>0</v>
          </cell>
          <cell r="X263">
            <v>7.4749999999999997E-2</v>
          </cell>
          <cell r="Y263">
            <v>0</v>
          </cell>
          <cell r="Z263">
            <v>0</v>
          </cell>
          <cell r="AA263"/>
          <cell r="AB263"/>
          <cell r="AC263"/>
          <cell r="AD263"/>
          <cell r="AE263"/>
          <cell r="AF263"/>
          <cell r="AG263"/>
          <cell r="AH263"/>
          <cell r="AI263"/>
          <cell r="AJ263"/>
          <cell r="AK263"/>
          <cell r="AL263"/>
        </row>
        <row r="264">
          <cell r="D264" t="str">
            <v>USD</v>
          </cell>
          <cell r="J264" t="str">
            <v>LETRAS EN GARANTÍA</v>
          </cell>
          <cell r="L264" t="str">
            <v>TASA CERO</v>
          </cell>
          <cell r="M264" t="str">
            <v>Argentina</v>
          </cell>
          <cell r="Q264" t="str">
            <v>No mercado</v>
          </cell>
          <cell r="R264">
            <v>7.4749999999999997E-2</v>
          </cell>
          <cell r="S264">
            <v>0</v>
          </cell>
          <cell r="T264">
            <v>0</v>
          </cell>
          <cell r="U264">
            <v>7.4749999999999997E-2</v>
          </cell>
          <cell r="V264">
            <v>0</v>
          </cell>
          <cell r="W264">
            <v>0</v>
          </cell>
          <cell r="X264">
            <v>7.4749999999999997E-2</v>
          </cell>
          <cell r="Y264">
            <v>0</v>
          </cell>
          <cell r="Z264">
            <v>0</v>
          </cell>
          <cell r="AA264"/>
          <cell r="AB264"/>
          <cell r="AC264"/>
          <cell r="AD264"/>
          <cell r="AE264"/>
          <cell r="AF264"/>
          <cell r="AG264"/>
          <cell r="AH264"/>
          <cell r="AI264"/>
          <cell r="AJ264"/>
          <cell r="AK264"/>
          <cell r="AL264"/>
        </row>
        <row r="265">
          <cell r="D265" t="str">
            <v>USD</v>
          </cell>
          <cell r="J265" t="str">
            <v>LETRAS EN GARANTÍA</v>
          </cell>
          <cell r="L265" t="str">
            <v>TASA CERO</v>
          </cell>
          <cell r="M265" t="str">
            <v>Argentina</v>
          </cell>
          <cell r="Q265" t="str">
            <v>No mercado</v>
          </cell>
          <cell r="R265">
            <v>7.4749999999999997E-2</v>
          </cell>
          <cell r="S265">
            <v>0</v>
          </cell>
          <cell r="T265">
            <v>0</v>
          </cell>
          <cell r="U265">
            <v>7.4749999999999997E-2</v>
          </cell>
          <cell r="V265">
            <v>0</v>
          </cell>
          <cell r="W265">
            <v>0</v>
          </cell>
          <cell r="X265">
            <v>7.4749999999999997E-2</v>
          </cell>
          <cell r="Y265">
            <v>0</v>
          </cell>
          <cell r="Z265">
            <v>0</v>
          </cell>
          <cell r="AA265"/>
          <cell r="AB265"/>
          <cell r="AC265"/>
          <cell r="AD265"/>
          <cell r="AE265"/>
          <cell r="AF265"/>
          <cell r="AG265"/>
          <cell r="AH265"/>
          <cell r="AI265"/>
          <cell r="AJ265"/>
          <cell r="AK265"/>
          <cell r="AL265"/>
        </row>
        <row r="266">
          <cell r="D266" t="str">
            <v>USD</v>
          </cell>
          <cell r="J266" t="str">
            <v>LETRAS EN GARANTÍA</v>
          </cell>
          <cell r="L266" t="str">
            <v>TASA CERO</v>
          </cell>
          <cell r="M266" t="str">
            <v>Argentina</v>
          </cell>
          <cell r="Q266" t="str">
            <v>No mercado</v>
          </cell>
          <cell r="R266">
            <v>7.4749999999999997E-2</v>
          </cell>
          <cell r="S266">
            <v>0</v>
          </cell>
          <cell r="T266">
            <v>0</v>
          </cell>
          <cell r="U266">
            <v>7.4749999999999997E-2</v>
          </cell>
          <cell r="V266">
            <v>0</v>
          </cell>
          <cell r="W266">
            <v>0</v>
          </cell>
          <cell r="X266">
            <v>7.4749999999999997E-2</v>
          </cell>
          <cell r="Y266">
            <v>0</v>
          </cell>
          <cell r="Z266">
            <v>0</v>
          </cell>
          <cell r="AA266"/>
          <cell r="AB266"/>
          <cell r="AC266"/>
          <cell r="AD266"/>
          <cell r="AE266"/>
          <cell r="AF266"/>
          <cell r="AG266"/>
          <cell r="AH266"/>
          <cell r="AI266"/>
          <cell r="AJ266"/>
          <cell r="AK266"/>
          <cell r="AL266"/>
        </row>
        <row r="267">
          <cell r="D267" t="str">
            <v>USD</v>
          </cell>
          <cell r="J267" t="str">
            <v>LETRAS EN GARANTÍA</v>
          </cell>
          <cell r="L267" t="str">
            <v>TASA CERO</v>
          </cell>
          <cell r="M267" t="str">
            <v>Argentina</v>
          </cell>
          <cell r="Q267" t="str">
            <v>No mercado</v>
          </cell>
          <cell r="R267">
            <v>7.4749999999999997E-2</v>
          </cell>
          <cell r="S267">
            <v>0</v>
          </cell>
          <cell r="T267">
            <v>0</v>
          </cell>
          <cell r="U267">
            <v>7.4749999999999997E-2</v>
          </cell>
          <cell r="V267">
            <v>0</v>
          </cell>
          <cell r="W267">
            <v>0</v>
          </cell>
          <cell r="X267">
            <v>7.4749999999999997E-2</v>
          </cell>
          <cell r="Y267">
            <v>0</v>
          </cell>
          <cell r="Z267">
            <v>0</v>
          </cell>
          <cell r="AA267"/>
          <cell r="AB267"/>
          <cell r="AC267"/>
          <cell r="AD267"/>
          <cell r="AE267"/>
          <cell r="AF267"/>
          <cell r="AG267"/>
          <cell r="AH267"/>
          <cell r="AI267"/>
          <cell r="AJ267"/>
          <cell r="AK267"/>
          <cell r="AL267"/>
        </row>
        <row r="268">
          <cell r="D268" t="str">
            <v>USD</v>
          </cell>
          <cell r="J268" t="str">
            <v>LETRAS EN GARANTÍA</v>
          </cell>
          <cell r="L268" t="str">
            <v>TASA CERO</v>
          </cell>
          <cell r="M268" t="str">
            <v>Argentina</v>
          </cell>
          <cell r="Q268" t="str">
            <v>No mercado</v>
          </cell>
          <cell r="R268">
            <v>7.4749999999999997E-2</v>
          </cell>
          <cell r="S268">
            <v>0</v>
          </cell>
          <cell r="T268">
            <v>0</v>
          </cell>
          <cell r="U268">
            <v>7.4749999999999997E-2</v>
          </cell>
          <cell r="V268">
            <v>0</v>
          </cell>
          <cell r="W268">
            <v>0</v>
          </cell>
          <cell r="X268">
            <v>7.4749999999999997E-2</v>
          </cell>
          <cell r="Y268">
            <v>0</v>
          </cell>
          <cell r="Z268">
            <v>0</v>
          </cell>
          <cell r="AA268"/>
          <cell r="AB268"/>
          <cell r="AC268"/>
          <cell r="AD268"/>
          <cell r="AE268"/>
          <cell r="AF268"/>
          <cell r="AG268"/>
          <cell r="AH268"/>
          <cell r="AI268"/>
          <cell r="AJ268"/>
          <cell r="AK268"/>
          <cell r="AL268"/>
        </row>
        <row r="269">
          <cell r="D269" t="str">
            <v>USD</v>
          </cell>
          <cell r="J269" t="str">
            <v>LETRAS EN GARANTÍA</v>
          </cell>
          <cell r="L269" t="str">
            <v>TASA CERO</v>
          </cell>
          <cell r="M269" t="str">
            <v>Argentina</v>
          </cell>
          <cell r="Q269" t="str">
            <v>No mercado</v>
          </cell>
          <cell r="R269">
            <v>7.4749999999999997E-2</v>
          </cell>
          <cell r="S269">
            <v>0</v>
          </cell>
          <cell r="T269">
            <v>0</v>
          </cell>
          <cell r="U269">
            <v>7.4749999999999997E-2</v>
          </cell>
          <cell r="V269">
            <v>0</v>
          </cell>
          <cell r="W269">
            <v>0</v>
          </cell>
          <cell r="X269">
            <v>7.4749999999999997E-2</v>
          </cell>
          <cell r="Y269">
            <v>0</v>
          </cell>
          <cell r="Z269">
            <v>0</v>
          </cell>
          <cell r="AA269"/>
          <cell r="AB269"/>
          <cell r="AC269"/>
          <cell r="AD269"/>
          <cell r="AE269"/>
          <cell r="AF269"/>
          <cell r="AG269"/>
          <cell r="AH269"/>
          <cell r="AI269"/>
          <cell r="AJ269"/>
          <cell r="AK269"/>
          <cell r="AL269"/>
        </row>
        <row r="270">
          <cell r="D270" t="str">
            <v>USD</v>
          </cell>
          <cell r="J270" t="str">
            <v>LETRAS EN GARANTÍA</v>
          </cell>
          <cell r="L270" t="str">
            <v>TASA CERO</v>
          </cell>
          <cell r="M270" t="str">
            <v>Argentina</v>
          </cell>
          <cell r="Q270" t="str">
            <v>No mercado</v>
          </cell>
          <cell r="R270">
            <v>7.4749999999999997E-2</v>
          </cell>
          <cell r="S270">
            <v>0</v>
          </cell>
          <cell r="T270">
            <v>0</v>
          </cell>
          <cell r="U270">
            <v>7.4749999999999997E-2</v>
          </cell>
          <cell r="V270">
            <v>0</v>
          </cell>
          <cell r="W270">
            <v>0</v>
          </cell>
          <cell r="X270">
            <v>7.4749999999999997E-2</v>
          </cell>
          <cell r="Y270">
            <v>0</v>
          </cell>
          <cell r="Z270">
            <v>0</v>
          </cell>
          <cell r="AA270"/>
          <cell r="AB270"/>
          <cell r="AC270"/>
          <cell r="AD270"/>
          <cell r="AE270"/>
          <cell r="AF270"/>
          <cell r="AG270"/>
          <cell r="AH270"/>
          <cell r="AI270"/>
          <cell r="AJ270"/>
          <cell r="AK270"/>
          <cell r="AL270"/>
        </row>
        <row r="271">
          <cell r="D271" t="str">
            <v>USD</v>
          </cell>
          <cell r="J271" t="str">
            <v>LETRAS EN GARANTÍA</v>
          </cell>
          <cell r="L271" t="str">
            <v>TASA CERO</v>
          </cell>
          <cell r="M271" t="str">
            <v>Argentina</v>
          </cell>
          <cell r="Q271" t="str">
            <v>No mercado</v>
          </cell>
          <cell r="R271">
            <v>7.4749999999999997E-2</v>
          </cell>
          <cell r="S271">
            <v>0</v>
          </cell>
          <cell r="T271">
            <v>0</v>
          </cell>
          <cell r="U271">
            <v>7.4749999999999997E-2</v>
          </cell>
          <cell r="V271">
            <v>0</v>
          </cell>
          <cell r="W271">
            <v>0</v>
          </cell>
          <cell r="X271">
            <v>7.4749999999999997E-2</v>
          </cell>
          <cell r="Y271">
            <v>0</v>
          </cell>
          <cell r="Z271">
            <v>0</v>
          </cell>
          <cell r="AA271"/>
          <cell r="AB271"/>
          <cell r="AC271"/>
          <cell r="AD271"/>
          <cell r="AE271"/>
          <cell r="AF271"/>
          <cell r="AG271"/>
          <cell r="AH271"/>
          <cell r="AI271"/>
          <cell r="AJ271"/>
          <cell r="AK271"/>
          <cell r="AL271"/>
        </row>
        <row r="272">
          <cell r="D272" t="str">
            <v>USD</v>
          </cell>
          <cell r="J272" t="str">
            <v>LETRAS EN GARANTÍA</v>
          </cell>
          <cell r="L272" t="str">
            <v>TASA CERO</v>
          </cell>
          <cell r="M272" t="str">
            <v>Argentina</v>
          </cell>
          <cell r="Q272" t="str">
            <v>No mercado</v>
          </cell>
          <cell r="R272">
            <v>7.4749999999999997E-2</v>
          </cell>
          <cell r="S272">
            <v>0</v>
          </cell>
          <cell r="T272">
            <v>0</v>
          </cell>
          <cell r="U272">
            <v>7.4749999999999997E-2</v>
          </cell>
          <cell r="V272">
            <v>0</v>
          </cell>
          <cell r="W272">
            <v>0</v>
          </cell>
          <cell r="X272">
            <v>7.4749999999999997E-2</v>
          </cell>
          <cell r="Y272">
            <v>0</v>
          </cell>
          <cell r="Z272">
            <v>0</v>
          </cell>
          <cell r="AA272"/>
          <cell r="AB272"/>
          <cell r="AC272"/>
          <cell r="AD272"/>
          <cell r="AE272"/>
          <cell r="AF272"/>
          <cell r="AG272"/>
          <cell r="AH272"/>
          <cell r="AI272"/>
          <cell r="AJ272"/>
          <cell r="AK272"/>
          <cell r="AL272"/>
        </row>
        <row r="273">
          <cell r="D273" t="str">
            <v>USD</v>
          </cell>
          <cell r="J273" t="str">
            <v>LETRAS EN GARANTÍA</v>
          </cell>
          <cell r="L273" t="str">
            <v>TASA CERO</v>
          </cell>
          <cell r="M273" t="str">
            <v>Argentina</v>
          </cell>
          <cell r="Q273" t="str">
            <v>No mercado</v>
          </cell>
          <cell r="R273">
            <v>7.4749999999999997E-2</v>
          </cell>
          <cell r="S273">
            <v>0</v>
          </cell>
          <cell r="T273">
            <v>0</v>
          </cell>
          <cell r="U273">
            <v>7.4749999999999997E-2</v>
          </cell>
          <cell r="V273">
            <v>0</v>
          </cell>
          <cell r="W273">
            <v>0</v>
          </cell>
          <cell r="X273">
            <v>7.4749999999999997E-2</v>
          </cell>
          <cell r="Y273">
            <v>0</v>
          </cell>
          <cell r="Z273">
            <v>0</v>
          </cell>
          <cell r="AA273"/>
          <cell r="AB273"/>
          <cell r="AC273"/>
          <cell r="AD273"/>
          <cell r="AE273"/>
          <cell r="AF273"/>
          <cell r="AG273"/>
          <cell r="AH273"/>
          <cell r="AI273"/>
          <cell r="AJ273"/>
          <cell r="AK273"/>
          <cell r="AL273"/>
        </row>
        <row r="274">
          <cell r="D274" t="str">
            <v>USD</v>
          </cell>
          <cell r="J274" t="str">
            <v>LETRAS EN GARANTÍA</v>
          </cell>
          <cell r="L274" t="str">
            <v>TASA CERO</v>
          </cell>
          <cell r="M274" t="str">
            <v>Argentina</v>
          </cell>
          <cell r="Q274" t="str">
            <v>No mercado</v>
          </cell>
          <cell r="R274">
            <v>7.4749999999999997E-2</v>
          </cell>
          <cell r="S274">
            <v>0</v>
          </cell>
          <cell r="T274">
            <v>0</v>
          </cell>
          <cell r="U274">
            <v>7.4749999999999997E-2</v>
          </cell>
          <cell r="V274">
            <v>0</v>
          </cell>
          <cell r="W274">
            <v>0</v>
          </cell>
          <cell r="X274">
            <v>7.4749999999999997E-2</v>
          </cell>
          <cell r="Y274">
            <v>0</v>
          </cell>
          <cell r="Z274">
            <v>0</v>
          </cell>
          <cell r="AA274"/>
          <cell r="AB274"/>
          <cell r="AC274"/>
          <cell r="AD274"/>
          <cell r="AE274"/>
          <cell r="AF274"/>
          <cell r="AG274"/>
          <cell r="AH274"/>
          <cell r="AI274"/>
          <cell r="AJ274"/>
          <cell r="AK274"/>
          <cell r="AL274"/>
        </row>
        <row r="275">
          <cell r="D275" t="str">
            <v>USD</v>
          </cell>
          <cell r="J275" t="str">
            <v>LETRAS EN GARANTÍA</v>
          </cell>
          <cell r="L275" t="str">
            <v>TASA CERO</v>
          </cell>
          <cell r="M275" t="str">
            <v>Argentina</v>
          </cell>
          <cell r="Q275" t="str">
            <v>No mercado</v>
          </cell>
          <cell r="R275">
            <v>7.4749999999999997E-2</v>
          </cell>
          <cell r="S275">
            <v>0</v>
          </cell>
          <cell r="T275">
            <v>0</v>
          </cell>
          <cell r="U275">
            <v>7.4749999999999997E-2</v>
          </cell>
          <cell r="V275">
            <v>0</v>
          </cell>
          <cell r="W275">
            <v>0</v>
          </cell>
          <cell r="X275">
            <v>7.4749999999999997E-2</v>
          </cell>
          <cell r="Y275">
            <v>0</v>
          </cell>
          <cell r="Z275">
            <v>0</v>
          </cell>
          <cell r="AA275"/>
          <cell r="AB275"/>
          <cell r="AC275"/>
          <cell r="AD275"/>
          <cell r="AE275"/>
          <cell r="AF275"/>
          <cell r="AG275"/>
          <cell r="AH275"/>
          <cell r="AI275"/>
          <cell r="AJ275"/>
          <cell r="AK275"/>
          <cell r="AL275"/>
        </row>
        <row r="276">
          <cell r="D276" t="str">
            <v>USD</v>
          </cell>
          <cell r="J276" t="str">
            <v>LETRAS EN GARANTÍA</v>
          </cell>
          <cell r="L276" t="str">
            <v>TASA CERO</v>
          </cell>
          <cell r="M276" t="str">
            <v>Argentina</v>
          </cell>
          <cell r="Q276" t="str">
            <v>No mercado</v>
          </cell>
          <cell r="R276">
            <v>7.4749999999999997E-2</v>
          </cell>
          <cell r="S276">
            <v>0</v>
          </cell>
          <cell r="T276">
            <v>0</v>
          </cell>
          <cell r="U276">
            <v>7.4749999999999997E-2</v>
          </cell>
          <cell r="V276">
            <v>0</v>
          </cell>
          <cell r="W276">
            <v>0</v>
          </cell>
          <cell r="X276">
            <v>7.4749999999999997E-2</v>
          </cell>
          <cell r="Y276">
            <v>0</v>
          </cell>
          <cell r="Z276">
            <v>0</v>
          </cell>
          <cell r="AA276"/>
          <cell r="AB276"/>
          <cell r="AC276"/>
          <cell r="AD276"/>
          <cell r="AE276"/>
          <cell r="AF276"/>
          <cell r="AG276"/>
          <cell r="AH276"/>
          <cell r="AI276"/>
          <cell r="AJ276"/>
          <cell r="AK276"/>
          <cell r="AL276"/>
        </row>
        <row r="277">
          <cell r="D277" t="str">
            <v>USD</v>
          </cell>
          <cell r="J277" t="str">
            <v>LETRAS EN GARANTÍA</v>
          </cell>
          <cell r="L277" t="str">
            <v>TASA CERO</v>
          </cell>
          <cell r="M277" t="str">
            <v>Argentina</v>
          </cell>
          <cell r="Q277" t="str">
            <v>No mercado</v>
          </cell>
          <cell r="R277">
            <v>7.4749999999999997E-2</v>
          </cell>
          <cell r="S277">
            <v>0</v>
          </cell>
          <cell r="T277">
            <v>0</v>
          </cell>
          <cell r="U277">
            <v>7.4749999999999997E-2</v>
          </cell>
          <cell r="V277">
            <v>0</v>
          </cell>
          <cell r="W277">
            <v>0</v>
          </cell>
          <cell r="X277">
            <v>7.4749999999999997E-2</v>
          </cell>
          <cell r="Y277">
            <v>0</v>
          </cell>
          <cell r="Z277">
            <v>0</v>
          </cell>
          <cell r="AA277"/>
          <cell r="AB277"/>
          <cell r="AC277"/>
          <cell r="AD277"/>
          <cell r="AE277"/>
          <cell r="AF277"/>
          <cell r="AG277"/>
          <cell r="AH277"/>
          <cell r="AI277"/>
          <cell r="AJ277"/>
          <cell r="AK277"/>
          <cell r="AL277"/>
        </row>
        <row r="278">
          <cell r="D278" t="str">
            <v>USD</v>
          </cell>
          <cell r="J278" t="str">
            <v>LETRAS EN GARANTÍA</v>
          </cell>
          <cell r="L278" t="str">
            <v>TASA CERO</v>
          </cell>
          <cell r="M278" t="str">
            <v>Argentina</v>
          </cell>
          <cell r="Q278" t="str">
            <v>No mercado</v>
          </cell>
          <cell r="R278">
            <v>7.4749999999999997E-2</v>
          </cell>
          <cell r="S278">
            <v>0</v>
          </cell>
          <cell r="T278">
            <v>0</v>
          </cell>
          <cell r="U278">
            <v>7.4749999999999997E-2</v>
          </cell>
          <cell r="V278">
            <v>0</v>
          </cell>
          <cell r="W278">
            <v>0</v>
          </cell>
          <cell r="X278">
            <v>7.4749999999999997E-2</v>
          </cell>
          <cell r="Y278">
            <v>0</v>
          </cell>
          <cell r="Z278">
            <v>0</v>
          </cell>
          <cell r="AA278"/>
          <cell r="AB278"/>
          <cell r="AC278"/>
          <cell r="AD278"/>
          <cell r="AE278"/>
          <cell r="AF278"/>
          <cell r="AG278"/>
          <cell r="AH278"/>
          <cell r="AI278"/>
          <cell r="AJ278"/>
          <cell r="AK278"/>
          <cell r="AL278"/>
        </row>
        <row r="279">
          <cell r="D279" t="str">
            <v>USD</v>
          </cell>
          <cell r="J279" t="str">
            <v>LETRAS EN GARANTÍA</v>
          </cell>
          <cell r="L279" t="str">
            <v>TASA CERO</v>
          </cell>
          <cell r="M279" t="str">
            <v>Argentina</v>
          </cell>
          <cell r="Q279" t="str">
            <v>No mercado</v>
          </cell>
          <cell r="R279">
            <v>7.4749999999999997E-2</v>
          </cell>
          <cell r="S279">
            <v>0</v>
          </cell>
          <cell r="T279">
            <v>0</v>
          </cell>
          <cell r="U279">
            <v>7.4749999999999997E-2</v>
          </cell>
          <cell r="V279">
            <v>0</v>
          </cell>
          <cell r="W279">
            <v>0</v>
          </cell>
          <cell r="X279">
            <v>7.4749999999999997E-2</v>
          </cell>
          <cell r="Y279">
            <v>0</v>
          </cell>
          <cell r="Z279">
            <v>0</v>
          </cell>
          <cell r="AA279"/>
          <cell r="AB279"/>
          <cell r="AC279"/>
          <cell r="AD279"/>
          <cell r="AE279"/>
          <cell r="AF279"/>
          <cell r="AG279"/>
          <cell r="AH279"/>
          <cell r="AI279"/>
          <cell r="AJ279"/>
          <cell r="AK279"/>
          <cell r="AL279"/>
        </row>
        <row r="280">
          <cell r="D280" t="str">
            <v>USD</v>
          </cell>
          <cell r="J280" t="str">
            <v>LETRAS EN GARANTÍA</v>
          </cell>
          <cell r="L280" t="str">
            <v>TASA CERO</v>
          </cell>
          <cell r="M280" t="str">
            <v>Argentina</v>
          </cell>
          <cell r="Q280" t="str">
            <v>No mercado</v>
          </cell>
          <cell r="R280">
            <v>7.4749999999999997E-2</v>
          </cell>
          <cell r="S280">
            <v>0</v>
          </cell>
          <cell r="T280">
            <v>0</v>
          </cell>
          <cell r="U280">
            <v>7.4749999999999997E-2</v>
          </cell>
          <cell r="V280">
            <v>0</v>
          </cell>
          <cell r="W280">
            <v>0</v>
          </cell>
          <cell r="X280">
            <v>7.4749999999999997E-2</v>
          </cell>
          <cell r="Y280">
            <v>0</v>
          </cell>
          <cell r="Z280">
            <v>0</v>
          </cell>
          <cell r="AA280"/>
          <cell r="AB280"/>
          <cell r="AC280"/>
          <cell r="AD280"/>
          <cell r="AE280"/>
          <cell r="AF280"/>
          <cell r="AG280"/>
          <cell r="AH280"/>
          <cell r="AI280"/>
          <cell r="AJ280"/>
          <cell r="AK280"/>
          <cell r="AL280"/>
        </row>
        <row r="281">
          <cell r="D281" t="str">
            <v>USD</v>
          </cell>
          <cell r="J281" t="str">
            <v>LETRAS EN GARANTÍA</v>
          </cell>
          <cell r="L281" t="str">
            <v>TASA CERO</v>
          </cell>
          <cell r="M281" t="str">
            <v>Argentina</v>
          </cell>
          <cell r="Q281" t="str">
            <v>No mercado</v>
          </cell>
          <cell r="R281">
            <v>7.4749999999999997E-2</v>
          </cell>
          <cell r="S281">
            <v>0</v>
          </cell>
          <cell r="T281">
            <v>0</v>
          </cell>
          <cell r="U281">
            <v>7.4749999999999997E-2</v>
          </cell>
          <cell r="V281">
            <v>0</v>
          </cell>
          <cell r="W281">
            <v>0</v>
          </cell>
          <cell r="X281">
            <v>7.4749999999999997E-2</v>
          </cell>
          <cell r="Y281">
            <v>0</v>
          </cell>
          <cell r="Z281">
            <v>0</v>
          </cell>
          <cell r="AA281"/>
          <cell r="AB281"/>
          <cell r="AC281"/>
          <cell r="AD281"/>
          <cell r="AE281"/>
          <cell r="AF281"/>
          <cell r="AG281"/>
          <cell r="AH281"/>
          <cell r="AI281"/>
          <cell r="AJ281"/>
          <cell r="AK281"/>
          <cell r="AL281"/>
        </row>
        <row r="282">
          <cell r="D282" t="str">
            <v>USD</v>
          </cell>
          <cell r="J282" t="str">
            <v>LETRAS EN GARANTÍA</v>
          </cell>
          <cell r="L282" t="str">
            <v>TASA CERO</v>
          </cell>
          <cell r="M282" t="str">
            <v>Argentina</v>
          </cell>
          <cell r="Q282" t="str">
            <v>No mercado</v>
          </cell>
          <cell r="R282">
            <v>7.4999999999999997E-2</v>
          </cell>
          <cell r="S282">
            <v>0</v>
          </cell>
          <cell r="T282">
            <v>0</v>
          </cell>
          <cell r="U282">
            <v>7.4999999999999997E-2</v>
          </cell>
          <cell r="V282">
            <v>0</v>
          </cell>
          <cell r="W282">
            <v>0</v>
          </cell>
          <cell r="X282">
            <v>7.4999999999999997E-2</v>
          </cell>
          <cell r="Y282">
            <v>0</v>
          </cell>
          <cell r="Z282">
            <v>0</v>
          </cell>
          <cell r="AA282"/>
          <cell r="AB282"/>
          <cell r="AC282"/>
          <cell r="AD282"/>
          <cell r="AE282"/>
          <cell r="AF282"/>
          <cell r="AG282"/>
          <cell r="AH282"/>
          <cell r="AI282"/>
          <cell r="AJ282"/>
          <cell r="AK282"/>
          <cell r="AL282"/>
        </row>
        <row r="283">
          <cell r="D283" t="str">
            <v>USD</v>
          </cell>
          <cell r="J283" t="str">
            <v>LETRAS EN GARANTÍA</v>
          </cell>
          <cell r="L283" t="str">
            <v>TASA CERO</v>
          </cell>
          <cell r="M283" t="str">
            <v>Argentina</v>
          </cell>
          <cell r="Q283" t="str">
            <v>No mercado</v>
          </cell>
          <cell r="R283">
            <v>7.4999999999999997E-2</v>
          </cell>
          <cell r="S283">
            <v>0</v>
          </cell>
          <cell r="T283">
            <v>0</v>
          </cell>
          <cell r="U283">
            <v>7.4999999999999997E-2</v>
          </cell>
          <cell r="V283">
            <v>0</v>
          </cell>
          <cell r="W283">
            <v>0</v>
          </cell>
          <cell r="X283">
            <v>7.4999999999999997E-2</v>
          </cell>
          <cell r="Y283">
            <v>0</v>
          </cell>
          <cell r="Z283">
            <v>0</v>
          </cell>
          <cell r="AA283"/>
          <cell r="AB283"/>
          <cell r="AC283"/>
          <cell r="AD283"/>
          <cell r="AE283"/>
          <cell r="AF283"/>
          <cell r="AG283"/>
          <cell r="AH283"/>
          <cell r="AI283"/>
          <cell r="AJ283"/>
          <cell r="AK283"/>
          <cell r="AL283"/>
        </row>
        <row r="284">
          <cell r="D284" t="str">
            <v>USD</v>
          </cell>
          <cell r="J284" t="str">
            <v>LETRAS EN GARANTÍA</v>
          </cell>
          <cell r="L284" t="str">
            <v>TASA CERO</v>
          </cell>
          <cell r="M284" t="str">
            <v>Argentina</v>
          </cell>
          <cell r="Q284" t="str">
            <v>No mercado</v>
          </cell>
          <cell r="R284">
            <v>7.4999999999999997E-2</v>
          </cell>
          <cell r="S284">
            <v>0</v>
          </cell>
          <cell r="T284">
            <v>0</v>
          </cell>
          <cell r="U284">
            <v>7.4999999999999997E-2</v>
          </cell>
          <cell r="V284">
            <v>0</v>
          </cell>
          <cell r="W284">
            <v>0</v>
          </cell>
          <cell r="X284">
            <v>7.4999999999999997E-2</v>
          </cell>
          <cell r="Y284">
            <v>0</v>
          </cell>
          <cell r="Z284">
            <v>0</v>
          </cell>
          <cell r="AA284"/>
          <cell r="AB284"/>
          <cell r="AC284"/>
          <cell r="AD284"/>
          <cell r="AE284"/>
          <cell r="AF284"/>
          <cell r="AG284"/>
          <cell r="AH284"/>
          <cell r="AI284"/>
          <cell r="AJ284"/>
          <cell r="AK284"/>
          <cell r="AL284"/>
        </row>
        <row r="285">
          <cell r="D285" t="str">
            <v>USD</v>
          </cell>
          <cell r="J285" t="str">
            <v>LETRAS EN GARANTÍA</v>
          </cell>
          <cell r="L285" t="str">
            <v>TASA CERO</v>
          </cell>
          <cell r="M285" t="str">
            <v>Argentina</v>
          </cell>
          <cell r="Q285" t="str">
            <v>No mercado</v>
          </cell>
          <cell r="R285">
            <v>7.4999999999999997E-2</v>
          </cell>
          <cell r="S285">
            <v>0</v>
          </cell>
          <cell r="T285">
            <v>0</v>
          </cell>
          <cell r="U285">
            <v>7.4999999999999997E-2</v>
          </cell>
          <cell r="V285">
            <v>0</v>
          </cell>
          <cell r="W285">
            <v>0</v>
          </cell>
          <cell r="X285">
            <v>7.4999999999999997E-2</v>
          </cell>
          <cell r="Y285">
            <v>0</v>
          </cell>
          <cell r="Z285">
            <v>0</v>
          </cell>
          <cell r="AA285"/>
          <cell r="AB285"/>
          <cell r="AC285"/>
          <cell r="AD285"/>
          <cell r="AE285"/>
          <cell r="AF285"/>
          <cell r="AG285"/>
          <cell r="AH285"/>
          <cell r="AI285"/>
          <cell r="AJ285"/>
          <cell r="AK285"/>
          <cell r="AL285"/>
        </row>
        <row r="286">
          <cell r="D286" t="str">
            <v>USD</v>
          </cell>
          <cell r="J286" t="str">
            <v>LETRAS EN GARANTÍA</v>
          </cell>
          <cell r="L286" t="str">
            <v>TASA CERO</v>
          </cell>
          <cell r="M286" t="str">
            <v>Argentina</v>
          </cell>
          <cell r="Q286" t="str">
            <v>No mercado</v>
          </cell>
          <cell r="R286">
            <v>7.4999999999999997E-2</v>
          </cell>
          <cell r="S286">
            <v>0</v>
          </cell>
          <cell r="T286">
            <v>0</v>
          </cell>
          <cell r="U286">
            <v>7.4999999999999997E-2</v>
          </cell>
          <cell r="V286">
            <v>0</v>
          </cell>
          <cell r="W286">
            <v>0</v>
          </cell>
          <cell r="X286">
            <v>7.4999999999999997E-2</v>
          </cell>
          <cell r="Y286">
            <v>0</v>
          </cell>
          <cell r="Z286">
            <v>0</v>
          </cell>
          <cell r="AA286"/>
          <cell r="AB286"/>
          <cell r="AC286"/>
          <cell r="AD286"/>
          <cell r="AE286"/>
          <cell r="AF286"/>
          <cell r="AG286"/>
          <cell r="AH286"/>
          <cell r="AI286"/>
          <cell r="AJ286"/>
          <cell r="AK286"/>
          <cell r="AL286"/>
        </row>
        <row r="287">
          <cell r="D287" t="str">
            <v>USD</v>
          </cell>
          <cell r="J287" t="str">
            <v>LETRAS EN GARANTÍA</v>
          </cell>
          <cell r="L287" t="str">
            <v>TASA CERO</v>
          </cell>
          <cell r="M287" t="str">
            <v>Argentina</v>
          </cell>
          <cell r="Q287" t="str">
            <v>No mercado</v>
          </cell>
          <cell r="R287">
            <v>7.4999999999999997E-2</v>
          </cell>
          <cell r="S287">
            <v>0</v>
          </cell>
          <cell r="T287">
            <v>0</v>
          </cell>
          <cell r="U287">
            <v>7.4999999999999997E-2</v>
          </cell>
          <cell r="V287">
            <v>0</v>
          </cell>
          <cell r="W287">
            <v>0</v>
          </cell>
          <cell r="X287">
            <v>7.4999999999999997E-2</v>
          </cell>
          <cell r="Y287">
            <v>0</v>
          </cell>
          <cell r="Z287">
            <v>0</v>
          </cell>
          <cell r="AA287"/>
          <cell r="AB287"/>
          <cell r="AC287"/>
          <cell r="AD287"/>
          <cell r="AE287"/>
          <cell r="AF287"/>
          <cell r="AG287"/>
          <cell r="AH287"/>
          <cell r="AI287"/>
          <cell r="AJ287"/>
          <cell r="AK287"/>
          <cell r="AL287"/>
        </row>
        <row r="288">
          <cell r="D288" t="str">
            <v>USD</v>
          </cell>
          <cell r="J288" t="str">
            <v>LETRAS EN GARANTÍA</v>
          </cell>
          <cell r="L288" t="str">
            <v>TASA CERO</v>
          </cell>
          <cell r="M288" t="str">
            <v>Argentina</v>
          </cell>
          <cell r="Q288" t="str">
            <v>No mercado</v>
          </cell>
          <cell r="R288">
            <v>7.4999999999999997E-2</v>
          </cell>
          <cell r="S288">
            <v>0</v>
          </cell>
          <cell r="T288">
            <v>0</v>
          </cell>
          <cell r="U288">
            <v>7.4999999999999997E-2</v>
          </cell>
          <cell r="V288">
            <v>0</v>
          </cell>
          <cell r="W288">
            <v>0</v>
          </cell>
          <cell r="X288">
            <v>7.4999999999999997E-2</v>
          </cell>
          <cell r="Y288">
            <v>0</v>
          </cell>
          <cell r="Z288">
            <v>0</v>
          </cell>
          <cell r="AA288"/>
          <cell r="AB288"/>
          <cell r="AC288"/>
          <cell r="AD288"/>
          <cell r="AE288"/>
          <cell r="AF288"/>
          <cell r="AG288"/>
          <cell r="AH288"/>
          <cell r="AI288"/>
          <cell r="AJ288"/>
          <cell r="AK288"/>
          <cell r="AL288"/>
        </row>
        <row r="289">
          <cell r="D289" t="str">
            <v>USD</v>
          </cell>
          <cell r="J289" t="str">
            <v>LETRAS EN GARANTÍA</v>
          </cell>
          <cell r="L289" t="str">
            <v>TASA CERO</v>
          </cell>
          <cell r="M289" t="str">
            <v>Argentina</v>
          </cell>
          <cell r="Q289" t="str">
            <v>No mercado</v>
          </cell>
          <cell r="R289">
            <v>7.4999999999999997E-2</v>
          </cell>
          <cell r="S289">
            <v>0</v>
          </cell>
          <cell r="T289">
            <v>0</v>
          </cell>
          <cell r="U289">
            <v>7.4999999999999997E-2</v>
          </cell>
          <cell r="V289">
            <v>0</v>
          </cell>
          <cell r="W289">
            <v>0</v>
          </cell>
          <cell r="X289">
            <v>7.4999999999999997E-2</v>
          </cell>
          <cell r="Y289">
            <v>0</v>
          </cell>
          <cell r="Z289">
            <v>0</v>
          </cell>
          <cell r="AA289"/>
          <cell r="AB289"/>
          <cell r="AC289"/>
          <cell r="AD289"/>
          <cell r="AE289"/>
          <cell r="AF289"/>
          <cell r="AG289"/>
          <cell r="AH289"/>
          <cell r="AI289"/>
          <cell r="AJ289"/>
          <cell r="AK289"/>
          <cell r="AL289"/>
        </row>
        <row r="290">
          <cell r="D290" t="str">
            <v>USD</v>
          </cell>
          <cell r="J290" t="str">
            <v>LETRAS EN GARANTÍA</v>
          </cell>
          <cell r="L290" t="str">
            <v>TASA CERO</v>
          </cell>
          <cell r="M290" t="str">
            <v>Argentina</v>
          </cell>
          <cell r="Q290" t="str">
            <v>No mercado</v>
          </cell>
          <cell r="R290">
            <v>7.4999999999999997E-2</v>
          </cell>
          <cell r="S290">
            <v>0</v>
          </cell>
          <cell r="T290">
            <v>0</v>
          </cell>
          <cell r="U290">
            <v>7.4999999999999997E-2</v>
          </cell>
          <cell r="V290">
            <v>0</v>
          </cell>
          <cell r="W290">
            <v>0</v>
          </cell>
          <cell r="X290">
            <v>7.4999999999999997E-2</v>
          </cell>
          <cell r="Y290">
            <v>0</v>
          </cell>
          <cell r="Z290">
            <v>0</v>
          </cell>
          <cell r="AA290"/>
          <cell r="AB290"/>
          <cell r="AC290"/>
          <cell r="AD290"/>
          <cell r="AE290"/>
          <cell r="AF290"/>
          <cell r="AG290"/>
          <cell r="AH290"/>
          <cell r="AI290"/>
          <cell r="AJ290"/>
          <cell r="AK290"/>
          <cell r="AL290"/>
        </row>
        <row r="291">
          <cell r="D291" t="str">
            <v>USD</v>
          </cell>
          <cell r="J291" t="str">
            <v>LETRAS EN GARANTÍA</v>
          </cell>
          <cell r="L291" t="str">
            <v>TASA CERO</v>
          </cell>
          <cell r="M291" t="str">
            <v>Argentina</v>
          </cell>
          <cell r="Q291" t="str">
            <v>No mercado</v>
          </cell>
          <cell r="R291">
            <v>7.4999999999999997E-2</v>
          </cell>
          <cell r="S291">
            <v>0</v>
          </cell>
          <cell r="T291">
            <v>0</v>
          </cell>
          <cell r="U291">
            <v>7.4999999999999997E-2</v>
          </cell>
          <cell r="V291">
            <v>0</v>
          </cell>
          <cell r="W291">
            <v>0</v>
          </cell>
          <cell r="X291">
            <v>7.4999999999999997E-2</v>
          </cell>
          <cell r="Y291">
            <v>0</v>
          </cell>
          <cell r="Z291">
            <v>0</v>
          </cell>
          <cell r="AA291"/>
          <cell r="AB291"/>
          <cell r="AC291"/>
          <cell r="AD291"/>
          <cell r="AE291"/>
          <cell r="AF291"/>
          <cell r="AG291"/>
          <cell r="AH291"/>
          <cell r="AI291"/>
          <cell r="AJ291"/>
          <cell r="AK291"/>
          <cell r="AL291"/>
        </row>
        <row r="292">
          <cell r="D292" t="str">
            <v>USD</v>
          </cell>
          <cell r="J292" t="str">
            <v>LETRAS EN GARANTÍA</v>
          </cell>
          <cell r="L292" t="str">
            <v>TASA CERO</v>
          </cell>
          <cell r="M292" t="str">
            <v>Argentina</v>
          </cell>
          <cell r="Q292" t="str">
            <v>No mercado</v>
          </cell>
          <cell r="R292">
            <v>7.4999999999999997E-2</v>
          </cell>
          <cell r="S292">
            <v>0</v>
          </cell>
          <cell r="T292">
            <v>0</v>
          </cell>
          <cell r="U292">
            <v>7.4999999999999997E-2</v>
          </cell>
          <cell r="V292">
            <v>0</v>
          </cell>
          <cell r="W292">
            <v>0</v>
          </cell>
          <cell r="X292">
            <v>7.4999999999999997E-2</v>
          </cell>
          <cell r="Y292">
            <v>0</v>
          </cell>
          <cell r="Z292">
            <v>0</v>
          </cell>
          <cell r="AA292"/>
          <cell r="AB292"/>
          <cell r="AC292"/>
          <cell r="AD292"/>
          <cell r="AE292"/>
          <cell r="AF292"/>
          <cell r="AG292"/>
          <cell r="AH292"/>
          <cell r="AI292"/>
          <cell r="AJ292"/>
          <cell r="AK292"/>
          <cell r="AL292"/>
        </row>
        <row r="293">
          <cell r="D293" t="str">
            <v>USD</v>
          </cell>
          <cell r="J293" t="str">
            <v>LETRAS EN GARANTÍA</v>
          </cell>
          <cell r="L293" t="str">
            <v>TASA CERO</v>
          </cell>
          <cell r="M293" t="str">
            <v>Argentina</v>
          </cell>
          <cell r="Q293" t="str">
            <v>No mercado</v>
          </cell>
          <cell r="R293">
            <v>7.4999999999999997E-2</v>
          </cell>
          <cell r="S293">
            <v>0</v>
          </cell>
          <cell r="T293">
            <v>0</v>
          </cell>
          <cell r="U293">
            <v>7.4999999999999997E-2</v>
          </cell>
          <cell r="V293">
            <v>0</v>
          </cell>
          <cell r="W293">
            <v>0</v>
          </cell>
          <cell r="X293">
            <v>7.4999999999999997E-2</v>
          </cell>
          <cell r="Y293">
            <v>0</v>
          </cell>
          <cell r="Z293">
            <v>0</v>
          </cell>
          <cell r="AA293"/>
          <cell r="AB293"/>
          <cell r="AC293"/>
          <cell r="AD293"/>
          <cell r="AE293"/>
          <cell r="AF293"/>
          <cell r="AG293"/>
          <cell r="AH293"/>
          <cell r="AI293"/>
          <cell r="AJ293"/>
          <cell r="AK293"/>
          <cell r="AL293"/>
        </row>
        <row r="294">
          <cell r="D294" t="str">
            <v>USD</v>
          </cell>
          <cell r="J294" t="str">
            <v>LETRAS EN GARANTÍA</v>
          </cell>
          <cell r="L294" t="str">
            <v>TASA CERO</v>
          </cell>
          <cell r="M294" t="str">
            <v>Argentina</v>
          </cell>
          <cell r="Q294" t="str">
            <v>No mercado</v>
          </cell>
          <cell r="R294">
            <v>7.4999999999999997E-2</v>
          </cell>
          <cell r="S294">
            <v>0</v>
          </cell>
          <cell r="T294">
            <v>0</v>
          </cell>
          <cell r="U294">
            <v>7.4999999999999997E-2</v>
          </cell>
          <cell r="V294">
            <v>0</v>
          </cell>
          <cell r="W294">
            <v>0</v>
          </cell>
          <cell r="X294">
            <v>7.4999999999999997E-2</v>
          </cell>
          <cell r="Y294">
            <v>0</v>
          </cell>
          <cell r="Z294">
            <v>0</v>
          </cell>
          <cell r="AA294"/>
          <cell r="AB294"/>
          <cell r="AC294"/>
          <cell r="AD294"/>
          <cell r="AE294"/>
          <cell r="AF294"/>
          <cell r="AG294"/>
          <cell r="AH294"/>
          <cell r="AI294"/>
          <cell r="AJ294"/>
          <cell r="AK294"/>
          <cell r="AL294"/>
        </row>
        <row r="295">
          <cell r="D295" t="str">
            <v>USD</v>
          </cell>
          <cell r="J295" t="str">
            <v>LETRAS EN GARANTÍA</v>
          </cell>
          <cell r="L295" t="str">
            <v>TASA CERO</v>
          </cell>
          <cell r="M295" t="str">
            <v>Argentina</v>
          </cell>
          <cell r="Q295" t="str">
            <v>No mercado</v>
          </cell>
          <cell r="R295">
            <v>7.4999999999999997E-2</v>
          </cell>
          <cell r="S295">
            <v>0</v>
          </cell>
          <cell r="T295">
            <v>0</v>
          </cell>
          <cell r="U295">
            <v>7.4999999999999997E-2</v>
          </cell>
          <cell r="V295">
            <v>0</v>
          </cell>
          <cell r="W295">
            <v>0</v>
          </cell>
          <cell r="X295">
            <v>7.4999999999999997E-2</v>
          </cell>
          <cell r="Y295">
            <v>0</v>
          </cell>
          <cell r="Z295">
            <v>0</v>
          </cell>
          <cell r="AA295"/>
          <cell r="AB295"/>
          <cell r="AC295"/>
          <cell r="AD295"/>
          <cell r="AE295"/>
          <cell r="AF295"/>
          <cell r="AG295"/>
          <cell r="AH295"/>
          <cell r="AI295"/>
          <cell r="AJ295"/>
          <cell r="AK295"/>
          <cell r="AL295"/>
        </row>
        <row r="296">
          <cell r="D296" t="str">
            <v>USD</v>
          </cell>
          <cell r="J296" t="str">
            <v>LETRAS EN GARANTÍA</v>
          </cell>
          <cell r="L296" t="str">
            <v>TASA CERO</v>
          </cell>
          <cell r="M296" t="str">
            <v>Argentina</v>
          </cell>
          <cell r="Q296" t="str">
            <v>No mercado</v>
          </cell>
          <cell r="R296">
            <v>7.4999999999999997E-2</v>
          </cell>
          <cell r="S296">
            <v>0</v>
          </cell>
          <cell r="T296">
            <v>0</v>
          </cell>
          <cell r="U296">
            <v>7.4999999999999997E-2</v>
          </cell>
          <cell r="V296">
            <v>0</v>
          </cell>
          <cell r="W296">
            <v>0</v>
          </cell>
          <cell r="X296">
            <v>7.4999999999999997E-2</v>
          </cell>
          <cell r="Y296">
            <v>0</v>
          </cell>
          <cell r="Z296">
            <v>0</v>
          </cell>
          <cell r="AA296"/>
          <cell r="AB296"/>
          <cell r="AC296"/>
          <cell r="AD296"/>
          <cell r="AE296"/>
          <cell r="AF296"/>
          <cell r="AG296"/>
          <cell r="AH296"/>
          <cell r="AI296"/>
          <cell r="AJ296"/>
          <cell r="AK296"/>
          <cell r="AL296"/>
        </row>
        <row r="297">
          <cell r="D297" t="str">
            <v>USD</v>
          </cell>
          <cell r="J297" t="str">
            <v>LETRAS EN GARANTÍA</v>
          </cell>
          <cell r="L297" t="str">
            <v>TASA CERO</v>
          </cell>
          <cell r="M297" t="str">
            <v>Argentina</v>
          </cell>
          <cell r="Q297" t="str">
            <v>No mercado</v>
          </cell>
          <cell r="R297">
            <v>7.4999999999999997E-2</v>
          </cell>
          <cell r="S297">
            <v>0</v>
          </cell>
          <cell r="T297">
            <v>0</v>
          </cell>
          <cell r="U297">
            <v>7.4999999999999997E-2</v>
          </cell>
          <cell r="V297">
            <v>0</v>
          </cell>
          <cell r="W297">
            <v>0</v>
          </cell>
          <cell r="X297">
            <v>7.4999999999999997E-2</v>
          </cell>
          <cell r="Y297">
            <v>0</v>
          </cell>
          <cell r="Z297">
            <v>0</v>
          </cell>
          <cell r="AA297"/>
          <cell r="AB297"/>
          <cell r="AC297"/>
          <cell r="AD297"/>
          <cell r="AE297"/>
          <cell r="AF297"/>
          <cell r="AG297"/>
          <cell r="AH297"/>
          <cell r="AI297"/>
          <cell r="AJ297"/>
          <cell r="AK297"/>
          <cell r="AL297"/>
        </row>
        <row r="298">
          <cell r="D298" t="str">
            <v>USD</v>
          </cell>
          <cell r="J298" t="str">
            <v>LETRAS EN GARANTÍA</v>
          </cell>
          <cell r="L298" t="str">
            <v>TASA CERO</v>
          </cell>
          <cell r="M298" t="str">
            <v>Argentina</v>
          </cell>
          <cell r="Q298" t="str">
            <v>No mercado</v>
          </cell>
          <cell r="R298">
            <v>7.4999999999999997E-2</v>
          </cell>
          <cell r="S298">
            <v>0</v>
          </cell>
          <cell r="T298">
            <v>0</v>
          </cell>
          <cell r="U298">
            <v>7.4999999999999997E-2</v>
          </cell>
          <cell r="V298">
            <v>0</v>
          </cell>
          <cell r="W298">
            <v>0</v>
          </cell>
          <cell r="X298">
            <v>7.4999999999999997E-2</v>
          </cell>
          <cell r="Y298">
            <v>0</v>
          </cell>
          <cell r="Z298">
            <v>0</v>
          </cell>
          <cell r="AA298"/>
          <cell r="AB298"/>
          <cell r="AC298"/>
          <cell r="AD298"/>
          <cell r="AE298"/>
          <cell r="AF298"/>
          <cell r="AG298"/>
          <cell r="AH298"/>
          <cell r="AI298"/>
          <cell r="AJ298"/>
          <cell r="AK298"/>
          <cell r="AL298"/>
        </row>
        <row r="299">
          <cell r="D299" t="str">
            <v>USD</v>
          </cell>
          <cell r="J299" t="str">
            <v>LETRAS EN GARANTÍA</v>
          </cell>
          <cell r="L299" t="str">
            <v>TASA CERO</v>
          </cell>
          <cell r="M299" t="str">
            <v>Argentina</v>
          </cell>
          <cell r="Q299" t="str">
            <v>No mercado</v>
          </cell>
          <cell r="R299">
            <v>7.4999999999999997E-2</v>
          </cell>
          <cell r="S299">
            <v>0</v>
          </cell>
          <cell r="T299">
            <v>0</v>
          </cell>
          <cell r="U299">
            <v>7.4999999999999997E-2</v>
          </cell>
          <cell r="V299">
            <v>0</v>
          </cell>
          <cell r="W299">
            <v>0</v>
          </cell>
          <cell r="X299">
            <v>7.4999999999999997E-2</v>
          </cell>
          <cell r="Y299">
            <v>0</v>
          </cell>
          <cell r="Z299">
            <v>0</v>
          </cell>
          <cell r="AA299"/>
          <cell r="AB299"/>
          <cell r="AC299"/>
          <cell r="AD299"/>
          <cell r="AE299"/>
          <cell r="AF299"/>
          <cell r="AG299"/>
          <cell r="AH299"/>
          <cell r="AI299"/>
          <cell r="AJ299"/>
          <cell r="AK299"/>
          <cell r="AL299"/>
        </row>
        <row r="300">
          <cell r="D300" t="str">
            <v>USD</v>
          </cell>
          <cell r="J300" t="str">
            <v>LETRAS EN GARANTÍA</v>
          </cell>
          <cell r="L300" t="str">
            <v>TASA CERO</v>
          </cell>
          <cell r="M300" t="str">
            <v>Argentina</v>
          </cell>
          <cell r="Q300" t="str">
            <v>No mercado</v>
          </cell>
          <cell r="R300">
            <v>7.4999999999999997E-2</v>
          </cell>
          <cell r="S300">
            <v>0</v>
          </cell>
          <cell r="T300">
            <v>0</v>
          </cell>
          <cell r="U300">
            <v>7.4999999999999997E-2</v>
          </cell>
          <cell r="V300">
            <v>0</v>
          </cell>
          <cell r="W300">
            <v>0</v>
          </cell>
          <cell r="X300">
            <v>7.4999999999999997E-2</v>
          </cell>
          <cell r="Y300">
            <v>0</v>
          </cell>
          <cell r="Z300">
            <v>0</v>
          </cell>
          <cell r="AA300"/>
          <cell r="AB300"/>
          <cell r="AC300"/>
          <cell r="AD300"/>
          <cell r="AE300"/>
          <cell r="AF300"/>
          <cell r="AG300"/>
          <cell r="AH300"/>
          <cell r="AI300"/>
          <cell r="AJ300"/>
          <cell r="AK300"/>
          <cell r="AL300"/>
        </row>
        <row r="301">
          <cell r="D301" t="str">
            <v>USD</v>
          </cell>
          <cell r="J301" t="str">
            <v>LETRAS EN GARANTÍA</v>
          </cell>
          <cell r="L301" t="str">
            <v>TASA CERO</v>
          </cell>
          <cell r="M301" t="str">
            <v>Argentina</v>
          </cell>
          <cell r="Q301" t="str">
            <v>No mercado</v>
          </cell>
          <cell r="R301">
            <v>7.4999999999999997E-2</v>
          </cell>
          <cell r="S301">
            <v>0</v>
          </cell>
          <cell r="T301">
            <v>0</v>
          </cell>
          <cell r="U301">
            <v>7.4999999999999997E-2</v>
          </cell>
          <cell r="V301">
            <v>0</v>
          </cell>
          <cell r="W301">
            <v>0</v>
          </cell>
          <cell r="X301">
            <v>7.4999999999999997E-2</v>
          </cell>
          <cell r="Y301">
            <v>0</v>
          </cell>
          <cell r="Z301">
            <v>0</v>
          </cell>
          <cell r="AA301"/>
          <cell r="AB301"/>
          <cell r="AC301"/>
          <cell r="AD301"/>
          <cell r="AE301"/>
          <cell r="AF301"/>
          <cell r="AG301"/>
          <cell r="AH301"/>
          <cell r="AI301"/>
          <cell r="AJ301"/>
          <cell r="AK301"/>
          <cell r="AL301"/>
        </row>
        <row r="302">
          <cell r="D302" t="str">
            <v>USD</v>
          </cell>
          <cell r="J302" t="str">
            <v>LETRAS EN GARANTÍA</v>
          </cell>
          <cell r="L302" t="str">
            <v>TASA CERO</v>
          </cell>
          <cell r="M302" t="str">
            <v>Argentina</v>
          </cell>
          <cell r="Q302" t="str">
            <v>No mercado</v>
          </cell>
          <cell r="R302">
            <v>7.4999999999999997E-2</v>
          </cell>
          <cell r="S302">
            <v>0</v>
          </cell>
          <cell r="T302">
            <v>0</v>
          </cell>
          <cell r="U302">
            <v>7.4999999999999997E-2</v>
          </cell>
          <cell r="V302">
            <v>0</v>
          </cell>
          <cell r="W302">
            <v>0</v>
          </cell>
          <cell r="X302">
            <v>7.4999999999999997E-2</v>
          </cell>
          <cell r="Y302">
            <v>0</v>
          </cell>
          <cell r="Z302">
            <v>0</v>
          </cell>
          <cell r="AA302"/>
          <cell r="AB302"/>
          <cell r="AC302"/>
          <cell r="AD302"/>
          <cell r="AE302"/>
          <cell r="AF302"/>
          <cell r="AG302"/>
          <cell r="AH302"/>
          <cell r="AI302"/>
          <cell r="AJ302"/>
          <cell r="AK302"/>
          <cell r="AL302"/>
        </row>
        <row r="303">
          <cell r="D303" t="str">
            <v>USD</v>
          </cell>
          <cell r="J303" t="str">
            <v>LETRAS EN GARANTÍA</v>
          </cell>
          <cell r="L303" t="str">
            <v>TASA CERO</v>
          </cell>
          <cell r="M303" t="str">
            <v>Argentina</v>
          </cell>
          <cell r="Q303" t="str">
            <v>No mercado</v>
          </cell>
          <cell r="R303">
            <v>7.4999999999999997E-2</v>
          </cell>
          <cell r="S303">
            <v>0</v>
          </cell>
          <cell r="T303">
            <v>0</v>
          </cell>
          <cell r="U303">
            <v>7.4999999999999997E-2</v>
          </cell>
          <cell r="V303">
            <v>0</v>
          </cell>
          <cell r="W303">
            <v>0</v>
          </cell>
          <cell r="X303">
            <v>7.4999999999999997E-2</v>
          </cell>
          <cell r="Y303">
            <v>0</v>
          </cell>
          <cell r="Z303">
            <v>0</v>
          </cell>
          <cell r="AA303"/>
          <cell r="AB303"/>
          <cell r="AC303"/>
          <cell r="AD303"/>
          <cell r="AE303"/>
          <cell r="AF303"/>
          <cell r="AG303"/>
          <cell r="AH303"/>
          <cell r="AI303"/>
          <cell r="AJ303"/>
          <cell r="AK303"/>
          <cell r="AL303"/>
        </row>
        <row r="304">
          <cell r="D304" t="str">
            <v>USD</v>
          </cell>
          <cell r="J304" t="str">
            <v>LETRAS EN GARANTÍA</v>
          </cell>
          <cell r="L304" t="str">
            <v>TASA CERO</v>
          </cell>
          <cell r="M304" t="str">
            <v>Argentina</v>
          </cell>
          <cell r="Q304" t="str">
            <v>No mercado</v>
          </cell>
          <cell r="R304">
            <v>7.4999999999999997E-2</v>
          </cell>
          <cell r="S304">
            <v>0</v>
          </cell>
          <cell r="T304">
            <v>0</v>
          </cell>
          <cell r="U304">
            <v>7.4999999999999997E-2</v>
          </cell>
          <cell r="V304">
            <v>0</v>
          </cell>
          <cell r="W304">
            <v>0</v>
          </cell>
          <cell r="X304">
            <v>7.4999999999999997E-2</v>
          </cell>
          <cell r="Y304">
            <v>0</v>
          </cell>
          <cell r="Z304">
            <v>0</v>
          </cell>
          <cell r="AA304"/>
          <cell r="AB304"/>
          <cell r="AC304"/>
          <cell r="AD304"/>
          <cell r="AE304"/>
          <cell r="AF304"/>
          <cell r="AG304"/>
          <cell r="AH304"/>
          <cell r="AI304"/>
          <cell r="AJ304"/>
          <cell r="AK304"/>
          <cell r="AL304"/>
        </row>
        <row r="305">
          <cell r="D305" t="str">
            <v>USD</v>
          </cell>
          <cell r="J305" t="str">
            <v>LETRAS EN GARANTÍA</v>
          </cell>
          <cell r="L305" t="str">
            <v>TASA CERO</v>
          </cell>
          <cell r="M305" t="str">
            <v>Argentina</v>
          </cell>
          <cell r="Q305" t="str">
            <v>No mercado</v>
          </cell>
          <cell r="R305">
            <v>7.4999999999999997E-2</v>
          </cell>
          <cell r="S305">
            <v>0</v>
          </cell>
          <cell r="T305">
            <v>0</v>
          </cell>
          <cell r="U305">
            <v>7.4999999999999997E-2</v>
          </cell>
          <cell r="V305">
            <v>0</v>
          </cell>
          <cell r="W305">
            <v>0</v>
          </cell>
          <cell r="X305">
            <v>7.4999999999999997E-2</v>
          </cell>
          <cell r="Y305">
            <v>0</v>
          </cell>
          <cell r="Z305">
            <v>0</v>
          </cell>
          <cell r="AA305"/>
          <cell r="AB305"/>
          <cell r="AC305"/>
          <cell r="AD305"/>
          <cell r="AE305"/>
          <cell r="AF305"/>
          <cell r="AG305"/>
          <cell r="AH305"/>
          <cell r="AI305"/>
          <cell r="AJ305"/>
          <cell r="AK305"/>
          <cell r="AL305"/>
        </row>
        <row r="306">
          <cell r="D306" t="str">
            <v>USD</v>
          </cell>
          <cell r="J306" t="str">
            <v>LETRAS EN GARANTÍA</v>
          </cell>
          <cell r="L306" t="str">
            <v>TASA CERO</v>
          </cell>
          <cell r="M306" t="str">
            <v>Argentina</v>
          </cell>
          <cell r="Q306" t="str">
            <v>No mercado</v>
          </cell>
          <cell r="R306">
            <v>7.4999999999999997E-2</v>
          </cell>
          <cell r="S306">
            <v>0</v>
          </cell>
          <cell r="T306">
            <v>0</v>
          </cell>
          <cell r="U306">
            <v>7.4999999999999997E-2</v>
          </cell>
          <cell r="V306">
            <v>0</v>
          </cell>
          <cell r="W306">
            <v>0</v>
          </cell>
          <cell r="X306">
            <v>7.4999999999999997E-2</v>
          </cell>
          <cell r="Y306">
            <v>0</v>
          </cell>
          <cell r="Z306">
            <v>0</v>
          </cell>
          <cell r="AA306"/>
          <cell r="AB306"/>
          <cell r="AC306"/>
          <cell r="AD306"/>
          <cell r="AE306"/>
          <cell r="AF306"/>
          <cell r="AG306"/>
          <cell r="AH306"/>
          <cell r="AI306"/>
          <cell r="AJ306"/>
          <cell r="AK306"/>
          <cell r="AL306"/>
        </row>
        <row r="307">
          <cell r="D307" t="str">
            <v>USD</v>
          </cell>
          <cell r="J307" t="str">
            <v>LETRAS EN GARANTÍA</v>
          </cell>
          <cell r="L307" t="str">
            <v>TASA CERO</v>
          </cell>
          <cell r="M307" t="str">
            <v>Argentina</v>
          </cell>
          <cell r="Q307" t="str">
            <v>No mercado</v>
          </cell>
          <cell r="R307">
            <v>7.4999999999999997E-2</v>
          </cell>
          <cell r="S307">
            <v>0</v>
          </cell>
          <cell r="T307">
            <v>0</v>
          </cell>
          <cell r="U307">
            <v>7.4999999999999997E-2</v>
          </cell>
          <cell r="V307">
            <v>0</v>
          </cell>
          <cell r="W307">
            <v>0</v>
          </cell>
          <cell r="X307">
            <v>7.4999999999999997E-2</v>
          </cell>
          <cell r="Y307">
            <v>0</v>
          </cell>
          <cell r="Z307">
            <v>0</v>
          </cell>
          <cell r="AA307"/>
          <cell r="AB307"/>
          <cell r="AC307"/>
          <cell r="AD307"/>
          <cell r="AE307"/>
          <cell r="AF307"/>
          <cell r="AG307"/>
          <cell r="AH307"/>
          <cell r="AI307"/>
          <cell r="AJ307"/>
          <cell r="AK307"/>
          <cell r="AL307"/>
        </row>
        <row r="308">
          <cell r="D308" t="str">
            <v>USD</v>
          </cell>
          <cell r="J308" t="str">
            <v>LETRAS EN GARANTÍA</v>
          </cell>
          <cell r="L308" t="str">
            <v>TASA CERO</v>
          </cell>
          <cell r="M308" t="str">
            <v>Argentina</v>
          </cell>
          <cell r="Q308" t="str">
            <v>No mercado</v>
          </cell>
          <cell r="R308">
            <v>7.4999999999999997E-2</v>
          </cell>
          <cell r="S308">
            <v>0</v>
          </cell>
          <cell r="T308">
            <v>0</v>
          </cell>
          <cell r="U308">
            <v>7.4999999999999997E-2</v>
          </cell>
          <cell r="V308">
            <v>0</v>
          </cell>
          <cell r="W308">
            <v>0</v>
          </cell>
          <cell r="X308">
            <v>7.4999999999999997E-2</v>
          </cell>
          <cell r="Y308">
            <v>0</v>
          </cell>
          <cell r="Z308">
            <v>0</v>
          </cell>
          <cell r="AA308"/>
          <cell r="AB308"/>
          <cell r="AC308"/>
          <cell r="AD308"/>
          <cell r="AE308"/>
          <cell r="AF308"/>
          <cell r="AG308"/>
          <cell r="AH308"/>
          <cell r="AI308"/>
          <cell r="AJ308"/>
          <cell r="AK308"/>
          <cell r="AL308"/>
        </row>
        <row r="309">
          <cell r="D309" t="str">
            <v>USD</v>
          </cell>
          <cell r="J309" t="str">
            <v>LETRAS EN GARANTÍA</v>
          </cell>
          <cell r="L309" t="str">
            <v>TASA CERO</v>
          </cell>
          <cell r="M309" t="str">
            <v>Argentina</v>
          </cell>
          <cell r="Q309" t="str">
            <v>No mercado</v>
          </cell>
          <cell r="R309">
            <v>7.4999999999999997E-2</v>
          </cell>
          <cell r="S309">
            <v>0</v>
          </cell>
          <cell r="T309">
            <v>0</v>
          </cell>
          <cell r="U309">
            <v>7.4999999999999997E-2</v>
          </cell>
          <cell r="V309">
            <v>0</v>
          </cell>
          <cell r="W309">
            <v>0</v>
          </cell>
          <cell r="X309">
            <v>7.4999999999999997E-2</v>
          </cell>
          <cell r="Y309">
            <v>0</v>
          </cell>
          <cell r="Z309">
            <v>0</v>
          </cell>
          <cell r="AA309"/>
          <cell r="AB309"/>
          <cell r="AC309"/>
          <cell r="AD309"/>
          <cell r="AE309"/>
          <cell r="AF309"/>
          <cell r="AG309"/>
          <cell r="AH309"/>
          <cell r="AI309"/>
          <cell r="AJ309"/>
          <cell r="AK309"/>
          <cell r="AL309"/>
        </row>
        <row r="310">
          <cell r="D310" t="str">
            <v>USD</v>
          </cell>
          <cell r="J310" t="str">
            <v>LETRAS EN GARANTÍA</v>
          </cell>
          <cell r="L310" t="str">
            <v>TASA CERO</v>
          </cell>
          <cell r="M310" t="str">
            <v>Argentina</v>
          </cell>
          <cell r="Q310" t="str">
            <v>No mercado</v>
          </cell>
          <cell r="R310">
            <v>7.4999999999999997E-2</v>
          </cell>
          <cell r="S310">
            <v>0</v>
          </cell>
          <cell r="T310">
            <v>0</v>
          </cell>
          <cell r="U310">
            <v>7.4999999999999997E-2</v>
          </cell>
          <cell r="V310">
            <v>0</v>
          </cell>
          <cell r="W310">
            <v>0</v>
          </cell>
          <cell r="X310">
            <v>7.4999999999999997E-2</v>
          </cell>
          <cell r="Y310">
            <v>0</v>
          </cell>
          <cell r="Z310">
            <v>0</v>
          </cell>
          <cell r="AA310"/>
          <cell r="AB310"/>
          <cell r="AC310"/>
          <cell r="AD310"/>
          <cell r="AE310"/>
          <cell r="AF310"/>
          <cell r="AG310"/>
          <cell r="AH310"/>
          <cell r="AI310"/>
          <cell r="AJ310"/>
          <cell r="AK310"/>
          <cell r="AL310"/>
        </row>
        <row r="311">
          <cell r="D311" t="str">
            <v>USD</v>
          </cell>
          <cell r="J311" t="str">
            <v>LETRAS EN GARANTÍA</v>
          </cell>
          <cell r="L311" t="str">
            <v>TASA CERO</v>
          </cell>
          <cell r="M311" t="str">
            <v>Argentina</v>
          </cell>
          <cell r="Q311" t="str">
            <v>No mercado</v>
          </cell>
          <cell r="R311">
            <v>7.4999999999999997E-2</v>
          </cell>
          <cell r="S311">
            <v>0</v>
          </cell>
          <cell r="T311">
            <v>0</v>
          </cell>
          <cell r="U311">
            <v>7.4999999999999997E-2</v>
          </cell>
          <cell r="V311">
            <v>0</v>
          </cell>
          <cell r="W311">
            <v>0</v>
          </cell>
          <cell r="X311">
            <v>7.4999999999999997E-2</v>
          </cell>
          <cell r="Y311">
            <v>0</v>
          </cell>
          <cell r="Z311">
            <v>0</v>
          </cell>
          <cell r="AA311"/>
          <cell r="AB311"/>
          <cell r="AC311"/>
          <cell r="AD311"/>
          <cell r="AE311"/>
          <cell r="AF311"/>
          <cell r="AG311"/>
          <cell r="AH311"/>
          <cell r="AI311"/>
          <cell r="AJ311"/>
          <cell r="AK311"/>
          <cell r="AL311"/>
        </row>
        <row r="312">
          <cell r="D312" t="str">
            <v>USD</v>
          </cell>
          <cell r="J312" t="str">
            <v>LETRAS EN GARANTÍA</v>
          </cell>
          <cell r="L312" t="str">
            <v>TASA CERO</v>
          </cell>
          <cell r="M312" t="str">
            <v>Argentina</v>
          </cell>
          <cell r="Q312" t="str">
            <v>No mercado</v>
          </cell>
          <cell r="R312">
            <v>7.4999999999999997E-2</v>
          </cell>
          <cell r="S312">
            <v>0</v>
          </cell>
          <cell r="T312">
            <v>0</v>
          </cell>
          <cell r="U312">
            <v>7.4999999999999997E-2</v>
          </cell>
          <cell r="V312">
            <v>0</v>
          </cell>
          <cell r="W312">
            <v>0</v>
          </cell>
          <cell r="X312">
            <v>7.4999999999999997E-2</v>
          </cell>
          <cell r="Y312">
            <v>0</v>
          </cell>
          <cell r="Z312">
            <v>0</v>
          </cell>
          <cell r="AA312"/>
          <cell r="AB312"/>
          <cell r="AC312"/>
          <cell r="AD312"/>
          <cell r="AE312"/>
          <cell r="AF312"/>
          <cell r="AG312"/>
          <cell r="AH312"/>
          <cell r="AI312"/>
          <cell r="AJ312"/>
          <cell r="AK312"/>
          <cell r="AL312"/>
        </row>
        <row r="313">
          <cell r="D313" t="str">
            <v>USD</v>
          </cell>
          <cell r="J313" t="str">
            <v>LETRAS EN GARANTÍA</v>
          </cell>
          <cell r="L313" t="str">
            <v>TASA CERO</v>
          </cell>
          <cell r="M313" t="str">
            <v>Argentina</v>
          </cell>
          <cell r="Q313" t="str">
            <v>No mercado</v>
          </cell>
          <cell r="R313">
            <v>7.4999999999999997E-2</v>
          </cell>
          <cell r="S313">
            <v>0</v>
          </cell>
          <cell r="T313">
            <v>0</v>
          </cell>
          <cell r="U313">
            <v>7.4999999999999997E-2</v>
          </cell>
          <cell r="V313">
            <v>0</v>
          </cell>
          <cell r="W313">
            <v>0</v>
          </cell>
          <cell r="X313">
            <v>7.4999999999999997E-2</v>
          </cell>
          <cell r="Y313">
            <v>0</v>
          </cell>
          <cell r="Z313">
            <v>0</v>
          </cell>
          <cell r="AA313"/>
          <cell r="AB313"/>
          <cell r="AC313"/>
          <cell r="AD313"/>
          <cell r="AE313"/>
          <cell r="AF313"/>
          <cell r="AG313"/>
          <cell r="AH313"/>
          <cell r="AI313"/>
          <cell r="AJ313"/>
          <cell r="AK313"/>
          <cell r="AL313"/>
        </row>
        <row r="314">
          <cell r="D314" t="str">
            <v>USD</v>
          </cell>
          <cell r="J314" t="str">
            <v>LETRAS EN GARANTÍA</v>
          </cell>
          <cell r="L314" t="str">
            <v>TASA CERO</v>
          </cell>
          <cell r="M314" t="str">
            <v>Argentina</v>
          </cell>
          <cell r="Q314" t="str">
            <v>No mercado</v>
          </cell>
          <cell r="R314">
            <v>7.4999999999999997E-2</v>
          </cell>
          <cell r="S314">
            <v>0</v>
          </cell>
          <cell r="T314">
            <v>0</v>
          </cell>
          <cell r="U314">
            <v>7.4999999999999997E-2</v>
          </cell>
          <cell r="V314">
            <v>0</v>
          </cell>
          <cell r="W314">
            <v>0</v>
          </cell>
          <cell r="X314">
            <v>7.4999999999999997E-2</v>
          </cell>
          <cell r="Y314">
            <v>0</v>
          </cell>
          <cell r="Z314">
            <v>0</v>
          </cell>
          <cell r="AA314"/>
          <cell r="AB314"/>
          <cell r="AC314"/>
          <cell r="AD314"/>
          <cell r="AE314"/>
          <cell r="AF314"/>
          <cell r="AG314"/>
          <cell r="AH314"/>
          <cell r="AI314"/>
          <cell r="AJ314"/>
          <cell r="AK314"/>
          <cell r="AL314"/>
        </row>
        <row r="315">
          <cell r="D315" t="str">
            <v>USD</v>
          </cell>
          <cell r="J315" t="str">
            <v>LETRAS EN GARANTÍA</v>
          </cell>
          <cell r="L315" t="str">
            <v>TASA CERO</v>
          </cell>
          <cell r="M315" t="str">
            <v>Argentina</v>
          </cell>
          <cell r="Q315" t="str">
            <v>No mercado</v>
          </cell>
          <cell r="R315">
            <v>7.4999999999999997E-2</v>
          </cell>
          <cell r="S315">
            <v>0</v>
          </cell>
          <cell r="T315">
            <v>0</v>
          </cell>
          <cell r="U315">
            <v>7.4999999999999997E-2</v>
          </cell>
          <cell r="V315">
            <v>0</v>
          </cell>
          <cell r="W315">
            <v>0</v>
          </cell>
          <cell r="X315">
            <v>7.4999999999999997E-2</v>
          </cell>
          <cell r="Y315">
            <v>0</v>
          </cell>
          <cell r="Z315">
            <v>0</v>
          </cell>
          <cell r="AA315"/>
          <cell r="AB315"/>
          <cell r="AC315"/>
          <cell r="AD315"/>
          <cell r="AE315"/>
          <cell r="AF315"/>
          <cell r="AG315"/>
          <cell r="AH315"/>
          <cell r="AI315"/>
          <cell r="AJ315"/>
          <cell r="AK315"/>
          <cell r="AL315"/>
        </row>
        <row r="316">
          <cell r="D316" t="str">
            <v>USD</v>
          </cell>
          <cell r="J316" t="str">
            <v>LETRAS EN GARANTÍA</v>
          </cell>
          <cell r="L316" t="str">
            <v>TASA CERO</v>
          </cell>
          <cell r="M316" t="str">
            <v>Argentina</v>
          </cell>
          <cell r="Q316" t="str">
            <v>No mercado</v>
          </cell>
          <cell r="R316">
            <v>7.4999999999999997E-2</v>
          </cell>
          <cell r="S316">
            <v>0</v>
          </cell>
          <cell r="T316">
            <v>0</v>
          </cell>
          <cell r="U316">
            <v>7.4999999999999997E-2</v>
          </cell>
          <cell r="V316">
            <v>0</v>
          </cell>
          <cell r="W316">
            <v>0</v>
          </cell>
          <cell r="X316">
            <v>7.4999999999999997E-2</v>
          </cell>
          <cell r="Y316">
            <v>0</v>
          </cell>
          <cell r="Z316">
            <v>0</v>
          </cell>
          <cell r="AA316"/>
          <cell r="AB316"/>
          <cell r="AC316"/>
          <cell r="AD316"/>
          <cell r="AE316"/>
          <cell r="AF316"/>
          <cell r="AG316"/>
          <cell r="AH316"/>
          <cell r="AI316"/>
          <cell r="AJ316"/>
          <cell r="AK316"/>
          <cell r="AL316"/>
        </row>
        <row r="317">
          <cell r="D317" t="str">
            <v>USD</v>
          </cell>
          <cell r="J317" t="str">
            <v>LETRAS EN GARANTÍA</v>
          </cell>
          <cell r="L317" t="str">
            <v>TASA CERO</v>
          </cell>
          <cell r="M317" t="str">
            <v>Argentina</v>
          </cell>
          <cell r="Q317" t="str">
            <v>No mercado</v>
          </cell>
          <cell r="R317">
            <v>7.4999999999999997E-2</v>
          </cell>
          <cell r="S317">
            <v>0</v>
          </cell>
          <cell r="T317">
            <v>0</v>
          </cell>
          <cell r="U317">
            <v>7.4999999999999997E-2</v>
          </cell>
          <cell r="V317">
            <v>0</v>
          </cell>
          <cell r="W317">
            <v>0</v>
          </cell>
          <cell r="X317">
            <v>7.4999999999999997E-2</v>
          </cell>
          <cell r="Y317">
            <v>0</v>
          </cell>
          <cell r="Z317">
            <v>0</v>
          </cell>
          <cell r="AA317"/>
          <cell r="AB317"/>
          <cell r="AC317"/>
          <cell r="AD317"/>
          <cell r="AE317"/>
          <cell r="AF317"/>
          <cell r="AG317"/>
          <cell r="AH317"/>
          <cell r="AI317"/>
          <cell r="AJ317"/>
          <cell r="AK317"/>
          <cell r="AL317"/>
        </row>
        <row r="318">
          <cell r="D318" t="str">
            <v>USD</v>
          </cell>
          <cell r="J318" t="str">
            <v>LETRAS EN GARANTÍA</v>
          </cell>
          <cell r="L318" t="str">
            <v>TASA CERO</v>
          </cell>
          <cell r="M318" t="str">
            <v>Argentina</v>
          </cell>
          <cell r="Q318" t="str">
            <v>No mercado</v>
          </cell>
          <cell r="R318">
            <v>7.4999999999999997E-2</v>
          </cell>
          <cell r="S318">
            <v>0</v>
          </cell>
          <cell r="T318">
            <v>0</v>
          </cell>
          <cell r="U318">
            <v>7.4999999999999997E-2</v>
          </cell>
          <cell r="V318">
            <v>0</v>
          </cell>
          <cell r="W318">
            <v>0</v>
          </cell>
          <cell r="X318">
            <v>7.4999999999999997E-2</v>
          </cell>
          <cell r="Y318">
            <v>0</v>
          </cell>
          <cell r="Z318">
            <v>0</v>
          </cell>
          <cell r="AA318"/>
          <cell r="AB318"/>
          <cell r="AC318"/>
          <cell r="AD318"/>
          <cell r="AE318"/>
          <cell r="AF318"/>
          <cell r="AG318"/>
          <cell r="AH318"/>
          <cell r="AI318"/>
          <cell r="AJ318"/>
          <cell r="AK318"/>
          <cell r="AL318"/>
        </row>
        <row r="319">
          <cell r="D319" t="str">
            <v>USD</v>
          </cell>
          <cell r="J319" t="str">
            <v>LETRAS EN GARANTÍA</v>
          </cell>
          <cell r="L319" t="str">
            <v>TASA CERO</v>
          </cell>
          <cell r="M319" t="str">
            <v>Argentina</v>
          </cell>
          <cell r="Q319" t="str">
            <v>No mercado</v>
          </cell>
          <cell r="R319">
            <v>7.4999999999999997E-2</v>
          </cell>
          <cell r="S319">
            <v>0</v>
          </cell>
          <cell r="T319">
            <v>0</v>
          </cell>
          <cell r="U319">
            <v>7.4999999999999997E-2</v>
          </cell>
          <cell r="V319">
            <v>0</v>
          </cell>
          <cell r="W319">
            <v>0</v>
          </cell>
          <cell r="X319">
            <v>7.4999999999999997E-2</v>
          </cell>
          <cell r="Y319">
            <v>0</v>
          </cell>
          <cell r="Z319">
            <v>0</v>
          </cell>
          <cell r="AA319"/>
          <cell r="AB319"/>
          <cell r="AC319"/>
          <cell r="AD319"/>
          <cell r="AE319"/>
          <cell r="AF319"/>
          <cell r="AG319"/>
          <cell r="AH319"/>
          <cell r="AI319"/>
          <cell r="AJ319"/>
          <cell r="AK319"/>
          <cell r="AL319"/>
        </row>
        <row r="320">
          <cell r="D320" t="str">
            <v>USD</v>
          </cell>
          <cell r="J320" t="str">
            <v>LETRAS EN GARANTÍA</v>
          </cell>
          <cell r="L320" t="str">
            <v>TASA CERO</v>
          </cell>
          <cell r="M320" t="str">
            <v>Argentina</v>
          </cell>
          <cell r="Q320" t="str">
            <v>No mercado</v>
          </cell>
          <cell r="R320">
            <v>7.4999999999999997E-2</v>
          </cell>
          <cell r="S320">
            <v>0</v>
          </cell>
          <cell r="T320">
            <v>0</v>
          </cell>
          <cell r="U320">
            <v>7.4999999999999997E-2</v>
          </cell>
          <cell r="V320">
            <v>0</v>
          </cell>
          <cell r="W320">
            <v>0</v>
          </cell>
          <cell r="X320">
            <v>7.4999999999999997E-2</v>
          </cell>
          <cell r="Y320">
            <v>0</v>
          </cell>
          <cell r="Z320">
            <v>0</v>
          </cell>
          <cell r="AA320"/>
          <cell r="AB320"/>
          <cell r="AC320"/>
          <cell r="AD320"/>
          <cell r="AE320"/>
          <cell r="AF320"/>
          <cell r="AG320"/>
          <cell r="AH320"/>
          <cell r="AI320"/>
          <cell r="AJ320"/>
          <cell r="AK320"/>
          <cell r="AL320"/>
        </row>
        <row r="321">
          <cell r="D321" t="str">
            <v>USD</v>
          </cell>
          <cell r="J321" t="str">
            <v>LETRAS EN GARANTÍA</v>
          </cell>
          <cell r="L321" t="str">
            <v>TASA CERO</v>
          </cell>
          <cell r="M321" t="str">
            <v>Argentina</v>
          </cell>
          <cell r="Q321" t="str">
            <v>No mercado</v>
          </cell>
          <cell r="R321">
            <v>7.4999999999999997E-2</v>
          </cell>
          <cell r="S321">
            <v>0</v>
          </cell>
          <cell r="T321">
            <v>0</v>
          </cell>
          <cell r="U321">
            <v>7.4999999999999997E-2</v>
          </cell>
          <cell r="V321">
            <v>0</v>
          </cell>
          <cell r="W321">
            <v>0</v>
          </cell>
          <cell r="X321">
            <v>7.4999999999999997E-2</v>
          </cell>
          <cell r="Y321">
            <v>0</v>
          </cell>
          <cell r="Z321">
            <v>0</v>
          </cell>
          <cell r="AA321"/>
          <cell r="AB321"/>
          <cell r="AC321"/>
          <cell r="AD321"/>
          <cell r="AE321"/>
          <cell r="AF321"/>
          <cell r="AG321"/>
          <cell r="AH321"/>
          <cell r="AI321"/>
          <cell r="AJ321"/>
          <cell r="AK321"/>
          <cell r="AL321"/>
        </row>
        <row r="322">
          <cell r="D322" t="str">
            <v>USD</v>
          </cell>
          <cell r="J322" t="str">
            <v>LETRAS EN GARANTÍA</v>
          </cell>
          <cell r="L322" t="str">
            <v>TASA CERO</v>
          </cell>
          <cell r="M322" t="str">
            <v>Argentina</v>
          </cell>
          <cell r="Q322" t="str">
            <v>No mercado</v>
          </cell>
          <cell r="R322">
            <v>7.4999999999999997E-2</v>
          </cell>
          <cell r="S322">
            <v>0</v>
          </cell>
          <cell r="T322">
            <v>0</v>
          </cell>
          <cell r="U322">
            <v>7.4999999999999997E-2</v>
          </cell>
          <cell r="V322">
            <v>0</v>
          </cell>
          <cell r="W322">
            <v>0</v>
          </cell>
          <cell r="X322">
            <v>7.4999999999999997E-2</v>
          </cell>
          <cell r="Y322">
            <v>0</v>
          </cell>
          <cell r="Z322">
            <v>0</v>
          </cell>
          <cell r="AA322"/>
          <cell r="AB322"/>
          <cell r="AC322"/>
          <cell r="AD322"/>
          <cell r="AE322"/>
          <cell r="AF322"/>
          <cell r="AG322"/>
          <cell r="AH322"/>
          <cell r="AI322"/>
          <cell r="AJ322"/>
          <cell r="AK322"/>
          <cell r="AL322"/>
        </row>
        <row r="323">
          <cell r="D323" t="str">
            <v>USD</v>
          </cell>
          <cell r="J323" t="str">
            <v>LETRAS EN GARANTÍA</v>
          </cell>
          <cell r="L323" t="str">
            <v>TASA CERO</v>
          </cell>
          <cell r="M323" t="str">
            <v>Argentina</v>
          </cell>
          <cell r="Q323" t="str">
            <v>No mercado</v>
          </cell>
          <cell r="R323">
            <v>7.4999999999999997E-2</v>
          </cell>
          <cell r="S323">
            <v>0</v>
          </cell>
          <cell r="T323">
            <v>0</v>
          </cell>
          <cell r="U323">
            <v>7.4999999999999997E-2</v>
          </cell>
          <cell r="V323">
            <v>0</v>
          </cell>
          <cell r="W323">
            <v>0</v>
          </cell>
          <cell r="X323">
            <v>7.4999999999999997E-2</v>
          </cell>
          <cell r="Y323">
            <v>0</v>
          </cell>
          <cell r="Z323">
            <v>0</v>
          </cell>
          <cell r="AA323"/>
          <cell r="AB323"/>
          <cell r="AC323"/>
          <cell r="AD323"/>
          <cell r="AE323"/>
          <cell r="AF323"/>
          <cell r="AG323"/>
          <cell r="AH323"/>
          <cell r="AI323"/>
          <cell r="AJ323"/>
          <cell r="AK323"/>
          <cell r="AL323"/>
        </row>
        <row r="324">
          <cell r="D324" t="str">
            <v>USD</v>
          </cell>
          <cell r="J324" t="str">
            <v>LETRAS EN GARANTÍA</v>
          </cell>
          <cell r="L324" t="str">
            <v>TASA CERO</v>
          </cell>
          <cell r="M324" t="str">
            <v>Argentina</v>
          </cell>
          <cell r="Q324" t="str">
            <v>No mercado</v>
          </cell>
          <cell r="R324">
            <v>7.4999999999999997E-2</v>
          </cell>
          <cell r="S324">
            <v>0</v>
          </cell>
          <cell r="T324">
            <v>0</v>
          </cell>
          <cell r="U324">
            <v>7.4999999999999997E-2</v>
          </cell>
          <cell r="V324">
            <v>0</v>
          </cell>
          <cell r="W324">
            <v>0</v>
          </cell>
          <cell r="X324">
            <v>7.4999999999999997E-2</v>
          </cell>
          <cell r="Y324">
            <v>0</v>
          </cell>
          <cell r="Z324">
            <v>0</v>
          </cell>
          <cell r="AA324"/>
          <cell r="AB324"/>
          <cell r="AC324"/>
          <cell r="AD324"/>
          <cell r="AE324"/>
          <cell r="AF324"/>
          <cell r="AG324"/>
          <cell r="AH324"/>
          <cell r="AI324"/>
          <cell r="AJ324"/>
          <cell r="AK324"/>
          <cell r="AL324"/>
        </row>
        <row r="325">
          <cell r="D325" t="str">
            <v>USD</v>
          </cell>
          <cell r="J325" t="str">
            <v>LETRAS EN GARANTÍA</v>
          </cell>
          <cell r="L325" t="str">
            <v>TASA CERO</v>
          </cell>
          <cell r="M325" t="str">
            <v>Argentina</v>
          </cell>
          <cell r="Q325" t="str">
            <v>No mercado</v>
          </cell>
          <cell r="R325">
            <v>7.4999999999999997E-2</v>
          </cell>
          <cell r="S325">
            <v>0</v>
          </cell>
          <cell r="T325">
            <v>0</v>
          </cell>
          <cell r="U325">
            <v>7.4999999999999997E-2</v>
          </cell>
          <cell r="V325">
            <v>0</v>
          </cell>
          <cell r="W325">
            <v>0</v>
          </cell>
          <cell r="X325">
            <v>7.4999999999999997E-2</v>
          </cell>
          <cell r="Y325">
            <v>0</v>
          </cell>
          <cell r="Z325">
            <v>0</v>
          </cell>
          <cell r="AA325"/>
          <cell r="AB325"/>
          <cell r="AC325"/>
          <cell r="AD325"/>
          <cell r="AE325"/>
          <cell r="AF325"/>
          <cell r="AG325"/>
          <cell r="AH325"/>
          <cell r="AI325"/>
          <cell r="AJ325"/>
          <cell r="AK325"/>
          <cell r="AL325"/>
        </row>
        <row r="326">
          <cell r="D326" t="str">
            <v>USD</v>
          </cell>
          <cell r="J326" t="str">
            <v>LETRAS EN GARANTÍA</v>
          </cell>
          <cell r="L326" t="str">
            <v>TASA CERO</v>
          </cell>
          <cell r="M326" t="str">
            <v>Argentina</v>
          </cell>
          <cell r="Q326" t="str">
            <v>No mercado</v>
          </cell>
          <cell r="R326">
            <v>7.4999999999999997E-2</v>
          </cell>
          <cell r="S326">
            <v>0</v>
          </cell>
          <cell r="T326">
            <v>0</v>
          </cell>
          <cell r="U326">
            <v>7.4999999999999997E-2</v>
          </cell>
          <cell r="V326">
            <v>0</v>
          </cell>
          <cell r="W326">
            <v>0</v>
          </cell>
          <cell r="X326">
            <v>7.4999999999999997E-2</v>
          </cell>
          <cell r="Y326">
            <v>0</v>
          </cell>
          <cell r="Z326">
            <v>0</v>
          </cell>
          <cell r="AA326"/>
          <cell r="AB326"/>
          <cell r="AC326"/>
          <cell r="AD326"/>
          <cell r="AE326"/>
          <cell r="AF326"/>
          <cell r="AG326"/>
          <cell r="AH326"/>
          <cell r="AI326"/>
          <cell r="AJ326"/>
          <cell r="AK326"/>
          <cell r="AL326"/>
        </row>
        <row r="327">
          <cell r="D327" t="str">
            <v>USD</v>
          </cell>
          <cell r="J327" t="str">
            <v>LETRAS EN GARANTÍA</v>
          </cell>
          <cell r="L327" t="str">
            <v>TASA CERO</v>
          </cell>
          <cell r="M327" t="str">
            <v>Argentina</v>
          </cell>
          <cell r="Q327" t="str">
            <v>No mercado</v>
          </cell>
          <cell r="R327">
            <v>7.4999999999999997E-2</v>
          </cell>
          <cell r="S327">
            <v>0</v>
          </cell>
          <cell r="T327">
            <v>0</v>
          </cell>
          <cell r="U327">
            <v>7.4999999999999997E-2</v>
          </cell>
          <cell r="V327">
            <v>0</v>
          </cell>
          <cell r="W327">
            <v>0</v>
          </cell>
          <cell r="X327">
            <v>7.4999999999999997E-2</v>
          </cell>
          <cell r="Y327">
            <v>0</v>
          </cell>
          <cell r="Z327">
            <v>0</v>
          </cell>
          <cell r="AA327"/>
          <cell r="AB327"/>
          <cell r="AC327"/>
          <cell r="AD327"/>
          <cell r="AE327"/>
          <cell r="AF327"/>
          <cell r="AG327"/>
          <cell r="AH327"/>
          <cell r="AI327"/>
          <cell r="AJ327"/>
          <cell r="AK327"/>
          <cell r="AL327"/>
        </row>
        <row r="328">
          <cell r="D328" t="str">
            <v>USD</v>
          </cell>
          <cell r="J328" t="str">
            <v>LETRAS EN GARANTÍA</v>
          </cell>
          <cell r="L328" t="str">
            <v>TASA CERO</v>
          </cell>
          <cell r="M328" t="str">
            <v>Argentina</v>
          </cell>
          <cell r="Q328" t="str">
            <v>No mercado</v>
          </cell>
          <cell r="R328">
            <v>7.4999999999999997E-2</v>
          </cell>
          <cell r="S328">
            <v>0</v>
          </cell>
          <cell r="T328">
            <v>0</v>
          </cell>
          <cell r="U328">
            <v>7.4999999999999997E-2</v>
          </cell>
          <cell r="V328">
            <v>0</v>
          </cell>
          <cell r="W328">
            <v>0</v>
          </cell>
          <cell r="X328">
            <v>7.4999999999999997E-2</v>
          </cell>
          <cell r="Y328">
            <v>0</v>
          </cell>
          <cell r="Z328">
            <v>0</v>
          </cell>
          <cell r="AA328"/>
          <cell r="AB328"/>
          <cell r="AC328"/>
          <cell r="AD328"/>
          <cell r="AE328"/>
          <cell r="AF328"/>
          <cell r="AG328"/>
          <cell r="AH328"/>
          <cell r="AI328"/>
          <cell r="AJ328"/>
          <cell r="AK328"/>
          <cell r="AL328"/>
        </row>
        <row r="329">
          <cell r="D329" t="str">
            <v>USD</v>
          </cell>
          <cell r="J329" t="str">
            <v>LETRAS EN GARANTÍA</v>
          </cell>
          <cell r="L329" t="str">
            <v>TASA CERO</v>
          </cell>
          <cell r="M329" t="str">
            <v>Argentina</v>
          </cell>
          <cell r="Q329" t="str">
            <v>No mercado</v>
          </cell>
          <cell r="R329">
            <v>7.4999999999999997E-2</v>
          </cell>
          <cell r="S329">
            <v>0</v>
          </cell>
          <cell r="T329">
            <v>0</v>
          </cell>
          <cell r="U329">
            <v>7.4999999999999997E-2</v>
          </cell>
          <cell r="V329">
            <v>0</v>
          </cell>
          <cell r="W329">
            <v>0</v>
          </cell>
          <cell r="X329">
            <v>7.4999999999999997E-2</v>
          </cell>
          <cell r="Y329">
            <v>0</v>
          </cell>
          <cell r="Z329">
            <v>0</v>
          </cell>
          <cell r="AA329"/>
          <cell r="AB329"/>
          <cell r="AC329"/>
          <cell r="AD329"/>
          <cell r="AE329"/>
          <cell r="AF329"/>
          <cell r="AG329"/>
          <cell r="AH329"/>
          <cell r="AI329"/>
          <cell r="AJ329"/>
          <cell r="AK329"/>
          <cell r="AL329"/>
        </row>
        <row r="330">
          <cell r="D330" t="str">
            <v>USD</v>
          </cell>
          <cell r="J330" t="str">
            <v>LETRAS EN GARANTÍA</v>
          </cell>
          <cell r="L330" t="str">
            <v>TASA CERO</v>
          </cell>
          <cell r="M330" t="str">
            <v>Argentina</v>
          </cell>
          <cell r="Q330" t="str">
            <v>No mercado</v>
          </cell>
          <cell r="R330">
            <v>7.4999999999999997E-2</v>
          </cell>
          <cell r="S330">
            <v>0</v>
          </cell>
          <cell r="T330">
            <v>0</v>
          </cell>
          <cell r="U330">
            <v>7.4999999999999997E-2</v>
          </cell>
          <cell r="V330">
            <v>0</v>
          </cell>
          <cell r="W330">
            <v>0</v>
          </cell>
          <cell r="X330">
            <v>7.4999999999999997E-2</v>
          </cell>
          <cell r="Y330">
            <v>0</v>
          </cell>
          <cell r="Z330">
            <v>0</v>
          </cell>
          <cell r="AA330"/>
          <cell r="AB330"/>
          <cell r="AC330"/>
          <cell r="AD330"/>
          <cell r="AE330"/>
          <cell r="AF330"/>
          <cell r="AG330"/>
          <cell r="AH330"/>
          <cell r="AI330"/>
          <cell r="AJ330"/>
          <cell r="AK330"/>
          <cell r="AL330"/>
        </row>
        <row r="331">
          <cell r="D331" t="str">
            <v>USD</v>
          </cell>
          <cell r="J331" t="str">
            <v>LETRAS EN GARANTÍA</v>
          </cell>
          <cell r="L331" t="str">
            <v>TASA CERO</v>
          </cell>
          <cell r="M331" t="str">
            <v>Argentina</v>
          </cell>
          <cell r="Q331" t="str">
            <v>No mercado</v>
          </cell>
          <cell r="R331">
            <v>7.4999999999999997E-2</v>
          </cell>
          <cell r="S331">
            <v>0</v>
          </cell>
          <cell r="T331">
            <v>0</v>
          </cell>
          <cell r="U331">
            <v>7.4999999999999997E-2</v>
          </cell>
          <cell r="V331">
            <v>0</v>
          </cell>
          <cell r="W331">
            <v>0</v>
          </cell>
          <cell r="X331">
            <v>7.4999999999999997E-2</v>
          </cell>
          <cell r="Y331">
            <v>0</v>
          </cell>
          <cell r="Z331">
            <v>0</v>
          </cell>
          <cell r="AA331"/>
          <cell r="AB331"/>
          <cell r="AC331"/>
          <cell r="AD331"/>
          <cell r="AE331"/>
          <cell r="AF331"/>
          <cell r="AG331"/>
          <cell r="AH331"/>
          <cell r="AI331"/>
          <cell r="AJ331"/>
          <cell r="AK331"/>
          <cell r="AL331"/>
        </row>
        <row r="332">
          <cell r="D332" t="str">
            <v>USD</v>
          </cell>
          <cell r="J332" t="str">
            <v>LETRAS EN GARANTÍA</v>
          </cell>
          <cell r="L332" t="str">
            <v>TASA CERO</v>
          </cell>
          <cell r="M332" t="str">
            <v>Argentina</v>
          </cell>
          <cell r="Q332" t="str">
            <v>No mercado</v>
          </cell>
          <cell r="R332">
            <v>7.4999999999999997E-2</v>
          </cell>
          <cell r="S332">
            <v>0</v>
          </cell>
          <cell r="T332">
            <v>0</v>
          </cell>
          <cell r="U332">
            <v>7.4999999999999997E-2</v>
          </cell>
          <cell r="V332">
            <v>0</v>
          </cell>
          <cell r="W332">
            <v>0</v>
          </cell>
          <cell r="X332">
            <v>7.4999999999999997E-2</v>
          </cell>
          <cell r="Y332">
            <v>0</v>
          </cell>
          <cell r="Z332">
            <v>0</v>
          </cell>
          <cell r="AA332"/>
          <cell r="AB332"/>
          <cell r="AC332"/>
          <cell r="AD332"/>
          <cell r="AE332"/>
          <cell r="AF332"/>
          <cell r="AG332"/>
          <cell r="AH332"/>
          <cell r="AI332"/>
          <cell r="AJ332"/>
          <cell r="AK332"/>
          <cell r="AL332"/>
        </row>
        <row r="333">
          <cell r="D333" t="str">
            <v>USD</v>
          </cell>
          <cell r="J333" t="str">
            <v>LETRAS EN GARANTÍA</v>
          </cell>
          <cell r="L333" t="str">
            <v>TASA CERO</v>
          </cell>
          <cell r="M333" t="str">
            <v>Argentina</v>
          </cell>
          <cell r="Q333" t="str">
            <v>No mercado</v>
          </cell>
          <cell r="R333">
            <v>7.4999999999999997E-2</v>
          </cell>
          <cell r="S333">
            <v>0</v>
          </cell>
          <cell r="T333">
            <v>0</v>
          </cell>
          <cell r="U333">
            <v>7.4999999999999997E-2</v>
          </cell>
          <cell r="V333">
            <v>0</v>
          </cell>
          <cell r="W333">
            <v>0</v>
          </cell>
          <cell r="X333">
            <v>7.4999999999999997E-2</v>
          </cell>
          <cell r="Y333">
            <v>0</v>
          </cell>
          <cell r="Z333">
            <v>0</v>
          </cell>
          <cell r="AA333"/>
          <cell r="AB333"/>
          <cell r="AC333"/>
          <cell r="AD333"/>
          <cell r="AE333"/>
          <cell r="AF333"/>
          <cell r="AG333"/>
          <cell r="AH333"/>
          <cell r="AI333"/>
          <cell r="AJ333"/>
          <cell r="AK333"/>
          <cell r="AL333"/>
        </row>
        <row r="334">
          <cell r="D334" t="str">
            <v>USD</v>
          </cell>
          <cell r="J334" t="str">
            <v>LETRAS EN GARANTÍA</v>
          </cell>
          <cell r="L334" t="str">
            <v>TASA CERO</v>
          </cell>
          <cell r="M334" t="str">
            <v>Argentina</v>
          </cell>
          <cell r="Q334" t="str">
            <v>No mercado</v>
          </cell>
          <cell r="R334">
            <v>7.4999999999999997E-2</v>
          </cell>
          <cell r="S334">
            <v>0</v>
          </cell>
          <cell r="T334">
            <v>0</v>
          </cell>
          <cell r="U334">
            <v>7.4999999999999997E-2</v>
          </cell>
          <cell r="V334">
            <v>0</v>
          </cell>
          <cell r="W334">
            <v>0</v>
          </cell>
          <cell r="X334">
            <v>7.4999999999999997E-2</v>
          </cell>
          <cell r="Y334">
            <v>0</v>
          </cell>
          <cell r="Z334">
            <v>0</v>
          </cell>
          <cell r="AA334"/>
          <cell r="AB334"/>
          <cell r="AC334"/>
          <cell r="AD334"/>
          <cell r="AE334"/>
          <cell r="AF334"/>
          <cell r="AG334"/>
          <cell r="AH334"/>
          <cell r="AI334"/>
          <cell r="AJ334"/>
          <cell r="AK334"/>
          <cell r="AL334"/>
        </row>
        <row r="335">
          <cell r="D335" t="str">
            <v>USD</v>
          </cell>
          <cell r="J335" t="str">
            <v>LETRAS EN GARANTÍA</v>
          </cell>
          <cell r="L335" t="str">
            <v>TASA CERO</v>
          </cell>
          <cell r="M335" t="str">
            <v>Argentina</v>
          </cell>
          <cell r="Q335" t="str">
            <v>No mercado</v>
          </cell>
          <cell r="R335">
            <v>7.4999999999999997E-2</v>
          </cell>
          <cell r="S335">
            <v>0</v>
          </cell>
          <cell r="T335">
            <v>0</v>
          </cell>
          <cell r="U335">
            <v>7.4999999999999997E-2</v>
          </cell>
          <cell r="V335">
            <v>0</v>
          </cell>
          <cell r="W335">
            <v>0</v>
          </cell>
          <cell r="X335">
            <v>7.4999999999999997E-2</v>
          </cell>
          <cell r="Y335">
            <v>0</v>
          </cell>
          <cell r="Z335">
            <v>0</v>
          </cell>
          <cell r="AA335"/>
          <cell r="AB335"/>
          <cell r="AC335"/>
          <cell r="AD335"/>
          <cell r="AE335"/>
          <cell r="AF335"/>
          <cell r="AG335"/>
          <cell r="AH335"/>
          <cell r="AI335"/>
          <cell r="AJ335"/>
          <cell r="AK335"/>
          <cell r="AL335"/>
        </row>
        <row r="336">
          <cell r="D336" t="str">
            <v>USD</v>
          </cell>
          <cell r="J336" t="str">
            <v>LETRAS EN GARANTÍA</v>
          </cell>
          <cell r="L336" t="str">
            <v>TASA CERO</v>
          </cell>
          <cell r="M336" t="str">
            <v>Argentina</v>
          </cell>
          <cell r="Q336" t="str">
            <v>No mercado</v>
          </cell>
          <cell r="R336">
            <v>7.4999999999999997E-2</v>
          </cell>
          <cell r="S336">
            <v>0</v>
          </cell>
          <cell r="T336">
            <v>0</v>
          </cell>
          <cell r="U336">
            <v>7.4999999999999997E-2</v>
          </cell>
          <cell r="V336">
            <v>0</v>
          </cell>
          <cell r="W336">
            <v>0</v>
          </cell>
          <cell r="X336">
            <v>7.4999999999999997E-2</v>
          </cell>
          <cell r="Y336">
            <v>0</v>
          </cell>
          <cell r="Z336">
            <v>0</v>
          </cell>
          <cell r="AA336"/>
          <cell r="AB336"/>
          <cell r="AC336"/>
          <cell r="AD336"/>
          <cell r="AE336"/>
          <cell r="AF336"/>
          <cell r="AG336"/>
          <cell r="AH336"/>
          <cell r="AI336"/>
          <cell r="AJ336"/>
          <cell r="AK336"/>
          <cell r="AL336"/>
        </row>
        <row r="337">
          <cell r="D337" t="str">
            <v>USD</v>
          </cell>
          <cell r="J337" t="str">
            <v>LETRAS EN GARANTÍA</v>
          </cell>
          <cell r="L337" t="str">
            <v>TASA CERO</v>
          </cell>
          <cell r="M337" t="str">
            <v>Argentina</v>
          </cell>
          <cell r="Q337" t="str">
            <v>No mercado</v>
          </cell>
          <cell r="R337">
            <v>7.4999999999999997E-2</v>
          </cell>
          <cell r="S337">
            <v>0</v>
          </cell>
          <cell r="T337">
            <v>0</v>
          </cell>
          <cell r="U337">
            <v>7.4999999999999997E-2</v>
          </cell>
          <cell r="V337">
            <v>0</v>
          </cell>
          <cell r="W337">
            <v>0</v>
          </cell>
          <cell r="X337">
            <v>7.4999999999999997E-2</v>
          </cell>
          <cell r="Y337">
            <v>0</v>
          </cell>
          <cell r="Z337">
            <v>0</v>
          </cell>
          <cell r="AA337"/>
          <cell r="AB337"/>
          <cell r="AC337"/>
          <cell r="AD337"/>
          <cell r="AE337"/>
          <cell r="AF337"/>
          <cell r="AG337"/>
          <cell r="AH337"/>
          <cell r="AI337"/>
          <cell r="AJ337"/>
          <cell r="AK337"/>
          <cell r="AL337"/>
        </row>
        <row r="338">
          <cell r="D338" t="str">
            <v>USD</v>
          </cell>
          <cell r="J338" t="str">
            <v>LETRAS EN GARANTÍA</v>
          </cell>
          <cell r="L338" t="str">
            <v>TASA CERO</v>
          </cell>
          <cell r="M338" t="str">
            <v>Argentina</v>
          </cell>
          <cell r="Q338" t="str">
            <v>No mercado</v>
          </cell>
          <cell r="R338">
            <v>7.4999999999999997E-2</v>
          </cell>
          <cell r="S338">
            <v>0</v>
          </cell>
          <cell r="T338">
            <v>0</v>
          </cell>
          <cell r="U338">
            <v>7.4999999999999997E-2</v>
          </cell>
          <cell r="V338">
            <v>0</v>
          </cell>
          <cell r="W338">
            <v>0</v>
          </cell>
          <cell r="X338">
            <v>7.4999999999999997E-2</v>
          </cell>
          <cell r="Y338">
            <v>0</v>
          </cell>
          <cell r="Z338">
            <v>0</v>
          </cell>
          <cell r="AA338"/>
          <cell r="AB338"/>
          <cell r="AC338"/>
          <cell r="AD338"/>
          <cell r="AE338"/>
          <cell r="AF338"/>
          <cell r="AG338"/>
          <cell r="AH338"/>
          <cell r="AI338"/>
          <cell r="AJ338"/>
          <cell r="AK338"/>
          <cell r="AL338"/>
        </row>
        <row r="339">
          <cell r="D339" t="str">
            <v>USD</v>
          </cell>
          <cell r="J339" t="str">
            <v>LETRAS EN GARANTÍA</v>
          </cell>
          <cell r="L339" t="str">
            <v>TASA CERO</v>
          </cell>
          <cell r="M339" t="str">
            <v>Argentina</v>
          </cell>
          <cell r="Q339" t="str">
            <v>No mercado</v>
          </cell>
          <cell r="R339">
            <v>7.4999999999999997E-2</v>
          </cell>
          <cell r="S339">
            <v>0</v>
          </cell>
          <cell r="T339">
            <v>0</v>
          </cell>
          <cell r="U339">
            <v>7.4999999999999997E-2</v>
          </cell>
          <cell r="V339">
            <v>0</v>
          </cell>
          <cell r="W339">
            <v>0</v>
          </cell>
          <cell r="X339">
            <v>7.4999999999999997E-2</v>
          </cell>
          <cell r="Y339">
            <v>0</v>
          </cell>
          <cell r="Z339">
            <v>0</v>
          </cell>
          <cell r="AA339"/>
          <cell r="AB339"/>
          <cell r="AC339"/>
          <cell r="AD339"/>
          <cell r="AE339"/>
          <cell r="AF339"/>
          <cell r="AG339"/>
          <cell r="AH339"/>
          <cell r="AI339"/>
          <cell r="AJ339"/>
          <cell r="AK339"/>
          <cell r="AL339"/>
        </row>
        <row r="340">
          <cell r="D340" t="str">
            <v>USD</v>
          </cell>
          <cell r="J340" t="str">
            <v>LETRAS EN GARANTÍA</v>
          </cell>
          <cell r="L340" t="str">
            <v>TASA CERO</v>
          </cell>
          <cell r="M340" t="str">
            <v>Argentina</v>
          </cell>
          <cell r="Q340" t="str">
            <v>No mercado</v>
          </cell>
          <cell r="R340">
            <v>7.4999999999999997E-2</v>
          </cell>
          <cell r="S340">
            <v>0</v>
          </cell>
          <cell r="T340">
            <v>0</v>
          </cell>
          <cell r="U340">
            <v>7.4999999999999997E-2</v>
          </cell>
          <cell r="V340">
            <v>0</v>
          </cell>
          <cell r="W340">
            <v>0</v>
          </cell>
          <cell r="X340">
            <v>7.4999999999999997E-2</v>
          </cell>
          <cell r="Y340">
            <v>0</v>
          </cell>
          <cell r="Z340">
            <v>0</v>
          </cell>
          <cell r="AA340"/>
          <cell r="AB340"/>
          <cell r="AC340"/>
          <cell r="AD340"/>
          <cell r="AE340"/>
          <cell r="AF340"/>
          <cell r="AG340"/>
          <cell r="AH340"/>
          <cell r="AI340"/>
          <cell r="AJ340"/>
          <cell r="AK340"/>
          <cell r="AL340"/>
        </row>
        <row r="341">
          <cell r="D341" t="str">
            <v>USD</v>
          </cell>
          <cell r="J341" t="str">
            <v>LETRAS EN GARANTÍA</v>
          </cell>
          <cell r="L341" t="str">
            <v>TASA CERO</v>
          </cell>
          <cell r="M341" t="str">
            <v>Argentina</v>
          </cell>
          <cell r="Q341" t="str">
            <v>No mercado</v>
          </cell>
          <cell r="R341">
            <v>7.4999999999999997E-2</v>
          </cell>
          <cell r="S341">
            <v>0</v>
          </cell>
          <cell r="T341">
            <v>0</v>
          </cell>
          <cell r="U341">
            <v>7.4999999999999997E-2</v>
          </cell>
          <cell r="V341">
            <v>0</v>
          </cell>
          <cell r="W341">
            <v>0</v>
          </cell>
          <cell r="X341">
            <v>7.4999999999999997E-2</v>
          </cell>
          <cell r="Y341">
            <v>0</v>
          </cell>
          <cell r="Z341">
            <v>0</v>
          </cell>
          <cell r="AA341"/>
          <cell r="AB341"/>
          <cell r="AC341"/>
          <cell r="AD341"/>
          <cell r="AE341"/>
          <cell r="AF341"/>
          <cell r="AG341"/>
          <cell r="AH341"/>
          <cell r="AI341"/>
          <cell r="AJ341"/>
          <cell r="AK341"/>
          <cell r="AL341"/>
        </row>
        <row r="342">
          <cell r="D342" t="str">
            <v>USD</v>
          </cell>
          <cell r="J342" t="str">
            <v>LETRAS EN GARANTÍA</v>
          </cell>
          <cell r="L342" t="str">
            <v>TASA CERO</v>
          </cell>
          <cell r="M342" t="str">
            <v>Argentina</v>
          </cell>
          <cell r="Q342" t="str">
            <v>No mercado</v>
          </cell>
          <cell r="R342">
            <v>7.4999999999999997E-2</v>
          </cell>
          <cell r="S342">
            <v>0</v>
          </cell>
          <cell r="T342">
            <v>0</v>
          </cell>
          <cell r="U342">
            <v>7.4999999999999997E-2</v>
          </cell>
          <cell r="V342">
            <v>0</v>
          </cell>
          <cell r="W342">
            <v>0</v>
          </cell>
          <cell r="X342">
            <v>7.4999999999999997E-2</v>
          </cell>
          <cell r="Y342">
            <v>0</v>
          </cell>
          <cell r="Z342">
            <v>0</v>
          </cell>
          <cell r="AA342"/>
          <cell r="AB342"/>
          <cell r="AC342"/>
          <cell r="AD342"/>
          <cell r="AE342"/>
          <cell r="AF342"/>
          <cell r="AG342"/>
          <cell r="AH342"/>
          <cell r="AI342"/>
          <cell r="AJ342"/>
          <cell r="AK342"/>
          <cell r="AL342"/>
        </row>
        <row r="343">
          <cell r="D343" t="str">
            <v>USD</v>
          </cell>
          <cell r="J343" t="str">
            <v>LETRAS EN GARANTÍA</v>
          </cell>
          <cell r="L343" t="str">
            <v>TASA CERO</v>
          </cell>
          <cell r="M343" t="str">
            <v>Argentina</v>
          </cell>
          <cell r="Q343" t="str">
            <v>No mercado</v>
          </cell>
          <cell r="R343">
            <v>7.4999999999999997E-2</v>
          </cell>
          <cell r="S343">
            <v>0</v>
          </cell>
          <cell r="T343">
            <v>0</v>
          </cell>
          <cell r="U343">
            <v>7.4999999999999997E-2</v>
          </cell>
          <cell r="V343">
            <v>0</v>
          </cell>
          <cell r="W343">
            <v>0</v>
          </cell>
          <cell r="X343">
            <v>7.4999999999999997E-2</v>
          </cell>
          <cell r="Y343">
            <v>0</v>
          </cell>
          <cell r="Z343">
            <v>0</v>
          </cell>
          <cell r="AA343"/>
          <cell r="AB343"/>
          <cell r="AC343"/>
          <cell r="AD343"/>
          <cell r="AE343"/>
          <cell r="AF343"/>
          <cell r="AG343"/>
          <cell r="AH343"/>
          <cell r="AI343"/>
          <cell r="AJ343"/>
          <cell r="AK343"/>
          <cell r="AL343"/>
        </row>
        <row r="344">
          <cell r="D344" t="str">
            <v>USD</v>
          </cell>
          <cell r="J344" t="str">
            <v>LETRAS EN GARANTÍA</v>
          </cell>
          <cell r="L344" t="str">
            <v>TASA CERO</v>
          </cell>
          <cell r="M344" t="str">
            <v>Argentina</v>
          </cell>
          <cell r="Q344" t="str">
            <v>No mercado</v>
          </cell>
          <cell r="R344">
            <v>7.4999999999999997E-2</v>
          </cell>
          <cell r="S344">
            <v>0</v>
          </cell>
          <cell r="T344">
            <v>0</v>
          </cell>
          <cell r="U344">
            <v>7.4999999999999997E-2</v>
          </cell>
          <cell r="V344">
            <v>0</v>
          </cell>
          <cell r="W344">
            <v>0</v>
          </cell>
          <cell r="X344">
            <v>7.4999999999999997E-2</v>
          </cell>
          <cell r="Y344">
            <v>0</v>
          </cell>
          <cell r="Z344">
            <v>0</v>
          </cell>
          <cell r="AA344"/>
          <cell r="AB344"/>
          <cell r="AC344"/>
          <cell r="AD344"/>
          <cell r="AE344"/>
          <cell r="AF344"/>
          <cell r="AG344"/>
          <cell r="AH344"/>
          <cell r="AI344"/>
          <cell r="AJ344"/>
          <cell r="AK344"/>
          <cell r="AL344"/>
        </row>
        <row r="345">
          <cell r="D345" t="str">
            <v>USD</v>
          </cell>
          <cell r="J345" t="str">
            <v>LETRAS EN GARANTÍA</v>
          </cell>
          <cell r="L345" t="str">
            <v>TASA CERO</v>
          </cell>
          <cell r="M345" t="str">
            <v>Argentina</v>
          </cell>
          <cell r="Q345" t="str">
            <v>No mercado</v>
          </cell>
          <cell r="R345">
            <v>7.4999999999999997E-2</v>
          </cell>
          <cell r="S345">
            <v>0</v>
          </cell>
          <cell r="T345">
            <v>0</v>
          </cell>
          <cell r="U345">
            <v>7.4999999999999997E-2</v>
          </cell>
          <cell r="V345">
            <v>0</v>
          </cell>
          <cell r="W345">
            <v>0</v>
          </cell>
          <cell r="X345">
            <v>7.4999999999999997E-2</v>
          </cell>
          <cell r="Y345">
            <v>0</v>
          </cell>
          <cell r="Z345">
            <v>0</v>
          </cell>
          <cell r="AA345"/>
          <cell r="AB345"/>
          <cell r="AC345"/>
          <cell r="AD345"/>
          <cell r="AE345"/>
          <cell r="AF345"/>
          <cell r="AG345"/>
          <cell r="AH345"/>
          <cell r="AI345"/>
          <cell r="AJ345"/>
          <cell r="AK345"/>
          <cell r="AL345"/>
        </row>
        <row r="346">
          <cell r="D346" t="str">
            <v>USD</v>
          </cell>
          <cell r="J346" t="str">
            <v>LETRAS EN GARANTÍA</v>
          </cell>
          <cell r="L346" t="str">
            <v>TASA CERO</v>
          </cell>
          <cell r="M346" t="str">
            <v>Argentina</v>
          </cell>
          <cell r="Q346" t="str">
            <v>No mercado</v>
          </cell>
          <cell r="R346">
            <v>7.4999999999999997E-2</v>
          </cell>
          <cell r="S346">
            <v>0</v>
          </cell>
          <cell r="T346">
            <v>0</v>
          </cell>
          <cell r="U346">
            <v>7.4999999999999997E-2</v>
          </cell>
          <cell r="V346">
            <v>0</v>
          </cell>
          <cell r="W346">
            <v>0</v>
          </cell>
          <cell r="X346">
            <v>7.4999999999999997E-2</v>
          </cell>
          <cell r="Y346">
            <v>0</v>
          </cell>
          <cell r="Z346">
            <v>0</v>
          </cell>
          <cell r="AA346"/>
          <cell r="AB346"/>
          <cell r="AC346"/>
          <cell r="AD346"/>
          <cell r="AE346"/>
          <cell r="AF346"/>
          <cell r="AG346"/>
          <cell r="AH346"/>
          <cell r="AI346"/>
          <cell r="AJ346"/>
          <cell r="AK346"/>
          <cell r="AL346"/>
        </row>
        <row r="347">
          <cell r="D347" t="str">
            <v>USD</v>
          </cell>
          <cell r="J347" t="str">
            <v>LETRAS EN GARANTÍA</v>
          </cell>
          <cell r="L347" t="str">
            <v>TASA CERO</v>
          </cell>
          <cell r="M347" t="str">
            <v>Argentina</v>
          </cell>
          <cell r="Q347" t="str">
            <v>No mercado</v>
          </cell>
          <cell r="R347">
            <v>7.4999999999999997E-2</v>
          </cell>
          <cell r="S347">
            <v>0</v>
          </cell>
          <cell r="T347">
            <v>0</v>
          </cell>
          <cell r="U347">
            <v>7.4999999999999997E-2</v>
          </cell>
          <cell r="V347">
            <v>0</v>
          </cell>
          <cell r="W347">
            <v>0</v>
          </cell>
          <cell r="X347">
            <v>7.4999999999999997E-2</v>
          </cell>
          <cell r="Y347">
            <v>0</v>
          </cell>
          <cell r="Z347">
            <v>0</v>
          </cell>
          <cell r="AA347"/>
          <cell r="AB347"/>
          <cell r="AC347"/>
          <cell r="AD347"/>
          <cell r="AE347"/>
          <cell r="AF347"/>
          <cell r="AG347"/>
          <cell r="AH347"/>
          <cell r="AI347"/>
          <cell r="AJ347"/>
          <cell r="AK347"/>
          <cell r="AL347"/>
        </row>
        <row r="348">
          <cell r="D348" t="str">
            <v>USD</v>
          </cell>
          <cell r="J348" t="str">
            <v>LETRAS EN GARANTÍA</v>
          </cell>
          <cell r="L348" t="str">
            <v>TASA CERO</v>
          </cell>
          <cell r="M348" t="str">
            <v>Argentina</v>
          </cell>
          <cell r="Q348" t="str">
            <v>No mercado</v>
          </cell>
          <cell r="R348">
            <v>7.4999999999999997E-2</v>
          </cell>
          <cell r="S348">
            <v>0</v>
          </cell>
          <cell r="T348">
            <v>0</v>
          </cell>
          <cell r="U348">
            <v>7.4999999999999997E-2</v>
          </cell>
          <cell r="V348">
            <v>0</v>
          </cell>
          <cell r="W348">
            <v>0</v>
          </cell>
          <cell r="X348">
            <v>7.4999999999999997E-2</v>
          </cell>
          <cell r="Y348">
            <v>0</v>
          </cell>
          <cell r="Z348">
            <v>0</v>
          </cell>
          <cell r="AA348"/>
          <cell r="AB348"/>
          <cell r="AC348"/>
          <cell r="AD348"/>
          <cell r="AE348"/>
          <cell r="AF348"/>
          <cell r="AG348"/>
          <cell r="AH348"/>
          <cell r="AI348"/>
          <cell r="AJ348"/>
          <cell r="AK348"/>
          <cell r="AL348"/>
        </row>
        <row r="349">
          <cell r="D349" t="str">
            <v>USD</v>
          </cell>
          <cell r="J349" t="str">
            <v>LETRAS EN GARANTÍA</v>
          </cell>
          <cell r="L349" t="str">
            <v>TASA CERO</v>
          </cell>
          <cell r="M349" t="str">
            <v>Argentina</v>
          </cell>
          <cell r="Q349" t="str">
            <v>No mercado</v>
          </cell>
          <cell r="R349">
            <v>7.4999999999999997E-2</v>
          </cell>
          <cell r="S349">
            <v>0</v>
          </cell>
          <cell r="T349">
            <v>0</v>
          </cell>
          <cell r="U349">
            <v>7.4999999999999997E-2</v>
          </cell>
          <cell r="V349">
            <v>0</v>
          </cell>
          <cell r="W349">
            <v>0</v>
          </cell>
          <cell r="X349">
            <v>7.4999999999999997E-2</v>
          </cell>
          <cell r="Y349">
            <v>0</v>
          </cell>
          <cell r="Z349">
            <v>0</v>
          </cell>
          <cell r="AA349"/>
          <cell r="AB349"/>
          <cell r="AC349"/>
          <cell r="AD349"/>
          <cell r="AE349"/>
          <cell r="AF349"/>
          <cell r="AG349"/>
          <cell r="AH349"/>
          <cell r="AI349"/>
          <cell r="AJ349"/>
          <cell r="AK349"/>
          <cell r="AL349"/>
        </row>
        <row r="350">
          <cell r="D350" t="str">
            <v>USD</v>
          </cell>
          <cell r="J350" t="str">
            <v>LETRAS EN GARANTÍA</v>
          </cell>
          <cell r="L350" t="str">
            <v>TASA CERO</v>
          </cell>
          <cell r="M350" t="str">
            <v>Argentina</v>
          </cell>
          <cell r="Q350" t="str">
            <v>No mercado</v>
          </cell>
          <cell r="R350">
            <v>7.4999999999999997E-2</v>
          </cell>
          <cell r="S350">
            <v>0</v>
          </cell>
          <cell r="T350">
            <v>0</v>
          </cell>
          <cell r="U350">
            <v>7.4999999999999997E-2</v>
          </cell>
          <cell r="V350">
            <v>0</v>
          </cell>
          <cell r="W350">
            <v>0</v>
          </cell>
          <cell r="X350">
            <v>7.4999999999999997E-2</v>
          </cell>
          <cell r="Y350">
            <v>0</v>
          </cell>
          <cell r="Z350">
            <v>0</v>
          </cell>
          <cell r="AA350"/>
          <cell r="AB350"/>
          <cell r="AC350"/>
          <cell r="AD350"/>
          <cell r="AE350"/>
          <cell r="AF350"/>
          <cell r="AG350"/>
          <cell r="AH350"/>
          <cell r="AI350"/>
          <cell r="AJ350"/>
          <cell r="AK350"/>
          <cell r="AL350"/>
        </row>
        <row r="351">
          <cell r="D351" t="str">
            <v>USD</v>
          </cell>
          <cell r="J351" t="str">
            <v>LETRAS EN GARANTÍA</v>
          </cell>
          <cell r="L351" t="str">
            <v>TASA CERO</v>
          </cell>
          <cell r="M351" t="str">
            <v>Argentina</v>
          </cell>
          <cell r="Q351" t="str">
            <v>No mercado</v>
          </cell>
          <cell r="R351">
            <v>7.4999999999999997E-2</v>
          </cell>
          <cell r="S351">
            <v>0</v>
          </cell>
          <cell r="T351">
            <v>0</v>
          </cell>
          <cell r="U351">
            <v>7.4999999999999997E-2</v>
          </cell>
          <cell r="V351">
            <v>0</v>
          </cell>
          <cell r="W351">
            <v>0</v>
          </cell>
          <cell r="X351">
            <v>7.4999999999999997E-2</v>
          </cell>
          <cell r="Y351">
            <v>0</v>
          </cell>
          <cell r="Z351">
            <v>0</v>
          </cell>
          <cell r="AA351"/>
          <cell r="AB351"/>
          <cell r="AC351"/>
          <cell r="AD351"/>
          <cell r="AE351"/>
          <cell r="AF351"/>
          <cell r="AG351"/>
          <cell r="AH351"/>
          <cell r="AI351"/>
          <cell r="AJ351"/>
          <cell r="AK351"/>
          <cell r="AL351"/>
        </row>
        <row r="352">
          <cell r="D352" t="str">
            <v>USD</v>
          </cell>
          <cell r="J352" t="str">
            <v>LETRAS EN GARANTÍA</v>
          </cell>
          <cell r="L352" t="str">
            <v>TASA CERO</v>
          </cell>
          <cell r="M352" t="str">
            <v>Argentina</v>
          </cell>
          <cell r="Q352" t="str">
            <v>No mercado</v>
          </cell>
          <cell r="R352">
            <v>7.4999999999999997E-2</v>
          </cell>
          <cell r="S352">
            <v>0</v>
          </cell>
          <cell r="T352">
            <v>0</v>
          </cell>
          <cell r="U352">
            <v>7.4999999999999997E-2</v>
          </cell>
          <cell r="V352">
            <v>0</v>
          </cell>
          <cell r="W352">
            <v>0</v>
          </cell>
          <cell r="X352">
            <v>7.4999999999999997E-2</v>
          </cell>
          <cell r="Y352">
            <v>0</v>
          </cell>
          <cell r="Z352">
            <v>0</v>
          </cell>
          <cell r="AA352"/>
          <cell r="AB352"/>
          <cell r="AC352"/>
          <cell r="AD352"/>
          <cell r="AE352"/>
          <cell r="AF352"/>
          <cell r="AG352"/>
          <cell r="AH352"/>
          <cell r="AI352"/>
          <cell r="AJ352"/>
          <cell r="AK352"/>
          <cell r="AL352"/>
        </row>
        <row r="353">
          <cell r="D353" t="str">
            <v>USD</v>
          </cell>
          <cell r="J353" t="str">
            <v>LETRAS EN GARANTÍA</v>
          </cell>
          <cell r="L353" t="str">
            <v>TASA CERO</v>
          </cell>
          <cell r="M353" t="str">
            <v>Argentina</v>
          </cell>
          <cell r="Q353" t="str">
            <v>No mercado</v>
          </cell>
          <cell r="R353">
            <v>7.4999999999999997E-2</v>
          </cell>
          <cell r="S353">
            <v>0</v>
          </cell>
          <cell r="T353">
            <v>0</v>
          </cell>
          <cell r="U353">
            <v>7.4999999999999997E-2</v>
          </cell>
          <cell r="V353">
            <v>0</v>
          </cell>
          <cell r="W353">
            <v>0</v>
          </cell>
          <cell r="X353">
            <v>7.4999999999999997E-2</v>
          </cell>
          <cell r="Y353">
            <v>0</v>
          </cell>
          <cell r="Z353">
            <v>0</v>
          </cell>
          <cell r="AA353"/>
          <cell r="AB353"/>
          <cell r="AC353"/>
          <cell r="AD353"/>
          <cell r="AE353"/>
          <cell r="AF353"/>
          <cell r="AG353"/>
          <cell r="AH353"/>
          <cell r="AI353"/>
          <cell r="AJ353"/>
          <cell r="AK353"/>
          <cell r="AL353"/>
        </row>
        <row r="354">
          <cell r="D354" t="str">
            <v>USD</v>
          </cell>
          <cell r="J354" t="str">
            <v>LETRAS EN GARANTÍA</v>
          </cell>
          <cell r="L354" t="str">
            <v>TASA CERO</v>
          </cell>
          <cell r="M354" t="str">
            <v>Argentina</v>
          </cell>
          <cell r="Q354" t="str">
            <v>No mercado</v>
          </cell>
          <cell r="R354">
            <v>7.4999999999999997E-2</v>
          </cell>
          <cell r="S354">
            <v>0</v>
          </cell>
          <cell r="T354">
            <v>0</v>
          </cell>
          <cell r="U354">
            <v>7.4999999999999997E-2</v>
          </cell>
          <cell r="V354">
            <v>0</v>
          </cell>
          <cell r="W354">
            <v>0</v>
          </cell>
          <cell r="X354">
            <v>7.4999999999999997E-2</v>
          </cell>
          <cell r="Y354">
            <v>0</v>
          </cell>
          <cell r="Z354">
            <v>0</v>
          </cell>
          <cell r="AA354"/>
          <cell r="AB354"/>
          <cell r="AC354"/>
          <cell r="AD354"/>
          <cell r="AE354"/>
          <cell r="AF354"/>
          <cell r="AG354"/>
          <cell r="AH354"/>
          <cell r="AI354"/>
          <cell r="AJ354"/>
          <cell r="AK354"/>
          <cell r="AL354"/>
        </row>
        <row r="355">
          <cell r="D355" t="str">
            <v>USD</v>
          </cell>
          <cell r="J355" t="str">
            <v>LETRAS EN GARANTÍA</v>
          </cell>
          <cell r="L355" t="str">
            <v>TASA CERO</v>
          </cell>
          <cell r="M355" t="str">
            <v>Argentina</v>
          </cell>
          <cell r="Q355" t="str">
            <v>No mercado</v>
          </cell>
          <cell r="R355">
            <v>7.4999999999999997E-2</v>
          </cell>
          <cell r="S355">
            <v>0</v>
          </cell>
          <cell r="T355">
            <v>0</v>
          </cell>
          <cell r="U355">
            <v>7.4999999999999997E-2</v>
          </cell>
          <cell r="V355">
            <v>0</v>
          </cell>
          <cell r="W355">
            <v>0</v>
          </cell>
          <cell r="X355">
            <v>7.4999999999999997E-2</v>
          </cell>
          <cell r="Y355">
            <v>0</v>
          </cell>
          <cell r="Z355">
            <v>0</v>
          </cell>
          <cell r="AA355"/>
          <cell r="AB355"/>
          <cell r="AC355"/>
          <cell r="AD355"/>
          <cell r="AE355"/>
          <cell r="AF355"/>
          <cell r="AG355"/>
          <cell r="AH355"/>
          <cell r="AI355"/>
          <cell r="AJ355"/>
          <cell r="AK355"/>
          <cell r="AL355"/>
        </row>
        <row r="356">
          <cell r="D356" t="str">
            <v>USD</v>
          </cell>
          <cell r="J356" t="str">
            <v>LETRAS EN GARANTÍA</v>
          </cell>
          <cell r="L356" t="str">
            <v>TASA CERO</v>
          </cell>
          <cell r="M356" t="str">
            <v>Argentina</v>
          </cell>
          <cell r="Q356" t="str">
            <v>No mercado</v>
          </cell>
          <cell r="R356">
            <v>7.4999999999999997E-2</v>
          </cell>
          <cell r="S356">
            <v>0</v>
          </cell>
          <cell r="T356">
            <v>0</v>
          </cell>
          <cell r="U356">
            <v>7.4999999999999997E-2</v>
          </cell>
          <cell r="V356">
            <v>0</v>
          </cell>
          <cell r="W356">
            <v>0</v>
          </cell>
          <cell r="X356">
            <v>7.4999999999999997E-2</v>
          </cell>
          <cell r="Y356">
            <v>0</v>
          </cell>
          <cell r="Z356">
            <v>0</v>
          </cell>
          <cell r="AA356"/>
          <cell r="AB356"/>
          <cell r="AC356"/>
          <cell r="AD356"/>
          <cell r="AE356"/>
          <cell r="AF356"/>
          <cell r="AG356"/>
          <cell r="AH356"/>
          <cell r="AI356"/>
          <cell r="AJ356"/>
          <cell r="AK356"/>
          <cell r="AL356"/>
        </row>
        <row r="357">
          <cell r="D357" t="str">
            <v>USD</v>
          </cell>
          <cell r="J357" t="str">
            <v>LETRAS EN GARANTÍA</v>
          </cell>
          <cell r="L357" t="str">
            <v>TASA CERO</v>
          </cell>
          <cell r="M357" t="str">
            <v>Argentina</v>
          </cell>
          <cell r="Q357" t="str">
            <v>No mercado</v>
          </cell>
          <cell r="R357">
            <v>7.4999999999999997E-2</v>
          </cell>
          <cell r="S357">
            <v>0</v>
          </cell>
          <cell r="T357">
            <v>0</v>
          </cell>
          <cell r="U357">
            <v>7.4999999999999997E-2</v>
          </cell>
          <cell r="V357">
            <v>0</v>
          </cell>
          <cell r="W357">
            <v>0</v>
          </cell>
          <cell r="X357">
            <v>7.4999999999999997E-2</v>
          </cell>
          <cell r="Y357">
            <v>0</v>
          </cell>
          <cell r="Z357">
            <v>0</v>
          </cell>
          <cell r="AA357"/>
          <cell r="AB357"/>
          <cell r="AC357"/>
          <cell r="AD357"/>
          <cell r="AE357"/>
          <cell r="AF357"/>
          <cell r="AG357"/>
          <cell r="AH357"/>
          <cell r="AI357"/>
          <cell r="AJ357"/>
          <cell r="AK357"/>
          <cell r="AL357"/>
        </row>
        <row r="358">
          <cell r="D358" t="str">
            <v>USD</v>
          </cell>
          <cell r="J358" t="str">
            <v>LETRAS EN GARANTÍA</v>
          </cell>
          <cell r="L358" t="str">
            <v>TASA CERO</v>
          </cell>
          <cell r="M358" t="str">
            <v>Argentina</v>
          </cell>
          <cell r="Q358" t="str">
            <v>No mercado</v>
          </cell>
          <cell r="R358">
            <v>7.4999999999999997E-2</v>
          </cell>
          <cell r="S358">
            <v>0</v>
          </cell>
          <cell r="T358">
            <v>0</v>
          </cell>
          <cell r="U358">
            <v>7.4999999999999997E-2</v>
          </cell>
          <cell r="V358">
            <v>0</v>
          </cell>
          <cell r="W358">
            <v>0</v>
          </cell>
          <cell r="X358">
            <v>7.4999999999999997E-2</v>
          </cell>
          <cell r="Y358">
            <v>0</v>
          </cell>
          <cell r="Z358">
            <v>0</v>
          </cell>
          <cell r="AA358"/>
          <cell r="AB358"/>
          <cell r="AC358"/>
          <cell r="AD358"/>
          <cell r="AE358"/>
          <cell r="AF358"/>
          <cell r="AG358"/>
          <cell r="AH358"/>
          <cell r="AI358"/>
          <cell r="AJ358"/>
          <cell r="AK358"/>
          <cell r="AL358"/>
        </row>
        <row r="359">
          <cell r="D359" t="str">
            <v>USD</v>
          </cell>
          <cell r="J359" t="str">
            <v>LETRAS EN GARANTÍA</v>
          </cell>
          <cell r="L359" t="str">
            <v>TASA CERO</v>
          </cell>
          <cell r="M359" t="str">
            <v>Argentina</v>
          </cell>
          <cell r="Q359" t="str">
            <v>No mercado</v>
          </cell>
          <cell r="R359">
            <v>7.4999999999999997E-2</v>
          </cell>
          <cell r="S359">
            <v>0</v>
          </cell>
          <cell r="T359">
            <v>0</v>
          </cell>
          <cell r="U359">
            <v>7.4999999999999997E-2</v>
          </cell>
          <cell r="V359">
            <v>0</v>
          </cell>
          <cell r="W359">
            <v>0</v>
          </cell>
          <cell r="X359">
            <v>7.4999999999999997E-2</v>
          </cell>
          <cell r="Y359">
            <v>0</v>
          </cell>
          <cell r="Z359">
            <v>0</v>
          </cell>
          <cell r="AA359"/>
          <cell r="AB359"/>
          <cell r="AC359"/>
          <cell r="AD359"/>
          <cell r="AE359"/>
          <cell r="AF359"/>
          <cell r="AG359"/>
          <cell r="AH359"/>
          <cell r="AI359"/>
          <cell r="AJ359"/>
          <cell r="AK359"/>
          <cell r="AL359"/>
        </row>
        <row r="360">
          <cell r="D360" t="str">
            <v>USD</v>
          </cell>
          <cell r="J360" t="str">
            <v>LETRAS EN GARANTÍA</v>
          </cell>
          <cell r="L360" t="str">
            <v>TASA CERO</v>
          </cell>
          <cell r="M360" t="str">
            <v>Argentina</v>
          </cell>
          <cell r="Q360" t="str">
            <v>No mercado</v>
          </cell>
          <cell r="R360">
            <v>7.4999999999999997E-2</v>
          </cell>
          <cell r="S360">
            <v>0</v>
          </cell>
          <cell r="T360">
            <v>0</v>
          </cell>
          <cell r="U360">
            <v>7.4999999999999997E-2</v>
          </cell>
          <cell r="V360">
            <v>0</v>
          </cell>
          <cell r="W360">
            <v>0</v>
          </cell>
          <cell r="X360">
            <v>7.4999999999999997E-2</v>
          </cell>
          <cell r="Y360">
            <v>0</v>
          </cell>
          <cell r="Z360">
            <v>0</v>
          </cell>
          <cell r="AA360"/>
          <cell r="AB360"/>
          <cell r="AC360"/>
          <cell r="AD360"/>
          <cell r="AE360"/>
          <cell r="AF360"/>
          <cell r="AG360"/>
          <cell r="AH360"/>
          <cell r="AI360"/>
          <cell r="AJ360"/>
          <cell r="AK360"/>
          <cell r="AL360"/>
        </row>
        <row r="361">
          <cell r="D361" t="str">
            <v>USD</v>
          </cell>
          <cell r="J361" t="str">
            <v>LETRAS EN GARANTÍA</v>
          </cell>
          <cell r="L361" t="str">
            <v>TASA CERO</v>
          </cell>
          <cell r="M361" t="str">
            <v>Argentina</v>
          </cell>
          <cell r="Q361" t="str">
            <v>No mercado</v>
          </cell>
          <cell r="R361">
            <v>7.4999999999999997E-2</v>
          </cell>
          <cell r="S361">
            <v>0</v>
          </cell>
          <cell r="T361">
            <v>0</v>
          </cell>
          <cell r="U361">
            <v>7.4999999999999997E-2</v>
          </cell>
          <cell r="V361">
            <v>0</v>
          </cell>
          <cell r="W361">
            <v>0</v>
          </cell>
          <cell r="X361">
            <v>7.4999999999999997E-2</v>
          </cell>
          <cell r="Y361">
            <v>0</v>
          </cell>
          <cell r="Z361">
            <v>0</v>
          </cell>
          <cell r="AA361"/>
          <cell r="AB361"/>
          <cell r="AC361"/>
          <cell r="AD361"/>
          <cell r="AE361"/>
          <cell r="AF361"/>
          <cell r="AG361"/>
          <cell r="AH361"/>
          <cell r="AI361"/>
          <cell r="AJ361"/>
          <cell r="AK361"/>
          <cell r="AL361"/>
        </row>
        <row r="362">
          <cell r="D362" t="str">
            <v>USD</v>
          </cell>
          <cell r="J362" t="str">
            <v>LETRAS EN GARANTÍA</v>
          </cell>
          <cell r="L362" t="str">
            <v>TASA CERO</v>
          </cell>
          <cell r="M362" t="str">
            <v>Argentina</v>
          </cell>
          <cell r="Q362" t="str">
            <v>No mercado</v>
          </cell>
          <cell r="R362">
            <v>7.6499999999999999E-2</v>
          </cell>
          <cell r="S362">
            <v>0</v>
          </cell>
          <cell r="T362">
            <v>0</v>
          </cell>
          <cell r="U362">
            <v>7.6499999999999999E-2</v>
          </cell>
          <cell r="V362">
            <v>0</v>
          </cell>
          <cell r="W362">
            <v>0</v>
          </cell>
          <cell r="X362">
            <v>7.6499999999999999E-2</v>
          </cell>
          <cell r="Y362">
            <v>0</v>
          </cell>
          <cell r="Z362">
            <v>0</v>
          </cell>
          <cell r="AA362"/>
          <cell r="AB362"/>
          <cell r="AC362"/>
          <cell r="AD362"/>
          <cell r="AE362"/>
          <cell r="AF362"/>
          <cell r="AG362"/>
          <cell r="AH362"/>
          <cell r="AI362"/>
          <cell r="AJ362"/>
          <cell r="AK362"/>
          <cell r="AL362"/>
        </row>
        <row r="363">
          <cell r="D363" t="str">
            <v>USD</v>
          </cell>
          <cell r="J363" t="str">
            <v>LETRAS EN GARANTÍA</v>
          </cell>
          <cell r="L363" t="str">
            <v>TASA CERO</v>
          </cell>
          <cell r="M363" t="str">
            <v>Argentina</v>
          </cell>
          <cell r="Q363" t="str">
            <v>No mercado</v>
          </cell>
          <cell r="R363">
            <v>7.6499999999999999E-2</v>
          </cell>
          <cell r="S363">
            <v>0</v>
          </cell>
          <cell r="T363">
            <v>0</v>
          </cell>
          <cell r="U363">
            <v>7.6499999999999999E-2</v>
          </cell>
          <cell r="V363">
            <v>0</v>
          </cell>
          <cell r="W363">
            <v>0</v>
          </cell>
          <cell r="X363">
            <v>7.6499999999999999E-2</v>
          </cell>
          <cell r="Y363">
            <v>0</v>
          </cell>
          <cell r="Z363">
            <v>0</v>
          </cell>
          <cell r="AA363"/>
          <cell r="AB363"/>
          <cell r="AC363"/>
          <cell r="AD363"/>
          <cell r="AE363"/>
          <cell r="AF363"/>
          <cell r="AG363"/>
          <cell r="AH363"/>
          <cell r="AI363"/>
          <cell r="AJ363"/>
          <cell r="AK363"/>
          <cell r="AL363"/>
        </row>
        <row r="364">
          <cell r="D364" t="str">
            <v>USD</v>
          </cell>
          <cell r="J364" t="str">
            <v>LETRAS EN GARANTÍA</v>
          </cell>
          <cell r="L364" t="str">
            <v>TASA CERO</v>
          </cell>
          <cell r="M364" t="str">
            <v>Argentina</v>
          </cell>
          <cell r="Q364" t="str">
            <v>No mercado</v>
          </cell>
          <cell r="R364">
            <v>7.6499999999999999E-2</v>
          </cell>
          <cell r="S364">
            <v>0</v>
          </cell>
          <cell r="T364">
            <v>0</v>
          </cell>
          <cell r="U364">
            <v>7.6499999999999999E-2</v>
          </cell>
          <cell r="V364">
            <v>0</v>
          </cell>
          <cell r="W364">
            <v>0</v>
          </cell>
          <cell r="X364">
            <v>7.6499999999999999E-2</v>
          </cell>
          <cell r="Y364">
            <v>0</v>
          </cell>
          <cell r="Z364">
            <v>0</v>
          </cell>
          <cell r="AA364"/>
          <cell r="AB364"/>
          <cell r="AC364"/>
          <cell r="AD364"/>
          <cell r="AE364"/>
          <cell r="AF364"/>
          <cell r="AG364"/>
          <cell r="AH364"/>
          <cell r="AI364"/>
          <cell r="AJ364"/>
          <cell r="AK364"/>
          <cell r="AL364"/>
        </row>
        <row r="365">
          <cell r="D365" t="str">
            <v>USD</v>
          </cell>
          <cell r="J365" t="str">
            <v>LETRAS EN GARANTÍA</v>
          </cell>
          <cell r="L365" t="str">
            <v>TASA CERO</v>
          </cell>
          <cell r="M365" t="str">
            <v>Argentina</v>
          </cell>
          <cell r="Q365" t="str">
            <v>No mercado</v>
          </cell>
          <cell r="R365">
            <v>7.6499999999999999E-2</v>
          </cell>
          <cell r="S365">
            <v>0</v>
          </cell>
          <cell r="T365">
            <v>0</v>
          </cell>
          <cell r="U365">
            <v>7.6499999999999999E-2</v>
          </cell>
          <cell r="V365">
            <v>0</v>
          </cell>
          <cell r="W365">
            <v>0</v>
          </cell>
          <cell r="X365">
            <v>7.6499999999999999E-2</v>
          </cell>
          <cell r="Y365">
            <v>0</v>
          </cell>
          <cell r="Z365">
            <v>0</v>
          </cell>
          <cell r="AA365"/>
          <cell r="AB365"/>
          <cell r="AC365"/>
          <cell r="AD365"/>
          <cell r="AE365"/>
          <cell r="AF365"/>
          <cell r="AG365"/>
          <cell r="AH365"/>
          <cell r="AI365"/>
          <cell r="AJ365"/>
          <cell r="AK365"/>
          <cell r="AL365"/>
        </row>
        <row r="366">
          <cell r="D366" t="str">
            <v>USD</v>
          </cell>
          <cell r="J366" t="str">
            <v>LETRAS EN GARANTÍA</v>
          </cell>
          <cell r="L366" t="str">
            <v>TASA CERO</v>
          </cell>
          <cell r="M366" t="str">
            <v>Argentina</v>
          </cell>
          <cell r="Q366" t="str">
            <v>No mercado</v>
          </cell>
          <cell r="R366">
            <v>7.6499999999999999E-2</v>
          </cell>
          <cell r="S366">
            <v>0</v>
          </cell>
          <cell r="T366">
            <v>0</v>
          </cell>
          <cell r="U366">
            <v>7.6499999999999999E-2</v>
          </cell>
          <cell r="V366">
            <v>0</v>
          </cell>
          <cell r="W366">
            <v>0</v>
          </cell>
          <cell r="X366">
            <v>7.6499999999999999E-2</v>
          </cell>
          <cell r="Y366">
            <v>0</v>
          </cell>
          <cell r="Z366">
            <v>0</v>
          </cell>
          <cell r="AA366"/>
          <cell r="AB366"/>
          <cell r="AC366"/>
          <cell r="AD366"/>
          <cell r="AE366"/>
          <cell r="AF366"/>
          <cell r="AG366"/>
          <cell r="AH366"/>
          <cell r="AI366"/>
          <cell r="AJ366"/>
          <cell r="AK366"/>
          <cell r="AL366"/>
        </row>
        <row r="367">
          <cell r="D367" t="str">
            <v>USD</v>
          </cell>
          <cell r="J367" t="str">
            <v>LETRAS EN GARANTÍA</v>
          </cell>
          <cell r="L367" t="str">
            <v>TASA CERO</v>
          </cell>
          <cell r="M367" t="str">
            <v>Argentina</v>
          </cell>
          <cell r="Q367" t="str">
            <v>No mercado</v>
          </cell>
          <cell r="R367">
            <v>7.6499999999999999E-2</v>
          </cell>
          <cell r="S367">
            <v>0</v>
          </cell>
          <cell r="T367">
            <v>0</v>
          </cell>
          <cell r="U367">
            <v>7.6499999999999999E-2</v>
          </cell>
          <cell r="V367">
            <v>0</v>
          </cell>
          <cell r="W367">
            <v>0</v>
          </cell>
          <cell r="X367">
            <v>7.6499999999999999E-2</v>
          </cell>
          <cell r="Y367">
            <v>0</v>
          </cell>
          <cell r="Z367">
            <v>0</v>
          </cell>
          <cell r="AA367"/>
          <cell r="AB367"/>
          <cell r="AC367"/>
          <cell r="AD367"/>
          <cell r="AE367"/>
          <cell r="AF367"/>
          <cell r="AG367"/>
          <cell r="AH367"/>
          <cell r="AI367"/>
          <cell r="AJ367"/>
          <cell r="AK367"/>
          <cell r="AL367"/>
        </row>
        <row r="368">
          <cell r="D368" t="str">
            <v>USD</v>
          </cell>
          <cell r="J368" t="str">
            <v>LETRAS EN GARANTÍA</v>
          </cell>
          <cell r="L368" t="str">
            <v>TASA CERO</v>
          </cell>
          <cell r="M368" t="str">
            <v>Argentina</v>
          </cell>
          <cell r="Q368" t="str">
            <v>No mercado</v>
          </cell>
          <cell r="R368">
            <v>7.6499999999999999E-2</v>
          </cell>
          <cell r="S368">
            <v>0</v>
          </cell>
          <cell r="T368">
            <v>0</v>
          </cell>
          <cell r="U368">
            <v>7.6499999999999999E-2</v>
          </cell>
          <cell r="V368">
            <v>0</v>
          </cell>
          <cell r="W368">
            <v>0</v>
          </cell>
          <cell r="X368">
            <v>7.6499999999999999E-2</v>
          </cell>
          <cell r="Y368">
            <v>0</v>
          </cell>
          <cell r="Z368">
            <v>0</v>
          </cell>
          <cell r="AA368"/>
          <cell r="AB368"/>
          <cell r="AC368"/>
          <cell r="AD368"/>
          <cell r="AE368"/>
          <cell r="AF368"/>
          <cell r="AG368"/>
          <cell r="AH368"/>
          <cell r="AI368"/>
          <cell r="AJ368"/>
          <cell r="AK368"/>
          <cell r="AL368"/>
        </row>
        <row r="369">
          <cell r="D369" t="str">
            <v>USD</v>
          </cell>
          <cell r="J369" t="str">
            <v>LETRAS EN GARANTÍA</v>
          </cell>
          <cell r="L369" t="str">
            <v>TASA CERO</v>
          </cell>
          <cell r="M369" t="str">
            <v>Argentina</v>
          </cell>
          <cell r="Q369" t="str">
            <v>No mercado</v>
          </cell>
          <cell r="R369">
            <v>7.6499999999999999E-2</v>
          </cell>
          <cell r="S369">
            <v>0</v>
          </cell>
          <cell r="T369">
            <v>0</v>
          </cell>
          <cell r="U369">
            <v>7.6499999999999999E-2</v>
          </cell>
          <cell r="V369">
            <v>0</v>
          </cell>
          <cell r="W369">
            <v>0</v>
          </cell>
          <cell r="X369">
            <v>7.6499999999999999E-2</v>
          </cell>
          <cell r="Y369">
            <v>0</v>
          </cell>
          <cell r="Z369">
            <v>0</v>
          </cell>
          <cell r="AA369"/>
          <cell r="AB369"/>
          <cell r="AC369"/>
          <cell r="AD369"/>
          <cell r="AE369"/>
          <cell r="AF369"/>
          <cell r="AG369"/>
          <cell r="AH369"/>
          <cell r="AI369"/>
          <cell r="AJ369"/>
          <cell r="AK369"/>
          <cell r="AL369"/>
        </row>
        <row r="370">
          <cell r="D370" t="str">
            <v>USD</v>
          </cell>
          <cell r="J370" t="str">
            <v>LETRAS EN GARANTÍA</v>
          </cell>
          <cell r="L370" t="str">
            <v>TASA CERO</v>
          </cell>
          <cell r="M370" t="str">
            <v>Argentina</v>
          </cell>
          <cell r="Q370" t="str">
            <v>No mercado</v>
          </cell>
          <cell r="R370">
            <v>7.6499999999999999E-2</v>
          </cell>
          <cell r="S370">
            <v>0</v>
          </cell>
          <cell r="T370">
            <v>0</v>
          </cell>
          <cell r="U370">
            <v>7.6499999999999999E-2</v>
          </cell>
          <cell r="V370">
            <v>0</v>
          </cell>
          <cell r="W370">
            <v>0</v>
          </cell>
          <cell r="X370">
            <v>7.6499999999999999E-2</v>
          </cell>
          <cell r="Y370">
            <v>0</v>
          </cell>
          <cell r="Z370">
            <v>0</v>
          </cell>
          <cell r="AA370"/>
          <cell r="AB370"/>
          <cell r="AC370"/>
          <cell r="AD370"/>
          <cell r="AE370"/>
          <cell r="AF370"/>
          <cell r="AG370"/>
          <cell r="AH370"/>
          <cell r="AI370"/>
          <cell r="AJ370"/>
          <cell r="AK370"/>
          <cell r="AL370"/>
        </row>
        <row r="371">
          <cell r="D371" t="str">
            <v>USD</v>
          </cell>
          <cell r="J371" t="str">
            <v>LETRAS EN GARANTÍA</v>
          </cell>
          <cell r="L371" t="str">
            <v>TASA CERO</v>
          </cell>
          <cell r="M371" t="str">
            <v>Argentina</v>
          </cell>
          <cell r="Q371" t="str">
            <v>No mercado</v>
          </cell>
          <cell r="R371">
            <v>7.6499999999999999E-2</v>
          </cell>
          <cell r="S371">
            <v>0</v>
          </cell>
          <cell r="T371">
            <v>0</v>
          </cell>
          <cell r="U371">
            <v>7.6499999999999999E-2</v>
          </cell>
          <cell r="V371">
            <v>0</v>
          </cell>
          <cell r="W371">
            <v>0</v>
          </cell>
          <cell r="X371">
            <v>7.6499999999999999E-2</v>
          </cell>
          <cell r="Y371">
            <v>0</v>
          </cell>
          <cell r="Z371">
            <v>0</v>
          </cell>
          <cell r="AA371"/>
          <cell r="AB371"/>
          <cell r="AC371"/>
          <cell r="AD371"/>
          <cell r="AE371"/>
          <cell r="AF371"/>
          <cell r="AG371"/>
          <cell r="AH371"/>
          <cell r="AI371"/>
          <cell r="AJ371"/>
          <cell r="AK371"/>
          <cell r="AL371"/>
        </row>
        <row r="372">
          <cell r="D372" t="str">
            <v>USD</v>
          </cell>
          <cell r="J372" t="str">
            <v>LETRAS EN GARANTÍA</v>
          </cell>
          <cell r="L372" t="str">
            <v>TASA CERO</v>
          </cell>
          <cell r="M372" t="str">
            <v>Argentina</v>
          </cell>
          <cell r="Q372" t="str">
            <v>No mercado</v>
          </cell>
          <cell r="R372">
            <v>7.6499999999999999E-2</v>
          </cell>
          <cell r="S372">
            <v>0</v>
          </cell>
          <cell r="T372">
            <v>0</v>
          </cell>
          <cell r="U372">
            <v>7.6499999999999999E-2</v>
          </cell>
          <cell r="V372">
            <v>0</v>
          </cell>
          <cell r="W372">
            <v>0</v>
          </cell>
          <cell r="X372">
            <v>7.6499999999999999E-2</v>
          </cell>
          <cell r="Y372">
            <v>0</v>
          </cell>
          <cell r="Z372">
            <v>0</v>
          </cell>
          <cell r="AA372"/>
          <cell r="AB372"/>
          <cell r="AC372"/>
          <cell r="AD372"/>
          <cell r="AE372"/>
          <cell r="AF372"/>
          <cell r="AG372"/>
          <cell r="AH372"/>
          <cell r="AI372"/>
          <cell r="AJ372"/>
          <cell r="AK372"/>
          <cell r="AL372"/>
        </row>
        <row r="373">
          <cell r="D373" t="str">
            <v>USD</v>
          </cell>
          <cell r="J373" t="str">
            <v>LETRAS EN GARANTÍA</v>
          </cell>
          <cell r="L373" t="str">
            <v>TASA CERO</v>
          </cell>
          <cell r="M373" t="str">
            <v>Argentina</v>
          </cell>
          <cell r="Q373" t="str">
            <v>No mercado</v>
          </cell>
          <cell r="R373">
            <v>7.6499999999999999E-2</v>
          </cell>
          <cell r="S373">
            <v>0</v>
          </cell>
          <cell r="T373">
            <v>0</v>
          </cell>
          <cell r="U373">
            <v>7.6499999999999999E-2</v>
          </cell>
          <cell r="V373">
            <v>0</v>
          </cell>
          <cell r="W373">
            <v>0</v>
          </cell>
          <cell r="X373">
            <v>7.6499999999999999E-2</v>
          </cell>
          <cell r="Y373">
            <v>0</v>
          </cell>
          <cell r="Z373">
            <v>0</v>
          </cell>
          <cell r="AA373"/>
          <cell r="AB373"/>
          <cell r="AC373"/>
          <cell r="AD373"/>
          <cell r="AE373"/>
          <cell r="AF373"/>
          <cell r="AG373"/>
          <cell r="AH373"/>
          <cell r="AI373"/>
          <cell r="AJ373"/>
          <cell r="AK373"/>
          <cell r="AL373"/>
        </row>
        <row r="374">
          <cell r="D374" t="str">
            <v>USD</v>
          </cell>
          <cell r="J374" t="str">
            <v>LETRAS EN GARANTÍA</v>
          </cell>
          <cell r="L374" t="str">
            <v>TASA CERO</v>
          </cell>
          <cell r="M374" t="str">
            <v>Argentina</v>
          </cell>
          <cell r="Q374" t="str">
            <v>No mercado</v>
          </cell>
          <cell r="R374">
            <v>7.6499999999999999E-2</v>
          </cell>
          <cell r="S374">
            <v>0</v>
          </cell>
          <cell r="T374">
            <v>0</v>
          </cell>
          <cell r="U374">
            <v>7.6499999999999999E-2</v>
          </cell>
          <cell r="V374">
            <v>0</v>
          </cell>
          <cell r="W374">
            <v>0</v>
          </cell>
          <cell r="X374">
            <v>7.6499999999999999E-2</v>
          </cell>
          <cell r="Y374">
            <v>0</v>
          </cell>
          <cell r="Z374">
            <v>0</v>
          </cell>
          <cell r="AA374"/>
          <cell r="AB374"/>
          <cell r="AC374"/>
          <cell r="AD374"/>
          <cell r="AE374"/>
          <cell r="AF374"/>
          <cell r="AG374"/>
          <cell r="AH374"/>
          <cell r="AI374"/>
          <cell r="AJ374"/>
          <cell r="AK374"/>
          <cell r="AL374"/>
        </row>
        <row r="375">
          <cell r="D375" t="str">
            <v>USD</v>
          </cell>
          <cell r="J375" t="str">
            <v>LETRAS EN GARANTÍA</v>
          </cell>
          <cell r="L375" t="str">
            <v>TASA CERO</v>
          </cell>
          <cell r="M375" t="str">
            <v>Argentina</v>
          </cell>
          <cell r="Q375" t="str">
            <v>No mercado</v>
          </cell>
          <cell r="R375">
            <v>7.6499999999999999E-2</v>
          </cell>
          <cell r="S375">
            <v>0</v>
          </cell>
          <cell r="T375">
            <v>0</v>
          </cell>
          <cell r="U375">
            <v>7.6499999999999999E-2</v>
          </cell>
          <cell r="V375">
            <v>0</v>
          </cell>
          <cell r="W375">
            <v>0</v>
          </cell>
          <cell r="X375">
            <v>7.6499999999999999E-2</v>
          </cell>
          <cell r="Y375">
            <v>0</v>
          </cell>
          <cell r="Z375">
            <v>0</v>
          </cell>
          <cell r="AA375"/>
          <cell r="AB375"/>
          <cell r="AC375"/>
          <cell r="AD375"/>
          <cell r="AE375"/>
          <cell r="AF375"/>
          <cell r="AG375"/>
          <cell r="AH375"/>
          <cell r="AI375"/>
          <cell r="AJ375"/>
          <cell r="AK375"/>
          <cell r="AL375"/>
        </row>
        <row r="376">
          <cell r="D376" t="str">
            <v>USD</v>
          </cell>
          <cell r="J376" t="str">
            <v>LETRAS EN GARANTÍA</v>
          </cell>
          <cell r="L376" t="str">
            <v>TASA CERO</v>
          </cell>
          <cell r="M376" t="str">
            <v>Argentina</v>
          </cell>
          <cell r="Q376" t="str">
            <v>No mercado</v>
          </cell>
          <cell r="R376">
            <v>7.6499999999999999E-2</v>
          </cell>
          <cell r="S376">
            <v>0</v>
          </cell>
          <cell r="T376">
            <v>0</v>
          </cell>
          <cell r="U376">
            <v>7.6499999999999999E-2</v>
          </cell>
          <cell r="V376">
            <v>0</v>
          </cell>
          <cell r="W376">
            <v>0</v>
          </cell>
          <cell r="X376">
            <v>7.6499999999999999E-2</v>
          </cell>
          <cell r="Y376">
            <v>0</v>
          </cell>
          <cell r="Z376">
            <v>0</v>
          </cell>
          <cell r="AA376"/>
          <cell r="AB376"/>
          <cell r="AC376"/>
          <cell r="AD376"/>
          <cell r="AE376"/>
          <cell r="AF376"/>
          <cell r="AG376"/>
          <cell r="AH376"/>
          <cell r="AI376"/>
          <cell r="AJ376"/>
          <cell r="AK376"/>
          <cell r="AL376"/>
        </row>
        <row r="377">
          <cell r="D377" t="str">
            <v>USD</v>
          </cell>
          <cell r="J377" t="str">
            <v>LETRAS EN GARANTÍA</v>
          </cell>
          <cell r="L377" t="str">
            <v>TASA CERO</v>
          </cell>
          <cell r="M377" t="str">
            <v>Argentina</v>
          </cell>
          <cell r="Q377" t="str">
            <v>No mercado</v>
          </cell>
          <cell r="R377">
            <v>7.6499999999999999E-2</v>
          </cell>
          <cell r="S377">
            <v>0</v>
          </cell>
          <cell r="T377">
            <v>0</v>
          </cell>
          <cell r="U377">
            <v>7.6499999999999999E-2</v>
          </cell>
          <cell r="V377">
            <v>0</v>
          </cell>
          <cell r="W377">
            <v>0</v>
          </cell>
          <cell r="X377">
            <v>7.6499999999999999E-2</v>
          </cell>
          <cell r="Y377">
            <v>0</v>
          </cell>
          <cell r="Z377">
            <v>0</v>
          </cell>
          <cell r="AA377"/>
          <cell r="AB377"/>
          <cell r="AC377"/>
          <cell r="AD377"/>
          <cell r="AE377"/>
          <cell r="AF377"/>
          <cell r="AG377"/>
          <cell r="AH377"/>
          <cell r="AI377"/>
          <cell r="AJ377"/>
          <cell r="AK377"/>
          <cell r="AL377"/>
        </row>
        <row r="378">
          <cell r="D378" t="str">
            <v>USD</v>
          </cell>
          <cell r="J378" t="str">
            <v>LETRAS EN GARANTÍA</v>
          </cell>
          <cell r="L378" t="str">
            <v>TASA CERO</v>
          </cell>
          <cell r="M378" t="str">
            <v>Argentina</v>
          </cell>
          <cell r="Q378" t="str">
            <v>No mercado</v>
          </cell>
          <cell r="R378">
            <v>7.6499999999999999E-2</v>
          </cell>
          <cell r="S378">
            <v>0</v>
          </cell>
          <cell r="T378">
            <v>0</v>
          </cell>
          <cell r="U378">
            <v>7.6499999999999999E-2</v>
          </cell>
          <cell r="V378">
            <v>0</v>
          </cell>
          <cell r="W378">
            <v>0</v>
          </cell>
          <cell r="X378">
            <v>7.6499999999999999E-2</v>
          </cell>
          <cell r="Y378">
            <v>0</v>
          </cell>
          <cell r="Z378">
            <v>0</v>
          </cell>
          <cell r="AA378"/>
          <cell r="AB378"/>
          <cell r="AC378"/>
          <cell r="AD378"/>
          <cell r="AE378"/>
          <cell r="AF378"/>
          <cell r="AG378"/>
          <cell r="AH378"/>
          <cell r="AI378"/>
          <cell r="AJ378"/>
          <cell r="AK378"/>
          <cell r="AL378"/>
        </row>
        <row r="379">
          <cell r="D379" t="str">
            <v>USD</v>
          </cell>
          <cell r="J379" t="str">
            <v>LETRAS EN GARANTÍA</v>
          </cell>
          <cell r="L379" t="str">
            <v>TASA CERO</v>
          </cell>
          <cell r="M379" t="str">
            <v>Argentina</v>
          </cell>
          <cell r="Q379" t="str">
            <v>No mercado</v>
          </cell>
          <cell r="R379">
            <v>7.6499999999999999E-2</v>
          </cell>
          <cell r="S379">
            <v>0</v>
          </cell>
          <cell r="T379">
            <v>0</v>
          </cell>
          <cell r="U379">
            <v>7.6499999999999999E-2</v>
          </cell>
          <cell r="V379">
            <v>0</v>
          </cell>
          <cell r="W379">
            <v>0</v>
          </cell>
          <cell r="X379">
            <v>7.6499999999999999E-2</v>
          </cell>
          <cell r="Y379">
            <v>0</v>
          </cell>
          <cell r="Z379">
            <v>0</v>
          </cell>
          <cell r="AA379"/>
          <cell r="AB379"/>
          <cell r="AC379"/>
          <cell r="AD379"/>
          <cell r="AE379"/>
          <cell r="AF379"/>
          <cell r="AG379"/>
          <cell r="AH379"/>
          <cell r="AI379"/>
          <cell r="AJ379"/>
          <cell r="AK379"/>
          <cell r="AL379"/>
        </row>
        <row r="380">
          <cell r="D380" t="str">
            <v>USD</v>
          </cell>
          <cell r="J380" t="str">
            <v>LETRAS EN GARANTÍA</v>
          </cell>
          <cell r="L380" t="str">
            <v>TASA CERO</v>
          </cell>
          <cell r="M380" t="str">
            <v>Argentina</v>
          </cell>
          <cell r="Q380" t="str">
            <v>No mercado</v>
          </cell>
          <cell r="R380">
            <v>7.6499999999999999E-2</v>
          </cell>
          <cell r="S380">
            <v>0</v>
          </cell>
          <cell r="T380">
            <v>0</v>
          </cell>
          <cell r="U380">
            <v>7.6499999999999999E-2</v>
          </cell>
          <cell r="V380">
            <v>0</v>
          </cell>
          <cell r="W380">
            <v>0</v>
          </cell>
          <cell r="X380">
            <v>7.6499999999999999E-2</v>
          </cell>
          <cell r="Y380">
            <v>0</v>
          </cell>
          <cell r="Z380">
            <v>0</v>
          </cell>
          <cell r="AA380"/>
          <cell r="AB380"/>
          <cell r="AC380"/>
          <cell r="AD380"/>
          <cell r="AE380"/>
          <cell r="AF380"/>
          <cell r="AG380"/>
          <cell r="AH380"/>
          <cell r="AI380"/>
          <cell r="AJ380"/>
          <cell r="AK380"/>
          <cell r="AL380"/>
        </row>
        <row r="381">
          <cell r="D381" t="str">
            <v>USD</v>
          </cell>
          <cell r="J381" t="str">
            <v>LETRAS EN GARANTÍA</v>
          </cell>
          <cell r="L381" t="str">
            <v>TASA CERO</v>
          </cell>
          <cell r="M381" t="str">
            <v>Argentina</v>
          </cell>
          <cell r="Q381" t="str">
            <v>No mercado</v>
          </cell>
          <cell r="R381">
            <v>7.6499999999999999E-2</v>
          </cell>
          <cell r="S381">
            <v>0</v>
          </cell>
          <cell r="T381">
            <v>0</v>
          </cell>
          <cell r="U381">
            <v>7.6499999999999999E-2</v>
          </cell>
          <cell r="V381">
            <v>0</v>
          </cell>
          <cell r="W381">
            <v>0</v>
          </cell>
          <cell r="X381">
            <v>7.6499999999999999E-2</v>
          </cell>
          <cell r="Y381">
            <v>0</v>
          </cell>
          <cell r="Z381">
            <v>0</v>
          </cell>
          <cell r="AA381"/>
          <cell r="AB381"/>
          <cell r="AC381"/>
          <cell r="AD381"/>
          <cell r="AE381"/>
          <cell r="AF381"/>
          <cell r="AG381"/>
          <cell r="AH381"/>
          <cell r="AI381"/>
          <cell r="AJ381"/>
          <cell r="AK381"/>
          <cell r="AL381"/>
        </row>
        <row r="382">
          <cell r="D382" t="str">
            <v>USD</v>
          </cell>
          <cell r="J382" t="str">
            <v>LETRAS EN GARANTÍA</v>
          </cell>
          <cell r="L382" t="str">
            <v>TASA CERO</v>
          </cell>
          <cell r="M382" t="str">
            <v>Argentina</v>
          </cell>
          <cell r="Q382" t="str">
            <v>No mercado</v>
          </cell>
          <cell r="R382">
            <v>7.6499999999999999E-2</v>
          </cell>
          <cell r="S382">
            <v>0</v>
          </cell>
          <cell r="T382">
            <v>0</v>
          </cell>
          <cell r="U382">
            <v>7.6499999999999999E-2</v>
          </cell>
          <cell r="V382">
            <v>0</v>
          </cell>
          <cell r="W382">
            <v>0</v>
          </cell>
          <cell r="X382">
            <v>7.6499999999999999E-2</v>
          </cell>
          <cell r="Y382">
            <v>0</v>
          </cell>
          <cell r="Z382">
            <v>0</v>
          </cell>
          <cell r="AA382"/>
          <cell r="AB382"/>
          <cell r="AC382"/>
          <cell r="AD382"/>
          <cell r="AE382"/>
          <cell r="AF382"/>
          <cell r="AG382"/>
          <cell r="AH382"/>
          <cell r="AI382"/>
          <cell r="AJ382"/>
          <cell r="AK382"/>
          <cell r="AL382"/>
        </row>
        <row r="383">
          <cell r="D383" t="str">
            <v>USD</v>
          </cell>
          <cell r="J383" t="str">
            <v>LETRAS EN GARANTÍA</v>
          </cell>
          <cell r="L383" t="str">
            <v>TASA CERO</v>
          </cell>
          <cell r="M383" t="str">
            <v>Argentina</v>
          </cell>
          <cell r="Q383" t="str">
            <v>No mercado</v>
          </cell>
          <cell r="R383">
            <v>7.6499999999999999E-2</v>
          </cell>
          <cell r="S383">
            <v>0</v>
          </cell>
          <cell r="T383">
            <v>0</v>
          </cell>
          <cell r="U383">
            <v>7.6499999999999999E-2</v>
          </cell>
          <cell r="V383">
            <v>0</v>
          </cell>
          <cell r="W383">
            <v>0</v>
          </cell>
          <cell r="X383">
            <v>7.6499999999999999E-2</v>
          </cell>
          <cell r="Y383">
            <v>0</v>
          </cell>
          <cell r="Z383">
            <v>0</v>
          </cell>
          <cell r="AA383"/>
          <cell r="AB383"/>
          <cell r="AC383"/>
          <cell r="AD383"/>
          <cell r="AE383"/>
          <cell r="AF383"/>
          <cell r="AG383"/>
          <cell r="AH383"/>
          <cell r="AI383"/>
          <cell r="AJ383"/>
          <cell r="AK383"/>
          <cell r="AL383"/>
        </row>
        <row r="384">
          <cell r="D384" t="str">
            <v>USD</v>
          </cell>
          <cell r="J384" t="str">
            <v>LETRAS EN GARANTÍA</v>
          </cell>
          <cell r="L384" t="str">
            <v>TASA CERO</v>
          </cell>
          <cell r="M384" t="str">
            <v>Argentina</v>
          </cell>
          <cell r="Q384" t="str">
            <v>No mercado</v>
          </cell>
          <cell r="R384">
            <v>7.6499999999999999E-2</v>
          </cell>
          <cell r="S384">
            <v>0</v>
          </cell>
          <cell r="T384">
            <v>0</v>
          </cell>
          <cell r="U384">
            <v>7.6499999999999999E-2</v>
          </cell>
          <cell r="V384">
            <v>0</v>
          </cell>
          <cell r="W384">
            <v>0</v>
          </cell>
          <cell r="X384">
            <v>7.6499999999999999E-2</v>
          </cell>
          <cell r="Y384">
            <v>0</v>
          </cell>
          <cell r="Z384">
            <v>0</v>
          </cell>
          <cell r="AA384"/>
          <cell r="AB384"/>
          <cell r="AC384"/>
          <cell r="AD384"/>
          <cell r="AE384"/>
          <cell r="AF384"/>
          <cell r="AG384"/>
          <cell r="AH384"/>
          <cell r="AI384"/>
          <cell r="AJ384"/>
          <cell r="AK384"/>
          <cell r="AL384"/>
        </row>
        <row r="385">
          <cell r="D385" t="str">
            <v>USD</v>
          </cell>
          <cell r="J385" t="str">
            <v>LETRAS EN GARANTÍA</v>
          </cell>
          <cell r="L385" t="str">
            <v>TASA CERO</v>
          </cell>
          <cell r="M385" t="str">
            <v>Argentina</v>
          </cell>
          <cell r="Q385" t="str">
            <v>No mercado</v>
          </cell>
          <cell r="R385">
            <v>7.6499999999999999E-2</v>
          </cell>
          <cell r="S385">
            <v>0</v>
          </cell>
          <cell r="T385">
            <v>0</v>
          </cell>
          <cell r="U385">
            <v>7.6499999999999999E-2</v>
          </cell>
          <cell r="V385">
            <v>0</v>
          </cell>
          <cell r="W385">
            <v>0</v>
          </cell>
          <cell r="X385">
            <v>7.6499999999999999E-2</v>
          </cell>
          <cell r="Y385">
            <v>0</v>
          </cell>
          <cell r="Z385">
            <v>0</v>
          </cell>
          <cell r="AA385"/>
          <cell r="AB385"/>
          <cell r="AC385"/>
          <cell r="AD385"/>
          <cell r="AE385"/>
          <cell r="AF385"/>
          <cell r="AG385"/>
          <cell r="AH385"/>
          <cell r="AI385"/>
          <cell r="AJ385"/>
          <cell r="AK385"/>
          <cell r="AL385"/>
        </row>
        <row r="386">
          <cell r="D386" t="str">
            <v>USD</v>
          </cell>
          <cell r="J386" t="str">
            <v>LETRAS EN GARANTÍA</v>
          </cell>
          <cell r="L386" t="str">
            <v>TASA CERO</v>
          </cell>
          <cell r="M386" t="str">
            <v>Argentina</v>
          </cell>
          <cell r="Q386" t="str">
            <v>No mercado</v>
          </cell>
          <cell r="R386">
            <v>7.6499999999999999E-2</v>
          </cell>
          <cell r="S386">
            <v>0</v>
          </cell>
          <cell r="T386">
            <v>0</v>
          </cell>
          <cell r="U386">
            <v>7.6499999999999999E-2</v>
          </cell>
          <cell r="V386">
            <v>0</v>
          </cell>
          <cell r="W386">
            <v>0</v>
          </cell>
          <cell r="X386">
            <v>7.6499999999999999E-2</v>
          </cell>
          <cell r="Y386">
            <v>0</v>
          </cell>
          <cell r="Z386">
            <v>0</v>
          </cell>
          <cell r="AA386"/>
          <cell r="AB386"/>
          <cell r="AC386"/>
          <cell r="AD386"/>
          <cell r="AE386"/>
          <cell r="AF386"/>
          <cell r="AG386"/>
          <cell r="AH386"/>
          <cell r="AI386"/>
          <cell r="AJ386"/>
          <cell r="AK386"/>
          <cell r="AL386"/>
        </row>
        <row r="387">
          <cell r="D387" t="str">
            <v>USD</v>
          </cell>
          <cell r="J387" t="str">
            <v>LETRAS EN GARANTÍA</v>
          </cell>
          <cell r="L387" t="str">
            <v>TASA CERO</v>
          </cell>
          <cell r="M387" t="str">
            <v>Argentina</v>
          </cell>
          <cell r="Q387" t="str">
            <v>No mercado</v>
          </cell>
          <cell r="R387">
            <v>7.6499999999999999E-2</v>
          </cell>
          <cell r="S387">
            <v>0</v>
          </cell>
          <cell r="T387">
            <v>0</v>
          </cell>
          <cell r="U387">
            <v>7.6499999999999999E-2</v>
          </cell>
          <cell r="V387">
            <v>0</v>
          </cell>
          <cell r="W387">
            <v>0</v>
          </cell>
          <cell r="X387">
            <v>7.6499999999999999E-2</v>
          </cell>
          <cell r="Y387">
            <v>0</v>
          </cell>
          <cell r="Z387">
            <v>0</v>
          </cell>
          <cell r="AA387"/>
          <cell r="AB387"/>
          <cell r="AC387"/>
          <cell r="AD387"/>
          <cell r="AE387"/>
          <cell r="AF387"/>
          <cell r="AG387"/>
          <cell r="AH387"/>
          <cell r="AI387"/>
          <cell r="AJ387"/>
          <cell r="AK387"/>
          <cell r="AL387"/>
        </row>
        <row r="388">
          <cell r="D388" t="str">
            <v>USD</v>
          </cell>
          <cell r="J388" t="str">
            <v>LETRAS EN GARANTÍA</v>
          </cell>
          <cell r="L388" t="str">
            <v>TASA CERO</v>
          </cell>
          <cell r="M388" t="str">
            <v>Argentina</v>
          </cell>
          <cell r="Q388" t="str">
            <v>No mercado</v>
          </cell>
          <cell r="R388">
            <v>7.6499999999999999E-2</v>
          </cell>
          <cell r="S388">
            <v>0</v>
          </cell>
          <cell r="T388">
            <v>0</v>
          </cell>
          <cell r="U388">
            <v>7.6499999999999999E-2</v>
          </cell>
          <cell r="V388">
            <v>0</v>
          </cell>
          <cell r="W388">
            <v>0</v>
          </cell>
          <cell r="X388">
            <v>7.6499999999999999E-2</v>
          </cell>
          <cell r="Y388">
            <v>0</v>
          </cell>
          <cell r="Z388">
            <v>0</v>
          </cell>
          <cell r="AA388"/>
          <cell r="AB388"/>
          <cell r="AC388"/>
          <cell r="AD388"/>
          <cell r="AE388"/>
          <cell r="AF388"/>
          <cell r="AG388"/>
          <cell r="AH388"/>
          <cell r="AI388"/>
          <cell r="AJ388"/>
          <cell r="AK388"/>
          <cell r="AL388"/>
        </row>
        <row r="389">
          <cell r="D389" t="str">
            <v>USD</v>
          </cell>
          <cell r="J389" t="str">
            <v>LETRAS EN GARANTÍA</v>
          </cell>
          <cell r="L389" t="str">
            <v>TASA CERO</v>
          </cell>
          <cell r="M389" t="str">
            <v>Argentina</v>
          </cell>
          <cell r="Q389" t="str">
            <v>No mercado</v>
          </cell>
          <cell r="R389">
            <v>7.6499999999999999E-2</v>
          </cell>
          <cell r="S389">
            <v>0</v>
          </cell>
          <cell r="T389">
            <v>0</v>
          </cell>
          <cell r="U389">
            <v>7.6499999999999999E-2</v>
          </cell>
          <cell r="V389">
            <v>0</v>
          </cell>
          <cell r="W389">
            <v>0</v>
          </cell>
          <cell r="X389">
            <v>7.6499999999999999E-2</v>
          </cell>
          <cell r="Y389">
            <v>0</v>
          </cell>
          <cell r="Z389">
            <v>0</v>
          </cell>
          <cell r="AA389"/>
          <cell r="AB389"/>
          <cell r="AC389"/>
          <cell r="AD389"/>
          <cell r="AE389"/>
          <cell r="AF389"/>
          <cell r="AG389"/>
          <cell r="AH389"/>
          <cell r="AI389"/>
          <cell r="AJ389"/>
          <cell r="AK389"/>
          <cell r="AL389"/>
        </row>
        <row r="390">
          <cell r="D390" t="str">
            <v>USD</v>
          </cell>
          <cell r="J390" t="str">
            <v>LETRAS EN GARANTÍA</v>
          </cell>
          <cell r="L390" t="str">
            <v>TASA CERO</v>
          </cell>
          <cell r="M390" t="str">
            <v>Argentina</v>
          </cell>
          <cell r="Q390" t="str">
            <v>No mercado</v>
          </cell>
          <cell r="R390">
            <v>7.6499999999999999E-2</v>
          </cell>
          <cell r="S390">
            <v>0</v>
          </cell>
          <cell r="T390">
            <v>0</v>
          </cell>
          <cell r="U390">
            <v>7.6499999999999999E-2</v>
          </cell>
          <cell r="V390">
            <v>0</v>
          </cell>
          <cell r="W390">
            <v>0</v>
          </cell>
          <cell r="X390">
            <v>7.6499999999999999E-2</v>
          </cell>
          <cell r="Y390">
            <v>0</v>
          </cell>
          <cell r="Z390">
            <v>0</v>
          </cell>
          <cell r="AA390"/>
          <cell r="AB390"/>
          <cell r="AC390"/>
          <cell r="AD390"/>
          <cell r="AE390"/>
          <cell r="AF390"/>
          <cell r="AG390"/>
          <cell r="AH390"/>
          <cell r="AI390"/>
          <cell r="AJ390"/>
          <cell r="AK390"/>
          <cell r="AL390"/>
        </row>
        <row r="391">
          <cell r="D391" t="str">
            <v>USD</v>
          </cell>
          <cell r="J391" t="str">
            <v>LETRAS EN GARANTÍA</v>
          </cell>
          <cell r="L391" t="str">
            <v>TASA CERO</v>
          </cell>
          <cell r="M391" t="str">
            <v>Argentina</v>
          </cell>
          <cell r="Q391" t="str">
            <v>No mercado</v>
          </cell>
          <cell r="R391">
            <v>7.6499999999999999E-2</v>
          </cell>
          <cell r="S391">
            <v>0</v>
          </cell>
          <cell r="T391">
            <v>0</v>
          </cell>
          <cell r="U391">
            <v>7.6499999999999999E-2</v>
          </cell>
          <cell r="V391">
            <v>0</v>
          </cell>
          <cell r="W391">
            <v>0</v>
          </cell>
          <cell r="X391">
            <v>7.6499999999999999E-2</v>
          </cell>
          <cell r="Y391">
            <v>0</v>
          </cell>
          <cell r="Z391">
            <v>0</v>
          </cell>
          <cell r="AA391"/>
          <cell r="AB391"/>
          <cell r="AC391"/>
          <cell r="AD391"/>
          <cell r="AE391"/>
          <cell r="AF391"/>
          <cell r="AG391"/>
          <cell r="AH391"/>
          <cell r="AI391"/>
          <cell r="AJ391"/>
          <cell r="AK391"/>
          <cell r="AL391"/>
        </row>
        <row r="392">
          <cell r="D392" t="str">
            <v>USD</v>
          </cell>
          <cell r="J392" t="str">
            <v>LETRAS EN GARANTÍA</v>
          </cell>
          <cell r="L392" t="str">
            <v>TASA CERO</v>
          </cell>
          <cell r="M392" t="str">
            <v>Argentina</v>
          </cell>
          <cell r="Q392" t="str">
            <v>No mercado</v>
          </cell>
          <cell r="R392">
            <v>7.6499999999999999E-2</v>
          </cell>
          <cell r="S392">
            <v>0</v>
          </cell>
          <cell r="T392">
            <v>0</v>
          </cell>
          <cell r="U392">
            <v>7.6499999999999999E-2</v>
          </cell>
          <cell r="V392">
            <v>0</v>
          </cell>
          <cell r="W392">
            <v>0</v>
          </cell>
          <cell r="X392">
            <v>7.6499999999999999E-2</v>
          </cell>
          <cell r="Y392">
            <v>0</v>
          </cell>
          <cell r="Z392">
            <v>0</v>
          </cell>
          <cell r="AA392"/>
          <cell r="AB392"/>
          <cell r="AC392"/>
          <cell r="AD392"/>
          <cell r="AE392"/>
          <cell r="AF392"/>
          <cell r="AG392"/>
          <cell r="AH392"/>
          <cell r="AI392"/>
          <cell r="AJ392"/>
          <cell r="AK392"/>
          <cell r="AL392"/>
        </row>
        <row r="393">
          <cell r="D393" t="str">
            <v>USD</v>
          </cell>
          <cell r="J393" t="str">
            <v>LETRAS EN GARANTÍA</v>
          </cell>
          <cell r="L393" t="str">
            <v>TASA CERO</v>
          </cell>
          <cell r="M393" t="str">
            <v>Argentina</v>
          </cell>
          <cell r="Q393" t="str">
            <v>No mercado</v>
          </cell>
          <cell r="R393">
            <v>7.6499999999999999E-2</v>
          </cell>
          <cell r="S393">
            <v>0</v>
          </cell>
          <cell r="T393">
            <v>0</v>
          </cell>
          <cell r="U393">
            <v>7.6499999999999999E-2</v>
          </cell>
          <cell r="V393">
            <v>0</v>
          </cell>
          <cell r="W393">
            <v>0</v>
          </cell>
          <cell r="X393">
            <v>7.6499999999999999E-2</v>
          </cell>
          <cell r="Y393">
            <v>0</v>
          </cell>
          <cell r="Z393">
            <v>0</v>
          </cell>
          <cell r="AA393"/>
          <cell r="AB393"/>
          <cell r="AC393"/>
          <cell r="AD393"/>
          <cell r="AE393"/>
          <cell r="AF393"/>
          <cell r="AG393"/>
          <cell r="AH393"/>
          <cell r="AI393"/>
          <cell r="AJ393"/>
          <cell r="AK393"/>
          <cell r="AL393"/>
        </row>
        <row r="394">
          <cell r="D394" t="str">
            <v>USD</v>
          </cell>
          <cell r="J394" t="str">
            <v>LETRAS EN GARANTÍA</v>
          </cell>
          <cell r="L394" t="str">
            <v>TASA CERO</v>
          </cell>
          <cell r="M394" t="str">
            <v>Argentina</v>
          </cell>
          <cell r="Q394" t="str">
            <v>No mercado</v>
          </cell>
          <cell r="R394">
            <v>7.6499999999999999E-2</v>
          </cell>
          <cell r="S394">
            <v>0</v>
          </cell>
          <cell r="T394">
            <v>0</v>
          </cell>
          <cell r="U394">
            <v>7.6499999999999999E-2</v>
          </cell>
          <cell r="V394">
            <v>0</v>
          </cell>
          <cell r="W394">
            <v>0</v>
          </cell>
          <cell r="X394">
            <v>7.6499999999999999E-2</v>
          </cell>
          <cell r="Y394">
            <v>0</v>
          </cell>
          <cell r="Z394">
            <v>0</v>
          </cell>
          <cell r="AA394"/>
          <cell r="AB394"/>
          <cell r="AC394"/>
          <cell r="AD394"/>
          <cell r="AE394"/>
          <cell r="AF394"/>
          <cell r="AG394"/>
          <cell r="AH394"/>
          <cell r="AI394"/>
          <cell r="AJ394"/>
          <cell r="AK394"/>
          <cell r="AL394"/>
        </row>
        <row r="395">
          <cell r="D395" t="str">
            <v>USD</v>
          </cell>
          <cell r="J395" t="str">
            <v>LETRAS EN GARANTÍA</v>
          </cell>
          <cell r="L395" t="str">
            <v>TASA CERO</v>
          </cell>
          <cell r="M395" t="str">
            <v>Argentina</v>
          </cell>
          <cell r="Q395" t="str">
            <v>No mercado</v>
          </cell>
          <cell r="R395">
            <v>7.6499999999999999E-2</v>
          </cell>
          <cell r="S395">
            <v>0</v>
          </cell>
          <cell r="T395">
            <v>0</v>
          </cell>
          <cell r="U395">
            <v>7.6499999999999999E-2</v>
          </cell>
          <cell r="V395">
            <v>0</v>
          </cell>
          <cell r="W395">
            <v>0</v>
          </cell>
          <cell r="X395">
            <v>7.6499999999999999E-2</v>
          </cell>
          <cell r="Y395">
            <v>0</v>
          </cell>
          <cell r="Z395">
            <v>0</v>
          </cell>
          <cell r="AA395"/>
          <cell r="AB395"/>
          <cell r="AC395"/>
          <cell r="AD395"/>
          <cell r="AE395"/>
          <cell r="AF395"/>
          <cell r="AG395"/>
          <cell r="AH395"/>
          <cell r="AI395"/>
          <cell r="AJ395"/>
          <cell r="AK395"/>
          <cell r="AL395"/>
        </row>
        <row r="396">
          <cell r="D396" t="str">
            <v>USD</v>
          </cell>
          <cell r="J396" t="str">
            <v>LETRAS EN GARANTÍA</v>
          </cell>
          <cell r="L396" t="str">
            <v>TASA CERO</v>
          </cell>
          <cell r="M396" t="str">
            <v>Argentina</v>
          </cell>
          <cell r="Q396" t="str">
            <v>No mercado</v>
          </cell>
          <cell r="R396">
            <v>7.6499999999999999E-2</v>
          </cell>
          <cell r="S396">
            <v>0</v>
          </cell>
          <cell r="T396">
            <v>0</v>
          </cell>
          <cell r="U396">
            <v>7.6499999999999999E-2</v>
          </cell>
          <cell r="V396">
            <v>0</v>
          </cell>
          <cell r="W396">
            <v>0</v>
          </cell>
          <cell r="X396">
            <v>7.6499999999999999E-2</v>
          </cell>
          <cell r="Y396">
            <v>0</v>
          </cell>
          <cell r="Z396">
            <v>0</v>
          </cell>
          <cell r="AA396"/>
          <cell r="AB396"/>
          <cell r="AC396"/>
          <cell r="AD396"/>
          <cell r="AE396"/>
          <cell r="AF396"/>
          <cell r="AG396"/>
          <cell r="AH396"/>
          <cell r="AI396"/>
          <cell r="AJ396"/>
          <cell r="AK396"/>
          <cell r="AL396"/>
        </row>
        <row r="397">
          <cell r="D397" t="str">
            <v>USD</v>
          </cell>
          <cell r="J397" t="str">
            <v>LETRAS EN GARANTÍA</v>
          </cell>
          <cell r="L397" t="str">
            <v>TASA CERO</v>
          </cell>
          <cell r="M397" t="str">
            <v>Argentina</v>
          </cell>
          <cell r="Q397" t="str">
            <v>No mercado</v>
          </cell>
          <cell r="R397">
            <v>7.6499999999999999E-2</v>
          </cell>
          <cell r="S397">
            <v>0</v>
          </cell>
          <cell r="T397">
            <v>0</v>
          </cell>
          <cell r="U397">
            <v>7.6499999999999999E-2</v>
          </cell>
          <cell r="V397">
            <v>0</v>
          </cell>
          <cell r="W397">
            <v>0</v>
          </cell>
          <cell r="X397">
            <v>7.6499999999999999E-2</v>
          </cell>
          <cell r="Y397">
            <v>0</v>
          </cell>
          <cell r="Z397">
            <v>0</v>
          </cell>
          <cell r="AA397"/>
          <cell r="AB397"/>
          <cell r="AC397"/>
          <cell r="AD397"/>
          <cell r="AE397"/>
          <cell r="AF397"/>
          <cell r="AG397"/>
          <cell r="AH397"/>
          <cell r="AI397"/>
          <cell r="AJ397"/>
          <cell r="AK397"/>
          <cell r="AL397"/>
        </row>
        <row r="398">
          <cell r="D398" t="str">
            <v>USD</v>
          </cell>
          <cell r="J398" t="str">
            <v>LETRAS EN GARANTÍA</v>
          </cell>
          <cell r="L398" t="str">
            <v>TASA CERO</v>
          </cell>
          <cell r="M398" t="str">
            <v>Argentina</v>
          </cell>
          <cell r="Q398" t="str">
            <v>No mercado</v>
          </cell>
          <cell r="R398">
            <v>7.6499999999999999E-2</v>
          </cell>
          <cell r="S398">
            <v>0</v>
          </cell>
          <cell r="T398">
            <v>0</v>
          </cell>
          <cell r="U398">
            <v>7.6499999999999999E-2</v>
          </cell>
          <cell r="V398">
            <v>0</v>
          </cell>
          <cell r="W398">
            <v>0</v>
          </cell>
          <cell r="X398">
            <v>7.6499999999999999E-2</v>
          </cell>
          <cell r="Y398">
            <v>0</v>
          </cell>
          <cell r="Z398">
            <v>0</v>
          </cell>
          <cell r="AA398"/>
          <cell r="AB398"/>
          <cell r="AC398"/>
          <cell r="AD398"/>
          <cell r="AE398"/>
          <cell r="AF398"/>
          <cell r="AG398"/>
          <cell r="AH398"/>
          <cell r="AI398"/>
          <cell r="AJ398"/>
          <cell r="AK398"/>
          <cell r="AL398"/>
        </row>
        <row r="399">
          <cell r="D399" t="str">
            <v>USD</v>
          </cell>
          <cell r="J399" t="str">
            <v>LETRAS EN GARANTÍA</v>
          </cell>
          <cell r="L399" t="str">
            <v>TASA CERO</v>
          </cell>
          <cell r="M399" t="str">
            <v>Argentina</v>
          </cell>
          <cell r="Q399" t="str">
            <v>No mercado</v>
          </cell>
          <cell r="R399">
            <v>7.6499999999999999E-2</v>
          </cell>
          <cell r="S399">
            <v>0</v>
          </cell>
          <cell r="T399">
            <v>0</v>
          </cell>
          <cell r="U399">
            <v>7.6499999999999999E-2</v>
          </cell>
          <cell r="V399">
            <v>0</v>
          </cell>
          <cell r="W399">
            <v>0</v>
          </cell>
          <cell r="X399">
            <v>7.6499999999999999E-2</v>
          </cell>
          <cell r="Y399">
            <v>0</v>
          </cell>
          <cell r="Z399">
            <v>0</v>
          </cell>
          <cell r="AA399"/>
          <cell r="AB399"/>
          <cell r="AC399"/>
          <cell r="AD399"/>
          <cell r="AE399"/>
          <cell r="AF399"/>
          <cell r="AG399"/>
          <cell r="AH399"/>
          <cell r="AI399"/>
          <cell r="AJ399"/>
          <cell r="AK399"/>
          <cell r="AL399"/>
        </row>
        <row r="400">
          <cell r="D400" t="str">
            <v>USD</v>
          </cell>
          <cell r="J400" t="str">
            <v>LETRAS EN GARANTÍA</v>
          </cell>
          <cell r="L400" t="str">
            <v>TASA CERO</v>
          </cell>
          <cell r="M400" t="str">
            <v>Argentina</v>
          </cell>
          <cell r="Q400" t="str">
            <v>No mercado</v>
          </cell>
          <cell r="R400">
            <v>7.6499999999999999E-2</v>
          </cell>
          <cell r="S400">
            <v>0</v>
          </cell>
          <cell r="T400">
            <v>0</v>
          </cell>
          <cell r="U400">
            <v>7.6499999999999999E-2</v>
          </cell>
          <cell r="V400">
            <v>0</v>
          </cell>
          <cell r="W400">
            <v>0</v>
          </cell>
          <cell r="X400">
            <v>7.6499999999999999E-2</v>
          </cell>
          <cell r="Y400">
            <v>0</v>
          </cell>
          <cell r="Z400">
            <v>0</v>
          </cell>
          <cell r="AA400"/>
          <cell r="AB400"/>
          <cell r="AC400"/>
          <cell r="AD400"/>
          <cell r="AE400"/>
          <cell r="AF400"/>
          <cell r="AG400"/>
          <cell r="AH400"/>
          <cell r="AI400"/>
          <cell r="AJ400"/>
          <cell r="AK400"/>
          <cell r="AL400"/>
        </row>
        <row r="401">
          <cell r="D401" t="str">
            <v>USD</v>
          </cell>
          <cell r="J401" t="str">
            <v>LETRAS EN GARANTÍA</v>
          </cell>
          <cell r="L401" t="str">
            <v>TASA CERO</v>
          </cell>
          <cell r="M401" t="str">
            <v>Argentina</v>
          </cell>
          <cell r="Q401" t="str">
            <v>No mercado</v>
          </cell>
          <cell r="R401">
            <v>7.6499999999999999E-2</v>
          </cell>
          <cell r="S401">
            <v>0</v>
          </cell>
          <cell r="T401">
            <v>0</v>
          </cell>
          <cell r="U401">
            <v>7.6499999999999999E-2</v>
          </cell>
          <cell r="V401">
            <v>0</v>
          </cell>
          <cell r="W401">
            <v>0</v>
          </cell>
          <cell r="X401">
            <v>7.6499999999999999E-2</v>
          </cell>
          <cell r="Y401">
            <v>0</v>
          </cell>
          <cell r="Z401">
            <v>0</v>
          </cell>
          <cell r="AA401"/>
          <cell r="AB401"/>
          <cell r="AC401"/>
          <cell r="AD401"/>
          <cell r="AE401"/>
          <cell r="AF401"/>
          <cell r="AG401"/>
          <cell r="AH401"/>
          <cell r="AI401"/>
          <cell r="AJ401"/>
          <cell r="AK401"/>
          <cell r="AL401"/>
        </row>
        <row r="402">
          <cell r="D402" t="str">
            <v>USD</v>
          </cell>
          <cell r="J402" t="str">
            <v>LETRAS EN GARANTÍA</v>
          </cell>
          <cell r="L402" t="str">
            <v>TASA CERO</v>
          </cell>
          <cell r="M402" t="str">
            <v>Argentina</v>
          </cell>
          <cell r="Q402" t="str">
            <v>No mercado</v>
          </cell>
          <cell r="R402">
            <v>7.8E-2</v>
          </cell>
          <cell r="S402">
            <v>0</v>
          </cell>
          <cell r="T402">
            <v>0</v>
          </cell>
          <cell r="U402">
            <v>7.8E-2</v>
          </cell>
          <cell r="V402">
            <v>0</v>
          </cell>
          <cell r="W402">
            <v>0</v>
          </cell>
          <cell r="X402">
            <v>7.8E-2</v>
          </cell>
          <cell r="Y402">
            <v>0</v>
          </cell>
          <cell r="Z402">
            <v>0</v>
          </cell>
          <cell r="AA402"/>
          <cell r="AB402"/>
          <cell r="AC402"/>
          <cell r="AD402"/>
          <cell r="AE402"/>
          <cell r="AF402"/>
          <cell r="AG402"/>
          <cell r="AH402"/>
          <cell r="AI402"/>
          <cell r="AJ402"/>
          <cell r="AK402"/>
          <cell r="AL402"/>
        </row>
        <row r="403">
          <cell r="D403" t="str">
            <v>USD</v>
          </cell>
          <cell r="J403" t="str">
            <v>LETRAS EN GARANTÍA</v>
          </cell>
          <cell r="L403" t="str">
            <v>TASA CERO</v>
          </cell>
          <cell r="M403" t="str">
            <v>Argentina</v>
          </cell>
          <cell r="Q403" t="str">
            <v>No mercado</v>
          </cell>
          <cell r="R403">
            <v>7.8E-2</v>
          </cell>
          <cell r="S403">
            <v>0</v>
          </cell>
          <cell r="T403">
            <v>0</v>
          </cell>
          <cell r="U403">
            <v>7.8E-2</v>
          </cell>
          <cell r="V403">
            <v>0</v>
          </cell>
          <cell r="W403">
            <v>0</v>
          </cell>
          <cell r="X403">
            <v>7.8E-2</v>
          </cell>
          <cell r="Y403">
            <v>0</v>
          </cell>
          <cell r="Z403">
            <v>0</v>
          </cell>
          <cell r="AA403"/>
          <cell r="AB403"/>
          <cell r="AC403"/>
          <cell r="AD403"/>
          <cell r="AE403"/>
          <cell r="AF403"/>
          <cell r="AG403"/>
          <cell r="AH403"/>
          <cell r="AI403"/>
          <cell r="AJ403"/>
          <cell r="AK403"/>
          <cell r="AL403"/>
        </row>
        <row r="404">
          <cell r="D404" t="str">
            <v>USD</v>
          </cell>
          <cell r="J404" t="str">
            <v>LETRAS EN GARANTÍA</v>
          </cell>
          <cell r="L404" t="str">
            <v>TASA CERO</v>
          </cell>
          <cell r="M404" t="str">
            <v>Argentina</v>
          </cell>
          <cell r="Q404" t="str">
            <v>No mercado</v>
          </cell>
          <cell r="R404">
            <v>7.8E-2</v>
          </cell>
          <cell r="S404">
            <v>0</v>
          </cell>
          <cell r="T404">
            <v>0</v>
          </cell>
          <cell r="U404">
            <v>7.8E-2</v>
          </cell>
          <cell r="V404">
            <v>0</v>
          </cell>
          <cell r="W404">
            <v>0</v>
          </cell>
          <cell r="X404">
            <v>7.8E-2</v>
          </cell>
          <cell r="Y404">
            <v>0</v>
          </cell>
          <cell r="Z404">
            <v>0</v>
          </cell>
          <cell r="AA404"/>
          <cell r="AB404"/>
          <cell r="AC404"/>
          <cell r="AD404"/>
          <cell r="AE404"/>
          <cell r="AF404"/>
          <cell r="AG404"/>
          <cell r="AH404"/>
          <cell r="AI404"/>
          <cell r="AJ404"/>
          <cell r="AK404"/>
          <cell r="AL404"/>
        </row>
        <row r="405">
          <cell r="D405" t="str">
            <v>USD</v>
          </cell>
          <cell r="J405" t="str">
            <v>LETRAS EN GARANTÍA</v>
          </cell>
          <cell r="L405" t="str">
            <v>TASA CERO</v>
          </cell>
          <cell r="M405" t="str">
            <v>Argentina</v>
          </cell>
          <cell r="Q405" t="str">
            <v>No mercado</v>
          </cell>
          <cell r="R405">
            <v>7.8E-2</v>
          </cell>
          <cell r="S405">
            <v>0</v>
          </cell>
          <cell r="T405">
            <v>0</v>
          </cell>
          <cell r="U405">
            <v>7.8E-2</v>
          </cell>
          <cell r="V405">
            <v>0</v>
          </cell>
          <cell r="W405">
            <v>0</v>
          </cell>
          <cell r="X405">
            <v>7.8E-2</v>
          </cell>
          <cell r="Y405">
            <v>0</v>
          </cell>
          <cell r="Z405">
            <v>0</v>
          </cell>
          <cell r="AA405"/>
          <cell r="AB405"/>
          <cell r="AC405"/>
          <cell r="AD405"/>
          <cell r="AE405"/>
          <cell r="AF405"/>
          <cell r="AG405"/>
          <cell r="AH405"/>
          <cell r="AI405"/>
          <cell r="AJ405"/>
          <cell r="AK405"/>
          <cell r="AL405"/>
        </row>
        <row r="406">
          <cell r="D406" t="str">
            <v>USD</v>
          </cell>
          <cell r="J406" t="str">
            <v>LETRAS EN GARANTÍA</v>
          </cell>
          <cell r="L406" t="str">
            <v>TASA CERO</v>
          </cell>
          <cell r="M406" t="str">
            <v>Argentina</v>
          </cell>
          <cell r="Q406" t="str">
            <v>No mercado</v>
          </cell>
          <cell r="R406">
            <v>7.8E-2</v>
          </cell>
          <cell r="S406">
            <v>0</v>
          </cell>
          <cell r="T406">
            <v>0</v>
          </cell>
          <cell r="U406">
            <v>7.8E-2</v>
          </cell>
          <cell r="V406">
            <v>0</v>
          </cell>
          <cell r="W406">
            <v>0</v>
          </cell>
          <cell r="X406">
            <v>7.8E-2</v>
          </cell>
          <cell r="Y406">
            <v>0</v>
          </cell>
          <cell r="Z406">
            <v>0</v>
          </cell>
          <cell r="AA406"/>
          <cell r="AB406"/>
          <cell r="AC406"/>
          <cell r="AD406"/>
          <cell r="AE406"/>
          <cell r="AF406"/>
          <cell r="AG406"/>
          <cell r="AH406"/>
          <cell r="AI406"/>
          <cell r="AJ406"/>
          <cell r="AK406"/>
          <cell r="AL406"/>
        </row>
        <row r="407">
          <cell r="D407" t="str">
            <v>USD</v>
          </cell>
          <cell r="J407" t="str">
            <v>LETRAS EN GARANTÍA</v>
          </cell>
          <cell r="L407" t="str">
            <v>TASA CERO</v>
          </cell>
          <cell r="M407" t="str">
            <v>Argentina</v>
          </cell>
          <cell r="Q407" t="str">
            <v>No mercado</v>
          </cell>
          <cell r="R407">
            <v>7.8E-2</v>
          </cell>
          <cell r="S407">
            <v>0</v>
          </cell>
          <cell r="T407">
            <v>0</v>
          </cell>
          <cell r="U407">
            <v>7.8E-2</v>
          </cell>
          <cell r="V407">
            <v>0</v>
          </cell>
          <cell r="W407">
            <v>0</v>
          </cell>
          <cell r="X407">
            <v>7.8E-2</v>
          </cell>
          <cell r="Y407">
            <v>0</v>
          </cell>
          <cell r="Z407">
            <v>0</v>
          </cell>
          <cell r="AA407"/>
          <cell r="AB407"/>
          <cell r="AC407"/>
          <cell r="AD407"/>
          <cell r="AE407"/>
          <cell r="AF407"/>
          <cell r="AG407"/>
          <cell r="AH407"/>
          <cell r="AI407"/>
          <cell r="AJ407"/>
          <cell r="AK407"/>
          <cell r="AL407"/>
        </row>
        <row r="408">
          <cell r="D408" t="str">
            <v>USD</v>
          </cell>
          <cell r="J408" t="str">
            <v>LETRAS EN GARANTÍA</v>
          </cell>
          <cell r="L408" t="str">
            <v>TASA CERO</v>
          </cell>
          <cell r="M408" t="str">
            <v>Argentina</v>
          </cell>
          <cell r="Q408" t="str">
            <v>No mercado</v>
          </cell>
          <cell r="R408">
            <v>7.8E-2</v>
          </cell>
          <cell r="S408">
            <v>0</v>
          </cell>
          <cell r="T408">
            <v>0</v>
          </cell>
          <cell r="U408">
            <v>7.8E-2</v>
          </cell>
          <cell r="V408">
            <v>0</v>
          </cell>
          <cell r="W408">
            <v>0</v>
          </cell>
          <cell r="X408">
            <v>7.8E-2</v>
          </cell>
          <cell r="Y408">
            <v>0</v>
          </cell>
          <cell r="Z408">
            <v>0</v>
          </cell>
          <cell r="AA408"/>
          <cell r="AB408"/>
          <cell r="AC408"/>
          <cell r="AD408"/>
          <cell r="AE408"/>
          <cell r="AF408"/>
          <cell r="AG408"/>
          <cell r="AH408"/>
          <cell r="AI408"/>
          <cell r="AJ408"/>
          <cell r="AK408"/>
          <cell r="AL408"/>
        </row>
        <row r="409">
          <cell r="D409" t="str">
            <v>USD</v>
          </cell>
          <cell r="J409" t="str">
            <v>LETRAS EN GARANTÍA</v>
          </cell>
          <cell r="L409" t="str">
            <v>TASA CERO</v>
          </cell>
          <cell r="M409" t="str">
            <v>Argentina</v>
          </cell>
          <cell r="Q409" t="str">
            <v>No mercado</v>
          </cell>
          <cell r="R409">
            <v>7.8E-2</v>
          </cell>
          <cell r="S409">
            <v>0</v>
          </cell>
          <cell r="T409">
            <v>0</v>
          </cell>
          <cell r="U409">
            <v>7.8E-2</v>
          </cell>
          <cell r="V409">
            <v>0</v>
          </cell>
          <cell r="W409">
            <v>0</v>
          </cell>
          <cell r="X409">
            <v>7.8E-2</v>
          </cell>
          <cell r="Y409">
            <v>0</v>
          </cell>
          <cell r="Z409">
            <v>0</v>
          </cell>
          <cell r="AA409"/>
          <cell r="AB409"/>
          <cell r="AC409"/>
          <cell r="AD409"/>
          <cell r="AE409"/>
          <cell r="AF409"/>
          <cell r="AG409"/>
          <cell r="AH409"/>
          <cell r="AI409"/>
          <cell r="AJ409"/>
          <cell r="AK409"/>
          <cell r="AL409"/>
        </row>
        <row r="410">
          <cell r="D410" t="str">
            <v>USD</v>
          </cell>
          <cell r="J410" t="str">
            <v>LETRAS EN GARANTÍA</v>
          </cell>
          <cell r="L410" t="str">
            <v>TASA CERO</v>
          </cell>
          <cell r="M410" t="str">
            <v>Argentina</v>
          </cell>
          <cell r="Q410" t="str">
            <v>No mercado</v>
          </cell>
          <cell r="R410">
            <v>7.8E-2</v>
          </cell>
          <cell r="S410">
            <v>0</v>
          </cell>
          <cell r="T410">
            <v>0</v>
          </cell>
          <cell r="U410">
            <v>7.8E-2</v>
          </cell>
          <cell r="V410">
            <v>0</v>
          </cell>
          <cell r="W410">
            <v>0</v>
          </cell>
          <cell r="X410">
            <v>7.8E-2</v>
          </cell>
          <cell r="Y410">
            <v>0</v>
          </cell>
          <cell r="Z410">
            <v>0</v>
          </cell>
          <cell r="AA410"/>
          <cell r="AB410"/>
          <cell r="AC410"/>
          <cell r="AD410"/>
          <cell r="AE410"/>
          <cell r="AF410"/>
          <cell r="AG410"/>
          <cell r="AH410"/>
          <cell r="AI410"/>
          <cell r="AJ410"/>
          <cell r="AK410"/>
          <cell r="AL410"/>
        </row>
        <row r="411">
          <cell r="D411" t="str">
            <v>USD</v>
          </cell>
          <cell r="J411" t="str">
            <v>LETRAS EN GARANTÍA</v>
          </cell>
          <cell r="L411" t="str">
            <v>TASA CERO</v>
          </cell>
          <cell r="M411" t="str">
            <v>Argentina</v>
          </cell>
          <cell r="Q411" t="str">
            <v>No mercado</v>
          </cell>
          <cell r="R411">
            <v>7.8E-2</v>
          </cell>
          <cell r="S411">
            <v>0</v>
          </cell>
          <cell r="T411">
            <v>0</v>
          </cell>
          <cell r="U411">
            <v>7.8E-2</v>
          </cell>
          <cell r="V411">
            <v>0</v>
          </cell>
          <cell r="W411">
            <v>0</v>
          </cell>
          <cell r="X411">
            <v>7.8E-2</v>
          </cell>
          <cell r="Y411">
            <v>0</v>
          </cell>
          <cell r="Z411">
            <v>0</v>
          </cell>
          <cell r="AA411"/>
          <cell r="AB411"/>
          <cell r="AC411"/>
          <cell r="AD411"/>
          <cell r="AE411"/>
          <cell r="AF411"/>
          <cell r="AG411"/>
          <cell r="AH411"/>
          <cell r="AI411"/>
          <cell r="AJ411"/>
          <cell r="AK411"/>
          <cell r="AL411"/>
        </row>
        <row r="412">
          <cell r="D412" t="str">
            <v>USD</v>
          </cell>
          <cell r="J412" t="str">
            <v>LETRAS EN GARANTÍA</v>
          </cell>
          <cell r="L412" t="str">
            <v>TASA CERO</v>
          </cell>
          <cell r="M412" t="str">
            <v>Argentina</v>
          </cell>
          <cell r="Q412" t="str">
            <v>No mercado</v>
          </cell>
          <cell r="R412">
            <v>7.8E-2</v>
          </cell>
          <cell r="S412">
            <v>0</v>
          </cell>
          <cell r="T412">
            <v>0</v>
          </cell>
          <cell r="U412">
            <v>7.8E-2</v>
          </cell>
          <cell r="V412">
            <v>0</v>
          </cell>
          <cell r="W412">
            <v>0</v>
          </cell>
          <cell r="X412">
            <v>7.8E-2</v>
          </cell>
          <cell r="Y412">
            <v>0</v>
          </cell>
          <cell r="Z412">
            <v>0</v>
          </cell>
          <cell r="AA412"/>
          <cell r="AB412"/>
          <cell r="AC412"/>
          <cell r="AD412"/>
          <cell r="AE412"/>
          <cell r="AF412"/>
          <cell r="AG412"/>
          <cell r="AH412"/>
          <cell r="AI412"/>
          <cell r="AJ412"/>
          <cell r="AK412"/>
          <cell r="AL412"/>
        </row>
        <row r="413">
          <cell r="D413" t="str">
            <v>USD</v>
          </cell>
          <cell r="J413" t="str">
            <v>LETRAS EN GARANTÍA</v>
          </cell>
          <cell r="L413" t="str">
            <v>TASA CERO</v>
          </cell>
          <cell r="M413" t="str">
            <v>Argentina</v>
          </cell>
          <cell r="Q413" t="str">
            <v>No mercado</v>
          </cell>
          <cell r="R413">
            <v>7.8E-2</v>
          </cell>
          <cell r="S413">
            <v>0</v>
          </cell>
          <cell r="T413">
            <v>0</v>
          </cell>
          <cell r="U413">
            <v>7.8E-2</v>
          </cell>
          <cell r="V413">
            <v>0</v>
          </cell>
          <cell r="W413">
            <v>0</v>
          </cell>
          <cell r="X413">
            <v>7.8E-2</v>
          </cell>
          <cell r="Y413">
            <v>0</v>
          </cell>
          <cell r="Z413">
            <v>0</v>
          </cell>
          <cell r="AA413"/>
          <cell r="AB413"/>
          <cell r="AC413"/>
          <cell r="AD413"/>
          <cell r="AE413"/>
          <cell r="AF413"/>
          <cell r="AG413"/>
          <cell r="AH413"/>
          <cell r="AI413"/>
          <cell r="AJ413"/>
          <cell r="AK413"/>
          <cell r="AL413"/>
        </row>
        <row r="414">
          <cell r="D414" t="str">
            <v>USD</v>
          </cell>
          <cell r="J414" t="str">
            <v>LETRAS EN GARANTÍA</v>
          </cell>
          <cell r="L414" t="str">
            <v>TASA CERO</v>
          </cell>
          <cell r="M414" t="str">
            <v>Argentina</v>
          </cell>
          <cell r="Q414" t="str">
            <v>No mercado</v>
          </cell>
          <cell r="R414">
            <v>7.8E-2</v>
          </cell>
          <cell r="S414">
            <v>0</v>
          </cell>
          <cell r="T414">
            <v>0</v>
          </cell>
          <cell r="U414">
            <v>7.8E-2</v>
          </cell>
          <cell r="V414">
            <v>0</v>
          </cell>
          <cell r="W414">
            <v>0</v>
          </cell>
          <cell r="X414">
            <v>7.8E-2</v>
          </cell>
          <cell r="Y414">
            <v>0</v>
          </cell>
          <cell r="Z414">
            <v>0</v>
          </cell>
          <cell r="AA414"/>
          <cell r="AB414"/>
          <cell r="AC414"/>
          <cell r="AD414"/>
          <cell r="AE414"/>
          <cell r="AF414"/>
          <cell r="AG414"/>
          <cell r="AH414"/>
          <cell r="AI414"/>
          <cell r="AJ414"/>
          <cell r="AK414"/>
          <cell r="AL414"/>
        </row>
        <row r="415">
          <cell r="D415" t="str">
            <v>USD</v>
          </cell>
          <cell r="J415" t="str">
            <v>LETRAS EN GARANTÍA</v>
          </cell>
          <cell r="L415" t="str">
            <v>TASA CERO</v>
          </cell>
          <cell r="M415" t="str">
            <v>Argentina</v>
          </cell>
          <cell r="Q415" t="str">
            <v>No mercado</v>
          </cell>
          <cell r="R415">
            <v>7.8E-2</v>
          </cell>
          <cell r="S415">
            <v>0</v>
          </cell>
          <cell r="T415">
            <v>0</v>
          </cell>
          <cell r="U415">
            <v>7.8E-2</v>
          </cell>
          <cell r="V415">
            <v>0</v>
          </cell>
          <cell r="W415">
            <v>0</v>
          </cell>
          <cell r="X415">
            <v>7.8E-2</v>
          </cell>
          <cell r="Y415">
            <v>0</v>
          </cell>
          <cell r="Z415">
            <v>0</v>
          </cell>
          <cell r="AA415"/>
          <cell r="AB415"/>
          <cell r="AC415"/>
          <cell r="AD415"/>
          <cell r="AE415"/>
          <cell r="AF415"/>
          <cell r="AG415"/>
          <cell r="AH415"/>
          <cell r="AI415"/>
          <cell r="AJ415"/>
          <cell r="AK415"/>
          <cell r="AL415"/>
        </row>
        <row r="416">
          <cell r="D416" t="str">
            <v>USD</v>
          </cell>
          <cell r="J416" t="str">
            <v>LETRAS EN GARANTÍA</v>
          </cell>
          <cell r="L416" t="str">
            <v>TASA CERO</v>
          </cell>
          <cell r="M416" t="str">
            <v>Argentina</v>
          </cell>
          <cell r="Q416" t="str">
            <v>No mercado</v>
          </cell>
          <cell r="R416">
            <v>7.8E-2</v>
          </cell>
          <cell r="S416">
            <v>0</v>
          </cell>
          <cell r="T416">
            <v>0</v>
          </cell>
          <cell r="U416">
            <v>7.8E-2</v>
          </cell>
          <cell r="V416">
            <v>0</v>
          </cell>
          <cell r="W416">
            <v>0</v>
          </cell>
          <cell r="X416">
            <v>7.8E-2</v>
          </cell>
          <cell r="Y416">
            <v>0</v>
          </cell>
          <cell r="Z416">
            <v>0</v>
          </cell>
          <cell r="AA416"/>
          <cell r="AB416"/>
          <cell r="AC416"/>
          <cell r="AD416"/>
          <cell r="AE416"/>
          <cell r="AF416"/>
          <cell r="AG416"/>
          <cell r="AH416"/>
          <cell r="AI416"/>
          <cell r="AJ416"/>
          <cell r="AK416"/>
          <cell r="AL416"/>
        </row>
        <row r="417">
          <cell r="D417" t="str">
            <v>USD</v>
          </cell>
          <cell r="J417" t="str">
            <v>LETRAS EN GARANTÍA</v>
          </cell>
          <cell r="L417" t="str">
            <v>TASA CERO</v>
          </cell>
          <cell r="M417" t="str">
            <v>Argentina</v>
          </cell>
          <cell r="Q417" t="str">
            <v>No mercado</v>
          </cell>
          <cell r="R417">
            <v>7.8E-2</v>
          </cell>
          <cell r="S417">
            <v>0</v>
          </cell>
          <cell r="T417">
            <v>0</v>
          </cell>
          <cell r="U417">
            <v>7.8E-2</v>
          </cell>
          <cell r="V417">
            <v>0</v>
          </cell>
          <cell r="W417">
            <v>0</v>
          </cell>
          <cell r="X417">
            <v>7.8E-2</v>
          </cell>
          <cell r="Y417">
            <v>0</v>
          </cell>
          <cell r="Z417">
            <v>0</v>
          </cell>
          <cell r="AA417"/>
          <cell r="AB417"/>
          <cell r="AC417"/>
          <cell r="AD417"/>
          <cell r="AE417"/>
          <cell r="AF417"/>
          <cell r="AG417"/>
          <cell r="AH417"/>
          <cell r="AI417"/>
          <cell r="AJ417"/>
          <cell r="AK417"/>
          <cell r="AL417"/>
        </row>
        <row r="418">
          <cell r="D418" t="str">
            <v>USD</v>
          </cell>
          <cell r="J418" t="str">
            <v>LETRAS EN GARANTÍA</v>
          </cell>
          <cell r="L418" t="str">
            <v>TASA CERO</v>
          </cell>
          <cell r="M418" t="str">
            <v>Argentina</v>
          </cell>
          <cell r="Q418" t="str">
            <v>No mercado</v>
          </cell>
          <cell r="R418">
            <v>7.8E-2</v>
          </cell>
          <cell r="S418">
            <v>0</v>
          </cell>
          <cell r="T418">
            <v>0</v>
          </cell>
          <cell r="U418">
            <v>7.8E-2</v>
          </cell>
          <cell r="V418">
            <v>0</v>
          </cell>
          <cell r="W418">
            <v>0</v>
          </cell>
          <cell r="X418">
            <v>7.8E-2</v>
          </cell>
          <cell r="Y418">
            <v>0</v>
          </cell>
          <cell r="Z418">
            <v>0</v>
          </cell>
          <cell r="AA418"/>
          <cell r="AB418"/>
          <cell r="AC418"/>
          <cell r="AD418"/>
          <cell r="AE418"/>
          <cell r="AF418"/>
          <cell r="AG418"/>
          <cell r="AH418"/>
          <cell r="AI418"/>
          <cell r="AJ418"/>
          <cell r="AK418"/>
          <cell r="AL418"/>
        </row>
        <row r="419">
          <cell r="D419" t="str">
            <v>USD</v>
          </cell>
          <cell r="J419" t="str">
            <v>LETRAS EN GARANTÍA</v>
          </cell>
          <cell r="L419" t="str">
            <v>TASA CERO</v>
          </cell>
          <cell r="M419" t="str">
            <v>Argentina</v>
          </cell>
          <cell r="Q419" t="str">
            <v>No mercado</v>
          </cell>
          <cell r="R419">
            <v>7.8E-2</v>
          </cell>
          <cell r="S419">
            <v>0</v>
          </cell>
          <cell r="T419">
            <v>0</v>
          </cell>
          <cell r="U419">
            <v>7.8E-2</v>
          </cell>
          <cell r="V419">
            <v>0</v>
          </cell>
          <cell r="W419">
            <v>0</v>
          </cell>
          <cell r="X419">
            <v>7.8E-2</v>
          </cell>
          <cell r="Y419">
            <v>0</v>
          </cell>
          <cell r="Z419">
            <v>0</v>
          </cell>
          <cell r="AA419"/>
          <cell r="AB419"/>
          <cell r="AC419"/>
          <cell r="AD419"/>
          <cell r="AE419"/>
          <cell r="AF419"/>
          <cell r="AG419"/>
          <cell r="AH419"/>
          <cell r="AI419"/>
          <cell r="AJ419"/>
          <cell r="AK419"/>
          <cell r="AL419"/>
        </row>
        <row r="420">
          <cell r="D420" t="str">
            <v>USD</v>
          </cell>
          <cell r="J420" t="str">
            <v>LETRAS EN GARANTÍA</v>
          </cell>
          <cell r="L420" t="str">
            <v>TASA CERO</v>
          </cell>
          <cell r="M420" t="str">
            <v>Argentina</v>
          </cell>
          <cell r="Q420" t="str">
            <v>No mercado</v>
          </cell>
          <cell r="R420">
            <v>7.8E-2</v>
          </cell>
          <cell r="S420">
            <v>0</v>
          </cell>
          <cell r="T420">
            <v>0</v>
          </cell>
          <cell r="U420">
            <v>7.8E-2</v>
          </cell>
          <cell r="V420">
            <v>0</v>
          </cell>
          <cell r="W420">
            <v>0</v>
          </cell>
          <cell r="X420">
            <v>7.8E-2</v>
          </cell>
          <cell r="Y420">
            <v>0</v>
          </cell>
          <cell r="Z420">
            <v>0</v>
          </cell>
          <cell r="AA420"/>
          <cell r="AB420"/>
          <cell r="AC420"/>
          <cell r="AD420"/>
          <cell r="AE420"/>
          <cell r="AF420"/>
          <cell r="AG420"/>
          <cell r="AH420"/>
          <cell r="AI420"/>
          <cell r="AJ420"/>
          <cell r="AK420"/>
          <cell r="AL420"/>
        </row>
        <row r="421">
          <cell r="D421" t="str">
            <v>USD</v>
          </cell>
          <cell r="J421" t="str">
            <v>LETRAS EN GARANTÍA</v>
          </cell>
          <cell r="L421" t="str">
            <v>TASA CERO</v>
          </cell>
          <cell r="M421" t="str">
            <v>Argentina</v>
          </cell>
          <cell r="Q421" t="str">
            <v>No mercado</v>
          </cell>
          <cell r="R421">
            <v>7.8E-2</v>
          </cell>
          <cell r="S421">
            <v>0</v>
          </cell>
          <cell r="T421">
            <v>0</v>
          </cell>
          <cell r="U421">
            <v>7.8E-2</v>
          </cell>
          <cell r="V421">
            <v>0</v>
          </cell>
          <cell r="W421">
            <v>0</v>
          </cell>
          <cell r="X421">
            <v>7.8E-2</v>
          </cell>
          <cell r="Y421">
            <v>0</v>
          </cell>
          <cell r="Z421">
            <v>0</v>
          </cell>
          <cell r="AA421"/>
          <cell r="AB421"/>
          <cell r="AC421"/>
          <cell r="AD421"/>
          <cell r="AE421"/>
          <cell r="AF421"/>
          <cell r="AG421"/>
          <cell r="AH421"/>
          <cell r="AI421"/>
          <cell r="AJ421"/>
          <cell r="AK421"/>
          <cell r="AL421"/>
        </row>
        <row r="422">
          <cell r="D422" t="str">
            <v>USD</v>
          </cell>
          <cell r="J422" t="str">
            <v>LETRAS EN GARANTÍA</v>
          </cell>
          <cell r="L422" t="str">
            <v>TASA CERO</v>
          </cell>
          <cell r="M422" t="str">
            <v>Argentina</v>
          </cell>
          <cell r="Q422" t="str">
            <v>No mercado</v>
          </cell>
          <cell r="R422">
            <v>0.105</v>
          </cell>
          <cell r="S422">
            <v>0</v>
          </cell>
          <cell r="T422">
            <v>0</v>
          </cell>
          <cell r="U422">
            <v>0.105</v>
          </cell>
          <cell r="V422">
            <v>0</v>
          </cell>
          <cell r="W422">
            <v>0</v>
          </cell>
          <cell r="X422">
            <v>0.105</v>
          </cell>
          <cell r="Y422">
            <v>0</v>
          </cell>
          <cell r="Z422">
            <v>0</v>
          </cell>
          <cell r="AA422"/>
          <cell r="AB422"/>
          <cell r="AC422"/>
          <cell r="AD422"/>
          <cell r="AE422"/>
          <cell r="AF422"/>
          <cell r="AG422"/>
          <cell r="AH422"/>
          <cell r="AI422"/>
          <cell r="AJ422"/>
          <cell r="AK422"/>
          <cell r="AL422"/>
        </row>
        <row r="423">
          <cell r="D423" t="str">
            <v>USD</v>
          </cell>
          <cell r="J423" t="str">
            <v>LETRAS EN GARANTÍA</v>
          </cell>
          <cell r="L423" t="str">
            <v>TASA CERO</v>
          </cell>
          <cell r="M423" t="str">
            <v>Argentina</v>
          </cell>
          <cell r="Q423" t="str">
            <v>No mercado</v>
          </cell>
          <cell r="R423">
            <v>0.105</v>
          </cell>
          <cell r="S423">
            <v>0</v>
          </cell>
          <cell r="T423">
            <v>0</v>
          </cell>
          <cell r="U423">
            <v>0.105</v>
          </cell>
          <cell r="V423">
            <v>0</v>
          </cell>
          <cell r="W423">
            <v>0</v>
          </cell>
          <cell r="X423">
            <v>0.105</v>
          </cell>
          <cell r="Y423">
            <v>0</v>
          </cell>
          <cell r="Z423">
            <v>0</v>
          </cell>
          <cell r="AA423"/>
          <cell r="AB423"/>
          <cell r="AC423"/>
          <cell r="AD423"/>
          <cell r="AE423"/>
          <cell r="AF423"/>
          <cell r="AG423"/>
          <cell r="AH423"/>
          <cell r="AI423"/>
          <cell r="AJ423"/>
          <cell r="AK423"/>
          <cell r="AL423"/>
        </row>
        <row r="424">
          <cell r="D424" t="str">
            <v>USD</v>
          </cell>
          <cell r="J424" t="str">
            <v>LETRAS EN GARANTÍA</v>
          </cell>
          <cell r="L424" t="str">
            <v>TASA CERO</v>
          </cell>
          <cell r="M424" t="str">
            <v>Argentina</v>
          </cell>
          <cell r="Q424" t="str">
            <v>No mercado</v>
          </cell>
          <cell r="R424">
            <v>0.105</v>
          </cell>
          <cell r="S424">
            <v>0</v>
          </cell>
          <cell r="T424">
            <v>0</v>
          </cell>
          <cell r="U424">
            <v>0.105</v>
          </cell>
          <cell r="V424">
            <v>0</v>
          </cell>
          <cell r="W424">
            <v>0</v>
          </cell>
          <cell r="X424">
            <v>0.105</v>
          </cell>
          <cell r="Y424">
            <v>0</v>
          </cell>
          <cell r="Z424">
            <v>0</v>
          </cell>
          <cell r="AA424"/>
          <cell r="AB424"/>
          <cell r="AC424"/>
          <cell r="AD424"/>
          <cell r="AE424"/>
          <cell r="AF424"/>
          <cell r="AG424"/>
          <cell r="AH424"/>
          <cell r="AI424"/>
          <cell r="AJ424"/>
          <cell r="AK424"/>
          <cell r="AL424"/>
        </row>
        <row r="425">
          <cell r="D425" t="str">
            <v>USD</v>
          </cell>
          <cell r="J425" t="str">
            <v>LETRAS EN GARANTÍA</v>
          </cell>
          <cell r="L425" t="str">
            <v>TASA CERO</v>
          </cell>
          <cell r="M425" t="str">
            <v>Argentina</v>
          </cell>
          <cell r="Q425" t="str">
            <v>No mercado</v>
          </cell>
          <cell r="R425">
            <v>0.105</v>
          </cell>
          <cell r="S425">
            <v>0</v>
          </cell>
          <cell r="T425">
            <v>0</v>
          </cell>
          <cell r="U425">
            <v>0.105</v>
          </cell>
          <cell r="V425">
            <v>0</v>
          </cell>
          <cell r="W425">
            <v>0</v>
          </cell>
          <cell r="X425">
            <v>0.105</v>
          </cell>
          <cell r="Y425">
            <v>0</v>
          </cell>
          <cell r="Z425">
            <v>0</v>
          </cell>
          <cell r="AA425"/>
          <cell r="AB425"/>
          <cell r="AC425"/>
          <cell r="AD425"/>
          <cell r="AE425"/>
          <cell r="AF425"/>
          <cell r="AG425"/>
          <cell r="AH425"/>
          <cell r="AI425"/>
          <cell r="AJ425"/>
          <cell r="AK425"/>
          <cell r="AL425"/>
        </row>
        <row r="426">
          <cell r="D426" t="str">
            <v>USD</v>
          </cell>
          <cell r="J426" t="str">
            <v>LETRAS EN GARANTÍA</v>
          </cell>
          <cell r="L426" t="str">
            <v>TASA CERO</v>
          </cell>
          <cell r="M426" t="str">
            <v>Argentina</v>
          </cell>
          <cell r="Q426" t="str">
            <v>No mercado</v>
          </cell>
          <cell r="R426">
            <v>0.105</v>
          </cell>
          <cell r="S426">
            <v>0</v>
          </cell>
          <cell r="T426">
            <v>0</v>
          </cell>
          <cell r="U426">
            <v>0.105</v>
          </cell>
          <cell r="V426">
            <v>0</v>
          </cell>
          <cell r="W426">
            <v>0</v>
          </cell>
          <cell r="X426">
            <v>0.105</v>
          </cell>
          <cell r="Y426">
            <v>0</v>
          </cell>
          <cell r="Z426">
            <v>0</v>
          </cell>
          <cell r="AA426"/>
          <cell r="AB426"/>
          <cell r="AC426"/>
          <cell r="AD426"/>
          <cell r="AE426"/>
          <cell r="AF426"/>
          <cell r="AG426"/>
          <cell r="AH426"/>
          <cell r="AI426"/>
          <cell r="AJ426"/>
          <cell r="AK426"/>
          <cell r="AL426"/>
        </row>
        <row r="427">
          <cell r="D427" t="str">
            <v>USD</v>
          </cell>
          <cell r="J427" t="str">
            <v>LETRAS EN GARANTÍA</v>
          </cell>
          <cell r="L427" t="str">
            <v>TASA CERO</v>
          </cell>
          <cell r="M427" t="str">
            <v>Argentina</v>
          </cell>
          <cell r="Q427" t="str">
            <v>No mercado</v>
          </cell>
          <cell r="R427">
            <v>0.105</v>
          </cell>
          <cell r="S427">
            <v>0</v>
          </cell>
          <cell r="T427">
            <v>0</v>
          </cell>
          <cell r="U427">
            <v>0.105</v>
          </cell>
          <cell r="V427">
            <v>0</v>
          </cell>
          <cell r="W427">
            <v>0</v>
          </cell>
          <cell r="X427">
            <v>0.105</v>
          </cell>
          <cell r="Y427">
            <v>0</v>
          </cell>
          <cell r="Z427">
            <v>0</v>
          </cell>
          <cell r="AA427"/>
          <cell r="AB427"/>
          <cell r="AC427"/>
          <cell r="AD427"/>
          <cell r="AE427"/>
          <cell r="AF427"/>
          <cell r="AG427"/>
          <cell r="AH427"/>
          <cell r="AI427"/>
          <cell r="AJ427"/>
          <cell r="AK427"/>
          <cell r="AL427"/>
        </row>
        <row r="428">
          <cell r="D428" t="str">
            <v>USD</v>
          </cell>
          <cell r="J428" t="str">
            <v>LETRAS EN GARANTÍA</v>
          </cell>
          <cell r="L428" t="str">
            <v>TASA CERO</v>
          </cell>
          <cell r="M428" t="str">
            <v>Argentina</v>
          </cell>
          <cell r="Q428" t="str">
            <v>No mercado</v>
          </cell>
          <cell r="R428">
            <v>0.105</v>
          </cell>
          <cell r="S428">
            <v>0</v>
          </cell>
          <cell r="T428">
            <v>0</v>
          </cell>
          <cell r="U428">
            <v>0.105</v>
          </cell>
          <cell r="V428">
            <v>0</v>
          </cell>
          <cell r="W428">
            <v>0</v>
          </cell>
          <cell r="X428">
            <v>0.105</v>
          </cell>
          <cell r="Y428">
            <v>0</v>
          </cell>
          <cell r="Z428">
            <v>0</v>
          </cell>
          <cell r="AA428"/>
          <cell r="AB428"/>
          <cell r="AC428"/>
          <cell r="AD428"/>
          <cell r="AE428"/>
          <cell r="AF428"/>
          <cell r="AG428"/>
          <cell r="AH428"/>
          <cell r="AI428"/>
          <cell r="AJ428"/>
          <cell r="AK428"/>
          <cell r="AL428"/>
        </row>
        <row r="429">
          <cell r="D429" t="str">
            <v>USD</v>
          </cell>
          <cell r="J429" t="str">
            <v>LETRAS EN GARANTÍA</v>
          </cell>
          <cell r="L429" t="str">
            <v>TASA CERO</v>
          </cell>
          <cell r="M429" t="str">
            <v>Argentina</v>
          </cell>
          <cell r="Q429" t="str">
            <v>No mercado</v>
          </cell>
          <cell r="R429">
            <v>0.105</v>
          </cell>
          <cell r="S429">
            <v>0</v>
          </cell>
          <cell r="T429">
            <v>0</v>
          </cell>
          <cell r="U429">
            <v>0.105</v>
          </cell>
          <cell r="V429">
            <v>0</v>
          </cell>
          <cell r="W429">
            <v>0</v>
          </cell>
          <cell r="X429">
            <v>0.105</v>
          </cell>
          <cell r="Y429">
            <v>0</v>
          </cell>
          <cell r="Z429">
            <v>0</v>
          </cell>
          <cell r="AA429"/>
          <cell r="AB429"/>
          <cell r="AC429"/>
          <cell r="AD429"/>
          <cell r="AE429"/>
          <cell r="AF429"/>
          <cell r="AG429"/>
          <cell r="AH429"/>
          <cell r="AI429"/>
          <cell r="AJ429"/>
          <cell r="AK429"/>
          <cell r="AL429"/>
        </row>
        <row r="430">
          <cell r="D430" t="str">
            <v>USD</v>
          </cell>
          <cell r="J430" t="str">
            <v>LETRAS EN GARANTÍA</v>
          </cell>
          <cell r="L430" t="str">
            <v>TASA CERO</v>
          </cell>
          <cell r="M430" t="str">
            <v>Argentina</v>
          </cell>
          <cell r="Q430" t="str">
            <v>No mercado</v>
          </cell>
          <cell r="R430">
            <v>0.105</v>
          </cell>
          <cell r="S430">
            <v>0</v>
          </cell>
          <cell r="T430">
            <v>0</v>
          </cell>
          <cell r="U430">
            <v>0.105</v>
          </cell>
          <cell r="V430">
            <v>0</v>
          </cell>
          <cell r="W430">
            <v>0</v>
          </cell>
          <cell r="X430">
            <v>0.105</v>
          </cell>
          <cell r="Y430">
            <v>0</v>
          </cell>
          <cell r="Z430">
            <v>0</v>
          </cell>
          <cell r="AA430"/>
          <cell r="AB430"/>
          <cell r="AC430"/>
          <cell r="AD430"/>
          <cell r="AE430"/>
          <cell r="AF430"/>
          <cell r="AG430"/>
          <cell r="AH430"/>
          <cell r="AI430"/>
          <cell r="AJ430"/>
          <cell r="AK430"/>
          <cell r="AL430"/>
        </row>
        <row r="431">
          <cell r="D431" t="str">
            <v>USD</v>
          </cell>
          <cell r="J431" t="str">
            <v>LETRAS EN GARANTÍA</v>
          </cell>
          <cell r="L431" t="str">
            <v>TASA CERO</v>
          </cell>
          <cell r="M431" t="str">
            <v>Argentina</v>
          </cell>
          <cell r="Q431" t="str">
            <v>No mercado</v>
          </cell>
          <cell r="R431">
            <v>0.105</v>
          </cell>
          <cell r="S431">
            <v>0</v>
          </cell>
          <cell r="T431">
            <v>0</v>
          </cell>
          <cell r="U431">
            <v>0.105</v>
          </cell>
          <cell r="V431">
            <v>0</v>
          </cell>
          <cell r="W431">
            <v>0</v>
          </cell>
          <cell r="X431">
            <v>0.105</v>
          </cell>
          <cell r="Y431">
            <v>0</v>
          </cell>
          <cell r="Z431">
            <v>0</v>
          </cell>
          <cell r="AA431"/>
          <cell r="AB431"/>
          <cell r="AC431"/>
          <cell r="AD431"/>
          <cell r="AE431"/>
          <cell r="AF431"/>
          <cell r="AG431"/>
          <cell r="AH431"/>
          <cell r="AI431"/>
          <cell r="AJ431"/>
          <cell r="AK431"/>
          <cell r="AL431"/>
        </row>
        <row r="432">
          <cell r="D432" t="str">
            <v>USD</v>
          </cell>
          <cell r="J432" t="str">
            <v>LETRAS EN GARANTÍA</v>
          </cell>
          <cell r="L432" t="str">
            <v>TASA CERO</v>
          </cell>
          <cell r="M432" t="str">
            <v>Argentina</v>
          </cell>
          <cell r="Q432" t="str">
            <v>No mercado</v>
          </cell>
          <cell r="R432">
            <v>0.105</v>
          </cell>
          <cell r="S432">
            <v>0</v>
          </cell>
          <cell r="T432">
            <v>0</v>
          </cell>
          <cell r="U432">
            <v>0.105</v>
          </cell>
          <cell r="V432">
            <v>0</v>
          </cell>
          <cell r="W432">
            <v>0</v>
          </cell>
          <cell r="X432">
            <v>0.105</v>
          </cell>
          <cell r="Y432">
            <v>0</v>
          </cell>
          <cell r="Z432">
            <v>0</v>
          </cell>
          <cell r="AA432"/>
          <cell r="AB432"/>
          <cell r="AC432"/>
          <cell r="AD432"/>
          <cell r="AE432"/>
          <cell r="AF432"/>
          <cell r="AG432"/>
          <cell r="AH432"/>
          <cell r="AI432"/>
          <cell r="AJ432"/>
          <cell r="AK432"/>
          <cell r="AL432"/>
        </row>
        <row r="433">
          <cell r="D433" t="str">
            <v>USD</v>
          </cell>
          <cell r="J433" t="str">
            <v>LETRAS EN GARANTÍA</v>
          </cell>
          <cell r="L433" t="str">
            <v>TASA CERO</v>
          </cell>
          <cell r="M433" t="str">
            <v>Argentina</v>
          </cell>
          <cell r="Q433" t="str">
            <v>No mercado</v>
          </cell>
          <cell r="R433">
            <v>0.105</v>
          </cell>
          <cell r="S433">
            <v>0</v>
          </cell>
          <cell r="T433">
            <v>0</v>
          </cell>
          <cell r="U433">
            <v>0.105</v>
          </cell>
          <cell r="V433">
            <v>0</v>
          </cell>
          <cell r="W433">
            <v>0</v>
          </cell>
          <cell r="X433">
            <v>0.105</v>
          </cell>
          <cell r="Y433">
            <v>0</v>
          </cell>
          <cell r="Z433">
            <v>0</v>
          </cell>
          <cell r="AA433"/>
          <cell r="AB433"/>
          <cell r="AC433"/>
          <cell r="AD433"/>
          <cell r="AE433"/>
          <cell r="AF433"/>
          <cell r="AG433"/>
          <cell r="AH433"/>
          <cell r="AI433"/>
          <cell r="AJ433"/>
          <cell r="AK433"/>
          <cell r="AL433"/>
        </row>
        <row r="434">
          <cell r="D434" t="str">
            <v>USD</v>
          </cell>
          <cell r="J434" t="str">
            <v>LETRAS EN GARANTÍA</v>
          </cell>
          <cell r="L434" t="str">
            <v>TASA CERO</v>
          </cell>
          <cell r="M434" t="str">
            <v>Argentina</v>
          </cell>
          <cell r="Q434" t="str">
            <v>No mercado</v>
          </cell>
          <cell r="R434">
            <v>0.105</v>
          </cell>
          <cell r="S434">
            <v>0</v>
          </cell>
          <cell r="T434">
            <v>0</v>
          </cell>
          <cell r="U434">
            <v>0.105</v>
          </cell>
          <cell r="V434">
            <v>0</v>
          </cell>
          <cell r="W434">
            <v>0</v>
          </cell>
          <cell r="X434">
            <v>0.105</v>
          </cell>
          <cell r="Y434">
            <v>0</v>
          </cell>
          <cell r="Z434">
            <v>0</v>
          </cell>
          <cell r="AA434"/>
          <cell r="AB434"/>
          <cell r="AC434"/>
          <cell r="AD434"/>
          <cell r="AE434"/>
          <cell r="AF434"/>
          <cell r="AG434"/>
          <cell r="AH434"/>
          <cell r="AI434"/>
          <cell r="AJ434"/>
          <cell r="AK434"/>
          <cell r="AL434"/>
        </row>
        <row r="435">
          <cell r="D435" t="str">
            <v>USD</v>
          </cell>
          <cell r="J435" t="str">
            <v>LETRAS EN GARANTÍA</v>
          </cell>
          <cell r="L435" t="str">
            <v>TASA CERO</v>
          </cell>
          <cell r="M435" t="str">
            <v>Argentina</v>
          </cell>
          <cell r="Q435" t="str">
            <v>No mercado</v>
          </cell>
          <cell r="R435">
            <v>0.105</v>
          </cell>
          <cell r="S435">
            <v>0</v>
          </cell>
          <cell r="T435">
            <v>0</v>
          </cell>
          <cell r="U435">
            <v>0.105</v>
          </cell>
          <cell r="V435">
            <v>0</v>
          </cell>
          <cell r="W435">
            <v>0</v>
          </cell>
          <cell r="X435">
            <v>0.105</v>
          </cell>
          <cell r="Y435">
            <v>0</v>
          </cell>
          <cell r="Z435">
            <v>0</v>
          </cell>
          <cell r="AA435"/>
          <cell r="AB435"/>
          <cell r="AC435"/>
          <cell r="AD435"/>
          <cell r="AE435"/>
          <cell r="AF435"/>
          <cell r="AG435"/>
          <cell r="AH435"/>
          <cell r="AI435"/>
          <cell r="AJ435"/>
          <cell r="AK435"/>
          <cell r="AL435"/>
        </row>
        <row r="436">
          <cell r="D436" t="str">
            <v>USD</v>
          </cell>
          <cell r="J436" t="str">
            <v>LETRAS EN GARANTÍA</v>
          </cell>
          <cell r="L436" t="str">
            <v>TASA CERO</v>
          </cell>
          <cell r="M436" t="str">
            <v>Argentina</v>
          </cell>
          <cell r="Q436" t="str">
            <v>No mercado</v>
          </cell>
          <cell r="R436">
            <v>0.105</v>
          </cell>
          <cell r="S436">
            <v>0</v>
          </cell>
          <cell r="T436">
            <v>0</v>
          </cell>
          <cell r="U436">
            <v>0.105</v>
          </cell>
          <cell r="V436">
            <v>0</v>
          </cell>
          <cell r="W436">
            <v>0</v>
          </cell>
          <cell r="X436">
            <v>0.105</v>
          </cell>
          <cell r="Y436">
            <v>0</v>
          </cell>
          <cell r="Z436">
            <v>0</v>
          </cell>
          <cell r="AA436"/>
          <cell r="AB436"/>
          <cell r="AC436"/>
          <cell r="AD436"/>
          <cell r="AE436"/>
          <cell r="AF436"/>
          <cell r="AG436"/>
          <cell r="AH436"/>
          <cell r="AI436"/>
          <cell r="AJ436"/>
          <cell r="AK436"/>
          <cell r="AL436"/>
        </row>
        <row r="437">
          <cell r="D437" t="str">
            <v>USD</v>
          </cell>
          <cell r="J437" t="str">
            <v>LETRAS EN GARANTÍA</v>
          </cell>
          <cell r="L437" t="str">
            <v>TASA CERO</v>
          </cell>
          <cell r="M437" t="str">
            <v>Argentina</v>
          </cell>
          <cell r="Q437" t="str">
            <v>No mercado</v>
          </cell>
          <cell r="R437">
            <v>0.105</v>
          </cell>
          <cell r="S437">
            <v>0</v>
          </cell>
          <cell r="T437">
            <v>0</v>
          </cell>
          <cell r="U437">
            <v>0.105</v>
          </cell>
          <cell r="V437">
            <v>0</v>
          </cell>
          <cell r="W437">
            <v>0</v>
          </cell>
          <cell r="X437">
            <v>0.105</v>
          </cell>
          <cell r="Y437">
            <v>0</v>
          </cell>
          <cell r="Z437">
            <v>0</v>
          </cell>
          <cell r="AA437"/>
          <cell r="AB437"/>
          <cell r="AC437"/>
          <cell r="AD437"/>
          <cell r="AE437"/>
          <cell r="AF437"/>
          <cell r="AG437"/>
          <cell r="AH437"/>
          <cell r="AI437"/>
          <cell r="AJ437"/>
          <cell r="AK437"/>
          <cell r="AL437"/>
        </row>
        <row r="438">
          <cell r="D438" t="str">
            <v>USD</v>
          </cell>
          <cell r="J438" t="str">
            <v>LETRAS EN GARANTÍA</v>
          </cell>
          <cell r="L438" t="str">
            <v>TASA CERO</v>
          </cell>
          <cell r="M438" t="str">
            <v>Argentina</v>
          </cell>
          <cell r="Q438" t="str">
            <v>No mercado</v>
          </cell>
          <cell r="R438">
            <v>0.105</v>
          </cell>
          <cell r="S438">
            <v>0</v>
          </cell>
          <cell r="T438">
            <v>0</v>
          </cell>
          <cell r="U438">
            <v>0.105</v>
          </cell>
          <cell r="V438">
            <v>0</v>
          </cell>
          <cell r="W438">
            <v>0</v>
          </cell>
          <cell r="X438">
            <v>0.105</v>
          </cell>
          <cell r="Y438">
            <v>0</v>
          </cell>
          <cell r="Z438">
            <v>0</v>
          </cell>
          <cell r="AA438"/>
          <cell r="AB438"/>
          <cell r="AC438"/>
          <cell r="AD438"/>
          <cell r="AE438"/>
          <cell r="AF438"/>
          <cell r="AG438"/>
          <cell r="AH438"/>
          <cell r="AI438"/>
          <cell r="AJ438"/>
          <cell r="AK438"/>
          <cell r="AL438"/>
        </row>
        <row r="439">
          <cell r="D439" t="str">
            <v>USD</v>
          </cell>
          <cell r="J439" t="str">
            <v>LETRAS EN GARANTÍA</v>
          </cell>
          <cell r="L439" t="str">
            <v>TASA CERO</v>
          </cell>
          <cell r="M439" t="str">
            <v>Argentina</v>
          </cell>
          <cell r="Q439" t="str">
            <v>No mercado</v>
          </cell>
          <cell r="R439">
            <v>0.105</v>
          </cell>
          <cell r="S439">
            <v>0</v>
          </cell>
          <cell r="T439">
            <v>0</v>
          </cell>
          <cell r="U439">
            <v>0.105</v>
          </cell>
          <cell r="V439">
            <v>0</v>
          </cell>
          <cell r="W439">
            <v>0</v>
          </cell>
          <cell r="X439">
            <v>0.105</v>
          </cell>
          <cell r="Y439">
            <v>0</v>
          </cell>
          <cell r="Z439">
            <v>0</v>
          </cell>
          <cell r="AA439"/>
          <cell r="AB439"/>
          <cell r="AC439"/>
          <cell r="AD439"/>
          <cell r="AE439"/>
          <cell r="AF439"/>
          <cell r="AG439"/>
          <cell r="AH439"/>
          <cell r="AI439"/>
          <cell r="AJ439"/>
          <cell r="AK439"/>
          <cell r="AL439"/>
        </row>
        <row r="440">
          <cell r="D440" t="str">
            <v>USD</v>
          </cell>
          <cell r="J440" t="str">
            <v>LETRAS EN GARANTÍA</v>
          </cell>
          <cell r="L440" t="str">
            <v>TASA CERO</v>
          </cell>
          <cell r="M440" t="str">
            <v>Argentina</v>
          </cell>
          <cell r="Q440" t="str">
            <v>No mercado</v>
          </cell>
          <cell r="R440">
            <v>0.105</v>
          </cell>
          <cell r="S440">
            <v>0</v>
          </cell>
          <cell r="T440">
            <v>0</v>
          </cell>
          <cell r="U440">
            <v>0.105</v>
          </cell>
          <cell r="V440">
            <v>0</v>
          </cell>
          <cell r="W440">
            <v>0</v>
          </cell>
          <cell r="X440">
            <v>0.105</v>
          </cell>
          <cell r="Y440">
            <v>0</v>
          </cell>
          <cell r="Z440">
            <v>0</v>
          </cell>
          <cell r="AA440"/>
          <cell r="AB440"/>
          <cell r="AC440"/>
          <cell r="AD440"/>
          <cell r="AE440"/>
          <cell r="AF440"/>
          <cell r="AG440"/>
          <cell r="AH440"/>
          <cell r="AI440"/>
          <cell r="AJ440"/>
          <cell r="AK440"/>
          <cell r="AL440"/>
        </row>
        <row r="441">
          <cell r="D441" t="str">
            <v>USD</v>
          </cell>
          <cell r="J441" t="str">
            <v>LETRAS EN GARANTÍA</v>
          </cell>
          <cell r="L441" t="str">
            <v>TASA CERO</v>
          </cell>
          <cell r="M441" t="str">
            <v>Argentina</v>
          </cell>
          <cell r="Q441" t="str">
            <v>No mercado</v>
          </cell>
          <cell r="R441">
            <v>0.105</v>
          </cell>
          <cell r="S441">
            <v>0</v>
          </cell>
          <cell r="T441">
            <v>0</v>
          </cell>
          <cell r="U441">
            <v>0.105</v>
          </cell>
          <cell r="V441">
            <v>0</v>
          </cell>
          <cell r="W441">
            <v>0</v>
          </cell>
          <cell r="X441">
            <v>0.105</v>
          </cell>
          <cell r="Y441">
            <v>0</v>
          </cell>
          <cell r="Z441">
            <v>0</v>
          </cell>
          <cell r="AA441"/>
          <cell r="AB441"/>
          <cell r="AC441"/>
          <cell r="AD441"/>
          <cell r="AE441"/>
          <cell r="AF441"/>
          <cell r="AG441"/>
          <cell r="AH441"/>
          <cell r="AI441"/>
          <cell r="AJ441"/>
          <cell r="AK441"/>
          <cell r="AL441"/>
        </row>
        <row r="442">
          <cell r="D442" t="str">
            <v>USD</v>
          </cell>
          <cell r="J442" t="str">
            <v>LETRAS EN GARANTÍA</v>
          </cell>
          <cell r="L442" t="str">
            <v>TASA CERO</v>
          </cell>
          <cell r="M442" t="str">
            <v>Argentina</v>
          </cell>
          <cell r="Q442" t="str">
            <v>No mercado</v>
          </cell>
          <cell r="R442">
            <v>0.1105</v>
          </cell>
          <cell r="S442">
            <v>0</v>
          </cell>
          <cell r="T442">
            <v>0</v>
          </cell>
          <cell r="U442">
            <v>0.1105</v>
          </cell>
          <cell r="V442">
            <v>0</v>
          </cell>
          <cell r="W442">
            <v>0</v>
          </cell>
          <cell r="X442">
            <v>0.1105</v>
          </cell>
          <cell r="Y442">
            <v>0</v>
          </cell>
          <cell r="Z442">
            <v>0</v>
          </cell>
          <cell r="AA442"/>
          <cell r="AB442"/>
          <cell r="AC442"/>
          <cell r="AD442"/>
          <cell r="AE442"/>
          <cell r="AF442"/>
          <cell r="AG442"/>
          <cell r="AH442"/>
          <cell r="AI442"/>
          <cell r="AJ442"/>
          <cell r="AK442"/>
          <cell r="AL442"/>
        </row>
        <row r="443">
          <cell r="D443" t="str">
            <v>USD</v>
          </cell>
          <cell r="J443" t="str">
            <v>LETRAS EN GARANTÍA</v>
          </cell>
          <cell r="L443" t="str">
            <v>TASA CERO</v>
          </cell>
          <cell r="M443" t="str">
            <v>Argentina</v>
          </cell>
          <cell r="Q443" t="str">
            <v>No mercado</v>
          </cell>
          <cell r="R443">
            <v>0.1105</v>
          </cell>
          <cell r="S443">
            <v>0</v>
          </cell>
          <cell r="T443">
            <v>0</v>
          </cell>
          <cell r="U443">
            <v>0.1105</v>
          </cell>
          <cell r="V443">
            <v>0</v>
          </cell>
          <cell r="W443">
            <v>0</v>
          </cell>
          <cell r="X443">
            <v>0.1105</v>
          </cell>
          <cell r="Y443">
            <v>0</v>
          </cell>
          <cell r="Z443">
            <v>0</v>
          </cell>
          <cell r="AA443"/>
          <cell r="AB443"/>
          <cell r="AC443"/>
          <cell r="AD443"/>
          <cell r="AE443"/>
          <cell r="AF443"/>
          <cell r="AG443"/>
          <cell r="AH443"/>
          <cell r="AI443"/>
          <cell r="AJ443"/>
          <cell r="AK443"/>
          <cell r="AL443"/>
        </row>
        <row r="444">
          <cell r="D444" t="str">
            <v>USD</v>
          </cell>
          <cell r="J444" t="str">
            <v>LETRAS EN GARANTÍA</v>
          </cell>
          <cell r="L444" t="str">
            <v>TASA CERO</v>
          </cell>
          <cell r="M444" t="str">
            <v>Argentina</v>
          </cell>
          <cell r="Q444" t="str">
            <v>No mercado</v>
          </cell>
          <cell r="R444">
            <v>0.1105</v>
          </cell>
          <cell r="S444">
            <v>0</v>
          </cell>
          <cell r="T444">
            <v>0</v>
          </cell>
          <cell r="U444">
            <v>0.1105</v>
          </cell>
          <cell r="V444">
            <v>0</v>
          </cell>
          <cell r="W444">
            <v>0</v>
          </cell>
          <cell r="X444">
            <v>0.1105</v>
          </cell>
          <cell r="Y444">
            <v>0</v>
          </cell>
          <cell r="Z444">
            <v>0</v>
          </cell>
          <cell r="AA444"/>
          <cell r="AB444"/>
          <cell r="AC444"/>
          <cell r="AD444"/>
          <cell r="AE444"/>
          <cell r="AF444"/>
          <cell r="AG444"/>
          <cell r="AH444"/>
          <cell r="AI444"/>
          <cell r="AJ444"/>
          <cell r="AK444"/>
          <cell r="AL444"/>
        </row>
        <row r="445">
          <cell r="D445" t="str">
            <v>USD</v>
          </cell>
          <cell r="J445" t="str">
            <v>LETRAS EN GARANTÍA</v>
          </cell>
          <cell r="L445" t="str">
            <v>TASA CERO</v>
          </cell>
          <cell r="M445" t="str">
            <v>Argentina</v>
          </cell>
          <cell r="Q445" t="str">
            <v>No mercado</v>
          </cell>
          <cell r="R445">
            <v>0.1105</v>
          </cell>
          <cell r="S445">
            <v>0</v>
          </cell>
          <cell r="T445">
            <v>0</v>
          </cell>
          <cell r="U445">
            <v>0.1105</v>
          </cell>
          <cell r="V445">
            <v>0</v>
          </cell>
          <cell r="W445">
            <v>0</v>
          </cell>
          <cell r="X445">
            <v>0.1105</v>
          </cell>
          <cell r="Y445">
            <v>0</v>
          </cell>
          <cell r="Z445">
            <v>0</v>
          </cell>
          <cell r="AA445"/>
          <cell r="AB445"/>
          <cell r="AC445"/>
          <cell r="AD445"/>
          <cell r="AE445"/>
          <cell r="AF445"/>
          <cell r="AG445"/>
          <cell r="AH445"/>
          <cell r="AI445"/>
          <cell r="AJ445"/>
          <cell r="AK445"/>
          <cell r="AL445"/>
        </row>
        <row r="446">
          <cell r="D446" t="str">
            <v>USD</v>
          </cell>
          <cell r="J446" t="str">
            <v>LETRAS EN GARANTÍA</v>
          </cell>
          <cell r="L446" t="str">
            <v>TASA CERO</v>
          </cell>
          <cell r="M446" t="str">
            <v>Argentina</v>
          </cell>
          <cell r="Q446" t="str">
            <v>No mercado</v>
          </cell>
          <cell r="R446">
            <v>0.1105</v>
          </cell>
          <cell r="S446">
            <v>0</v>
          </cell>
          <cell r="T446">
            <v>0</v>
          </cell>
          <cell r="U446">
            <v>0.1105</v>
          </cell>
          <cell r="V446">
            <v>0</v>
          </cell>
          <cell r="W446">
            <v>0</v>
          </cell>
          <cell r="X446">
            <v>0.1105</v>
          </cell>
          <cell r="Y446">
            <v>0</v>
          </cell>
          <cell r="Z446">
            <v>0</v>
          </cell>
          <cell r="AA446"/>
          <cell r="AB446"/>
          <cell r="AC446"/>
          <cell r="AD446"/>
          <cell r="AE446"/>
          <cell r="AF446"/>
          <cell r="AG446"/>
          <cell r="AH446"/>
          <cell r="AI446"/>
          <cell r="AJ446"/>
          <cell r="AK446"/>
          <cell r="AL446"/>
        </row>
        <row r="447">
          <cell r="D447" t="str">
            <v>USD</v>
          </cell>
          <cell r="J447" t="str">
            <v>LETRAS EN GARANTÍA</v>
          </cell>
          <cell r="L447" t="str">
            <v>TASA CERO</v>
          </cell>
          <cell r="M447" t="str">
            <v>Argentina</v>
          </cell>
          <cell r="Q447" t="str">
            <v>No mercado</v>
          </cell>
          <cell r="R447">
            <v>0.1105</v>
          </cell>
          <cell r="S447">
            <v>0</v>
          </cell>
          <cell r="T447">
            <v>0</v>
          </cell>
          <cell r="U447">
            <v>0.1105</v>
          </cell>
          <cell r="V447">
            <v>0</v>
          </cell>
          <cell r="W447">
            <v>0</v>
          </cell>
          <cell r="X447">
            <v>0.1105</v>
          </cell>
          <cell r="Y447">
            <v>0</v>
          </cell>
          <cell r="Z447">
            <v>0</v>
          </cell>
          <cell r="AA447"/>
          <cell r="AB447"/>
          <cell r="AC447"/>
          <cell r="AD447"/>
          <cell r="AE447"/>
          <cell r="AF447"/>
          <cell r="AG447"/>
          <cell r="AH447"/>
          <cell r="AI447"/>
          <cell r="AJ447"/>
          <cell r="AK447"/>
          <cell r="AL447"/>
        </row>
        <row r="448">
          <cell r="D448" t="str">
            <v>USD</v>
          </cell>
          <cell r="J448" t="str">
            <v>LETRAS EN GARANTÍA</v>
          </cell>
          <cell r="L448" t="str">
            <v>TASA CERO</v>
          </cell>
          <cell r="M448" t="str">
            <v>Argentina</v>
          </cell>
          <cell r="Q448" t="str">
            <v>No mercado</v>
          </cell>
          <cell r="R448">
            <v>0.1105</v>
          </cell>
          <cell r="S448">
            <v>0</v>
          </cell>
          <cell r="T448">
            <v>0</v>
          </cell>
          <cell r="U448">
            <v>0.1105</v>
          </cell>
          <cell r="V448">
            <v>0</v>
          </cell>
          <cell r="W448">
            <v>0</v>
          </cell>
          <cell r="X448">
            <v>0.1105</v>
          </cell>
          <cell r="Y448">
            <v>0</v>
          </cell>
          <cell r="Z448">
            <v>0</v>
          </cell>
          <cell r="AA448"/>
          <cell r="AB448"/>
          <cell r="AC448"/>
          <cell r="AD448"/>
          <cell r="AE448"/>
          <cell r="AF448"/>
          <cell r="AG448"/>
          <cell r="AH448"/>
          <cell r="AI448"/>
          <cell r="AJ448"/>
          <cell r="AK448"/>
          <cell r="AL448"/>
        </row>
        <row r="449">
          <cell r="D449" t="str">
            <v>USD</v>
          </cell>
          <cell r="J449" t="str">
            <v>LETRAS EN GARANTÍA</v>
          </cell>
          <cell r="L449" t="str">
            <v>TASA CERO</v>
          </cell>
          <cell r="M449" t="str">
            <v>Argentina</v>
          </cell>
          <cell r="Q449" t="str">
            <v>No mercado</v>
          </cell>
          <cell r="R449">
            <v>0.1105</v>
          </cell>
          <cell r="S449">
            <v>0</v>
          </cell>
          <cell r="T449">
            <v>0</v>
          </cell>
          <cell r="U449">
            <v>0.1105</v>
          </cell>
          <cell r="V449">
            <v>0</v>
          </cell>
          <cell r="W449">
            <v>0</v>
          </cell>
          <cell r="X449">
            <v>0.1105</v>
          </cell>
          <cell r="Y449">
            <v>0</v>
          </cell>
          <cell r="Z449">
            <v>0</v>
          </cell>
          <cell r="AA449"/>
          <cell r="AB449"/>
          <cell r="AC449"/>
          <cell r="AD449"/>
          <cell r="AE449"/>
          <cell r="AF449"/>
          <cell r="AG449"/>
          <cell r="AH449"/>
          <cell r="AI449"/>
          <cell r="AJ449"/>
          <cell r="AK449"/>
          <cell r="AL449"/>
        </row>
        <row r="450">
          <cell r="D450" t="str">
            <v>USD</v>
          </cell>
          <cell r="J450" t="str">
            <v>LETRAS EN GARANTÍA</v>
          </cell>
          <cell r="L450" t="str">
            <v>TASA CERO</v>
          </cell>
          <cell r="M450" t="str">
            <v>Argentina</v>
          </cell>
          <cell r="Q450" t="str">
            <v>No mercado</v>
          </cell>
          <cell r="R450">
            <v>0.1105</v>
          </cell>
          <cell r="S450">
            <v>0</v>
          </cell>
          <cell r="T450">
            <v>0</v>
          </cell>
          <cell r="U450">
            <v>0.1105</v>
          </cell>
          <cell r="V450">
            <v>0</v>
          </cell>
          <cell r="W450">
            <v>0</v>
          </cell>
          <cell r="X450">
            <v>0.1105</v>
          </cell>
          <cell r="Y450">
            <v>0</v>
          </cell>
          <cell r="Z450">
            <v>0</v>
          </cell>
          <cell r="AA450"/>
          <cell r="AB450"/>
          <cell r="AC450"/>
          <cell r="AD450"/>
          <cell r="AE450"/>
          <cell r="AF450"/>
          <cell r="AG450"/>
          <cell r="AH450"/>
          <cell r="AI450"/>
          <cell r="AJ450"/>
          <cell r="AK450"/>
          <cell r="AL450"/>
        </row>
        <row r="451">
          <cell r="D451" t="str">
            <v>USD</v>
          </cell>
          <cell r="J451" t="str">
            <v>LETRAS EN GARANTÍA</v>
          </cell>
          <cell r="L451" t="str">
            <v>TASA CERO</v>
          </cell>
          <cell r="M451" t="str">
            <v>Argentina</v>
          </cell>
          <cell r="Q451" t="str">
            <v>No mercado</v>
          </cell>
          <cell r="R451">
            <v>0.1105</v>
          </cell>
          <cell r="S451">
            <v>0</v>
          </cell>
          <cell r="T451">
            <v>0</v>
          </cell>
          <cell r="U451">
            <v>0.1105</v>
          </cell>
          <cell r="V451">
            <v>0</v>
          </cell>
          <cell r="W451">
            <v>0</v>
          </cell>
          <cell r="X451">
            <v>0.1105</v>
          </cell>
          <cell r="Y451">
            <v>0</v>
          </cell>
          <cell r="Z451">
            <v>0</v>
          </cell>
          <cell r="AA451"/>
          <cell r="AB451"/>
          <cell r="AC451"/>
          <cell r="AD451"/>
          <cell r="AE451"/>
          <cell r="AF451"/>
          <cell r="AG451"/>
          <cell r="AH451"/>
          <cell r="AI451"/>
          <cell r="AJ451"/>
          <cell r="AK451"/>
          <cell r="AL451"/>
        </row>
        <row r="452">
          <cell r="D452" t="str">
            <v>USD</v>
          </cell>
          <cell r="J452" t="str">
            <v>LETRAS EN GARANTÍA</v>
          </cell>
          <cell r="L452" t="str">
            <v>TASA CERO</v>
          </cell>
          <cell r="M452" t="str">
            <v>Argentina</v>
          </cell>
          <cell r="Q452" t="str">
            <v>No mercado</v>
          </cell>
          <cell r="R452">
            <v>0.1105</v>
          </cell>
          <cell r="S452">
            <v>0</v>
          </cell>
          <cell r="T452">
            <v>0</v>
          </cell>
          <cell r="U452">
            <v>0.1105</v>
          </cell>
          <cell r="V452">
            <v>0</v>
          </cell>
          <cell r="W452">
            <v>0</v>
          </cell>
          <cell r="X452">
            <v>0.1105</v>
          </cell>
          <cell r="Y452">
            <v>0</v>
          </cell>
          <cell r="Z452">
            <v>0</v>
          </cell>
          <cell r="AA452"/>
          <cell r="AB452"/>
          <cell r="AC452"/>
          <cell r="AD452"/>
          <cell r="AE452"/>
          <cell r="AF452"/>
          <cell r="AG452"/>
          <cell r="AH452"/>
          <cell r="AI452"/>
          <cell r="AJ452"/>
          <cell r="AK452"/>
          <cell r="AL452"/>
        </row>
        <row r="453">
          <cell r="D453" t="str">
            <v>USD</v>
          </cell>
          <cell r="J453" t="str">
            <v>LETRAS EN GARANTÍA</v>
          </cell>
          <cell r="L453" t="str">
            <v>TASA CERO</v>
          </cell>
          <cell r="M453" t="str">
            <v>Argentina</v>
          </cell>
          <cell r="Q453" t="str">
            <v>No mercado</v>
          </cell>
          <cell r="R453">
            <v>0.1105</v>
          </cell>
          <cell r="S453">
            <v>0</v>
          </cell>
          <cell r="T453">
            <v>0</v>
          </cell>
          <cell r="U453">
            <v>0.1105</v>
          </cell>
          <cell r="V453">
            <v>0</v>
          </cell>
          <cell r="W453">
            <v>0</v>
          </cell>
          <cell r="X453">
            <v>0.1105</v>
          </cell>
          <cell r="Y453">
            <v>0</v>
          </cell>
          <cell r="Z453">
            <v>0</v>
          </cell>
          <cell r="AA453"/>
          <cell r="AB453"/>
          <cell r="AC453"/>
          <cell r="AD453"/>
          <cell r="AE453"/>
          <cell r="AF453"/>
          <cell r="AG453"/>
          <cell r="AH453"/>
          <cell r="AI453"/>
          <cell r="AJ453"/>
          <cell r="AK453"/>
          <cell r="AL453"/>
        </row>
        <row r="454">
          <cell r="D454" t="str">
            <v>USD</v>
          </cell>
          <cell r="J454" t="str">
            <v>LETRAS EN GARANTÍA</v>
          </cell>
          <cell r="L454" t="str">
            <v>TASA CERO</v>
          </cell>
          <cell r="M454" t="str">
            <v>Argentina</v>
          </cell>
          <cell r="Q454" t="str">
            <v>No mercado</v>
          </cell>
          <cell r="R454">
            <v>0.1105</v>
          </cell>
          <cell r="S454">
            <v>0</v>
          </cell>
          <cell r="T454">
            <v>0</v>
          </cell>
          <cell r="U454">
            <v>0.1105</v>
          </cell>
          <cell r="V454">
            <v>0</v>
          </cell>
          <cell r="W454">
            <v>0</v>
          </cell>
          <cell r="X454">
            <v>0.1105</v>
          </cell>
          <cell r="Y454">
            <v>0</v>
          </cell>
          <cell r="Z454">
            <v>0</v>
          </cell>
          <cell r="AA454"/>
          <cell r="AB454"/>
          <cell r="AC454"/>
          <cell r="AD454"/>
          <cell r="AE454"/>
          <cell r="AF454"/>
          <cell r="AG454"/>
          <cell r="AH454"/>
          <cell r="AI454"/>
          <cell r="AJ454"/>
          <cell r="AK454"/>
          <cell r="AL454"/>
        </row>
        <row r="455">
          <cell r="D455" t="str">
            <v>USD</v>
          </cell>
          <cell r="J455" t="str">
            <v>LETRAS EN GARANTÍA</v>
          </cell>
          <cell r="L455" t="str">
            <v>TASA CERO</v>
          </cell>
          <cell r="M455" t="str">
            <v>Argentina</v>
          </cell>
          <cell r="Q455" t="str">
            <v>No mercado</v>
          </cell>
          <cell r="R455">
            <v>0.1105</v>
          </cell>
          <cell r="S455">
            <v>0</v>
          </cell>
          <cell r="T455">
            <v>0</v>
          </cell>
          <cell r="U455">
            <v>0.1105</v>
          </cell>
          <cell r="V455">
            <v>0</v>
          </cell>
          <cell r="W455">
            <v>0</v>
          </cell>
          <cell r="X455">
            <v>0.1105</v>
          </cell>
          <cell r="Y455">
            <v>0</v>
          </cell>
          <cell r="Z455">
            <v>0</v>
          </cell>
          <cell r="AA455"/>
          <cell r="AB455"/>
          <cell r="AC455"/>
          <cell r="AD455"/>
          <cell r="AE455"/>
          <cell r="AF455"/>
          <cell r="AG455"/>
          <cell r="AH455"/>
          <cell r="AI455"/>
          <cell r="AJ455"/>
          <cell r="AK455"/>
          <cell r="AL455"/>
        </row>
        <row r="456">
          <cell r="D456" t="str">
            <v>USD</v>
          </cell>
          <cell r="J456" t="str">
            <v>LETRAS EN GARANTÍA</v>
          </cell>
          <cell r="L456" t="str">
            <v>TASA CERO</v>
          </cell>
          <cell r="M456" t="str">
            <v>Argentina</v>
          </cell>
          <cell r="Q456" t="str">
            <v>No mercado</v>
          </cell>
          <cell r="R456">
            <v>0.1105</v>
          </cell>
          <cell r="S456">
            <v>0</v>
          </cell>
          <cell r="T456">
            <v>0</v>
          </cell>
          <cell r="U456">
            <v>0.1105</v>
          </cell>
          <cell r="V456">
            <v>0</v>
          </cell>
          <cell r="W456">
            <v>0</v>
          </cell>
          <cell r="X456">
            <v>0.1105</v>
          </cell>
          <cell r="Y456">
            <v>0</v>
          </cell>
          <cell r="Z456">
            <v>0</v>
          </cell>
          <cell r="AA456"/>
          <cell r="AB456"/>
          <cell r="AC456"/>
          <cell r="AD456"/>
          <cell r="AE456"/>
          <cell r="AF456"/>
          <cell r="AG456"/>
          <cell r="AH456"/>
          <cell r="AI456"/>
          <cell r="AJ456"/>
          <cell r="AK456"/>
          <cell r="AL456"/>
        </row>
        <row r="457">
          <cell r="D457" t="str">
            <v>USD</v>
          </cell>
          <cell r="J457" t="str">
            <v>LETRAS EN GARANTÍA</v>
          </cell>
          <cell r="L457" t="str">
            <v>TASA CERO</v>
          </cell>
          <cell r="M457" t="str">
            <v>Argentina</v>
          </cell>
          <cell r="Q457" t="str">
            <v>No mercado</v>
          </cell>
          <cell r="R457">
            <v>0.1105</v>
          </cell>
          <cell r="S457">
            <v>0</v>
          </cell>
          <cell r="T457">
            <v>0</v>
          </cell>
          <cell r="U457">
            <v>0.1105</v>
          </cell>
          <cell r="V457">
            <v>0</v>
          </cell>
          <cell r="W457">
            <v>0</v>
          </cell>
          <cell r="X457">
            <v>0.1105</v>
          </cell>
          <cell r="Y457">
            <v>0</v>
          </cell>
          <cell r="Z457">
            <v>0</v>
          </cell>
          <cell r="AA457"/>
          <cell r="AB457"/>
          <cell r="AC457"/>
          <cell r="AD457"/>
          <cell r="AE457"/>
          <cell r="AF457"/>
          <cell r="AG457"/>
          <cell r="AH457"/>
          <cell r="AI457"/>
          <cell r="AJ457"/>
          <cell r="AK457"/>
          <cell r="AL457"/>
        </row>
        <row r="458">
          <cell r="D458" t="str">
            <v>USD</v>
          </cell>
          <cell r="J458" t="str">
            <v>LETRAS EN GARANTÍA</v>
          </cell>
          <cell r="L458" t="str">
            <v>TASA CERO</v>
          </cell>
          <cell r="M458" t="str">
            <v>Argentina</v>
          </cell>
          <cell r="Q458" t="str">
            <v>No mercado</v>
          </cell>
          <cell r="R458">
            <v>0.1105</v>
          </cell>
          <cell r="S458">
            <v>0</v>
          </cell>
          <cell r="T458">
            <v>0</v>
          </cell>
          <cell r="U458">
            <v>0.1105</v>
          </cell>
          <cell r="V458">
            <v>0</v>
          </cell>
          <cell r="W458">
            <v>0</v>
          </cell>
          <cell r="X458">
            <v>0.1105</v>
          </cell>
          <cell r="Y458">
            <v>0</v>
          </cell>
          <cell r="Z458">
            <v>0</v>
          </cell>
          <cell r="AA458"/>
          <cell r="AB458"/>
          <cell r="AC458"/>
          <cell r="AD458"/>
          <cell r="AE458"/>
          <cell r="AF458"/>
          <cell r="AG458"/>
          <cell r="AH458"/>
          <cell r="AI458"/>
          <cell r="AJ458"/>
          <cell r="AK458"/>
          <cell r="AL458"/>
        </row>
        <row r="459">
          <cell r="D459" t="str">
            <v>USD</v>
          </cell>
          <cell r="J459" t="str">
            <v>LETRAS EN GARANTÍA</v>
          </cell>
          <cell r="L459" t="str">
            <v>TASA CERO</v>
          </cell>
          <cell r="M459" t="str">
            <v>Argentina</v>
          </cell>
          <cell r="Q459" t="str">
            <v>No mercado</v>
          </cell>
          <cell r="R459">
            <v>0.1105</v>
          </cell>
          <cell r="S459">
            <v>0</v>
          </cell>
          <cell r="T459">
            <v>0</v>
          </cell>
          <cell r="U459">
            <v>0.1105</v>
          </cell>
          <cell r="V459">
            <v>0</v>
          </cell>
          <cell r="W459">
            <v>0</v>
          </cell>
          <cell r="X459">
            <v>0.1105</v>
          </cell>
          <cell r="Y459">
            <v>0</v>
          </cell>
          <cell r="Z459">
            <v>0</v>
          </cell>
          <cell r="AA459"/>
          <cell r="AB459"/>
          <cell r="AC459"/>
          <cell r="AD459"/>
          <cell r="AE459"/>
          <cell r="AF459"/>
          <cell r="AG459"/>
          <cell r="AH459"/>
          <cell r="AI459"/>
          <cell r="AJ459"/>
          <cell r="AK459"/>
          <cell r="AL459"/>
        </row>
        <row r="460">
          <cell r="D460" t="str">
            <v>USD</v>
          </cell>
          <cell r="J460" t="str">
            <v>LETRAS EN GARANTÍA</v>
          </cell>
          <cell r="L460" t="str">
            <v>TASA CERO</v>
          </cell>
          <cell r="M460" t="str">
            <v>Argentina</v>
          </cell>
          <cell r="Q460" t="str">
            <v>No mercado</v>
          </cell>
          <cell r="R460">
            <v>0.1105</v>
          </cell>
          <cell r="S460">
            <v>0</v>
          </cell>
          <cell r="T460">
            <v>0</v>
          </cell>
          <cell r="U460">
            <v>0.1105</v>
          </cell>
          <cell r="V460">
            <v>0</v>
          </cell>
          <cell r="W460">
            <v>0</v>
          </cell>
          <cell r="X460">
            <v>0.1105</v>
          </cell>
          <cell r="Y460">
            <v>0</v>
          </cell>
          <cell r="Z460">
            <v>0</v>
          </cell>
          <cell r="AA460"/>
          <cell r="AB460"/>
          <cell r="AC460"/>
          <cell r="AD460"/>
          <cell r="AE460"/>
          <cell r="AF460"/>
          <cell r="AG460"/>
          <cell r="AH460"/>
          <cell r="AI460"/>
          <cell r="AJ460"/>
          <cell r="AK460"/>
          <cell r="AL460"/>
        </row>
        <row r="461">
          <cell r="D461" t="str">
            <v>USD</v>
          </cell>
          <cell r="J461" t="str">
            <v>LETRAS EN GARANTÍA</v>
          </cell>
          <cell r="L461" t="str">
            <v>TASA CERO</v>
          </cell>
          <cell r="M461" t="str">
            <v>Argentina</v>
          </cell>
          <cell r="Q461" t="str">
            <v>No mercado</v>
          </cell>
          <cell r="R461">
            <v>0.1105</v>
          </cell>
          <cell r="S461">
            <v>0</v>
          </cell>
          <cell r="T461">
            <v>0</v>
          </cell>
          <cell r="U461">
            <v>0.1105</v>
          </cell>
          <cell r="V461">
            <v>0</v>
          </cell>
          <cell r="W461">
            <v>0</v>
          </cell>
          <cell r="X461">
            <v>0.1105</v>
          </cell>
          <cell r="Y461">
            <v>0</v>
          </cell>
          <cell r="Z461">
            <v>0</v>
          </cell>
          <cell r="AA461"/>
          <cell r="AB461"/>
          <cell r="AC461"/>
          <cell r="AD461"/>
          <cell r="AE461"/>
          <cell r="AF461"/>
          <cell r="AG461"/>
          <cell r="AH461"/>
          <cell r="AI461"/>
          <cell r="AJ461"/>
          <cell r="AK461"/>
          <cell r="AL461"/>
        </row>
        <row r="462">
          <cell r="D462" t="str">
            <v>USD</v>
          </cell>
          <cell r="J462" t="str">
            <v>LETRAS EN GARANTÍA</v>
          </cell>
          <cell r="L462" t="str">
            <v>TASA CERO</v>
          </cell>
          <cell r="M462" t="str">
            <v>Argentina</v>
          </cell>
          <cell r="Q462" t="str">
            <v>No mercado</v>
          </cell>
          <cell r="R462">
            <v>0.1515</v>
          </cell>
          <cell r="S462">
            <v>0</v>
          </cell>
          <cell r="T462">
            <v>0</v>
          </cell>
          <cell r="U462">
            <v>0.1515</v>
          </cell>
          <cell r="V462">
            <v>0</v>
          </cell>
          <cell r="W462">
            <v>0</v>
          </cell>
          <cell r="X462">
            <v>0.1515</v>
          </cell>
          <cell r="Y462">
            <v>0</v>
          </cell>
          <cell r="Z462">
            <v>0</v>
          </cell>
          <cell r="AA462"/>
          <cell r="AB462"/>
          <cell r="AC462"/>
          <cell r="AD462"/>
          <cell r="AE462"/>
          <cell r="AF462"/>
          <cell r="AG462"/>
          <cell r="AH462"/>
          <cell r="AI462"/>
          <cell r="AJ462"/>
          <cell r="AK462"/>
          <cell r="AL462"/>
        </row>
        <row r="463">
          <cell r="D463" t="str">
            <v>USD</v>
          </cell>
          <cell r="J463" t="str">
            <v>LETRAS EN GARANTÍA</v>
          </cell>
          <cell r="L463" t="str">
            <v>TASA CERO</v>
          </cell>
          <cell r="M463" t="str">
            <v>Argentina</v>
          </cell>
          <cell r="Q463" t="str">
            <v>No mercado</v>
          </cell>
          <cell r="R463">
            <v>0.1515</v>
          </cell>
          <cell r="S463">
            <v>0</v>
          </cell>
          <cell r="T463">
            <v>0</v>
          </cell>
          <cell r="U463">
            <v>0.1515</v>
          </cell>
          <cell r="V463">
            <v>0</v>
          </cell>
          <cell r="W463">
            <v>0</v>
          </cell>
          <cell r="X463">
            <v>0.1515</v>
          </cell>
          <cell r="Y463">
            <v>0</v>
          </cell>
          <cell r="Z463">
            <v>0</v>
          </cell>
          <cell r="AA463"/>
          <cell r="AB463"/>
          <cell r="AC463"/>
          <cell r="AD463"/>
          <cell r="AE463"/>
          <cell r="AF463"/>
          <cell r="AG463"/>
          <cell r="AH463"/>
          <cell r="AI463"/>
          <cell r="AJ463"/>
          <cell r="AK463"/>
          <cell r="AL463"/>
        </row>
        <row r="464">
          <cell r="D464" t="str">
            <v>USD</v>
          </cell>
          <cell r="J464" t="str">
            <v>LETRAS EN GARANTÍA</v>
          </cell>
          <cell r="L464" t="str">
            <v>TASA CERO</v>
          </cell>
          <cell r="M464" t="str">
            <v>Argentina</v>
          </cell>
          <cell r="Q464" t="str">
            <v>No mercado</v>
          </cell>
          <cell r="R464">
            <v>0.1515</v>
          </cell>
          <cell r="S464">
            <v>0</v>
          </cell>
          <cell r="T464">
            <v>0</v>
          </cell>
          <cell r="U464">
            <v>0.1515</v>
          </cell>
          <cell r="V464">
            <v>0</v>
          </cell>
          <cell r="W464">
            <v>0</v>
          </cell>
          <cell r="X464">
            <v>0.1515</v>
          </cell>
          <cell r="Y464">
            <v>0</v>
          </cell>
          <cell r="Z464">
            <v>0</v>
          </cell>
          <cell r="AA464"/>
          <cell r="AB464"/>
          <cell r="AC464"/>
          <cell r="AD464"/>
          <cell r="AE464"/>
          <cell r="AF464"/>
          <cell r="AG464"/>
          <cell r="AH464"/>
          <cell r="AI464"/>
          <cell r="AJ464"/>
          <cell r="AK464"/>
          <cell r="AL464"/>
        </row>
        <row r="465">
          <cell r="D465" t="str">
            <v>USD</v>
          </cell>
          <cell r="J465" t="str">
            <v>LETRAS EN GARANTÍA</v>
          </cell>
          <cell r="L465" t="str">
            <v>TASA CERO</v>
          </cell>
          <cell r="M465" t="str">
            <v>Argentina</v>
          </cell>
          <cell r="Q465" t="str">
            <v>No mercado</v>
          </cell>
          <cell r="R465">
            <v>0.1515</v>
          </cell>
          <cell r="S465">
            <v>0</v>
          </cell>
          <cell r="T465">
            <v>0</v>
          </cell>
          <cell r="U465">
            <v>0.1515</v>
          </cell>
          <cell r="V465">
            <v>0</v>
          </cell>
          <cell r="W465">
            <v>0</v>
          </cell>
          <cell r="X465">
            <v>0.1515</v>
          </cell>
          <cell r="Y465">
            <v>0</v>
          </cell>
          <cell r="Z465">
            <v>0</v>
          </cell>
          <cell r="AA465"/>
          <cell r="AB465"/>
          <cell r="AC465"/>
          <cell r="AD465"/>
          <cell r="AE465"/>
          <cell r="AF465"/>
          <cell r="AG465"/>
          <cell r="AH465"/>
          <cell r="AI465"/>
          <cell r="AJ465"/>
          <cell r="AK465"/>
          <cell r="AL465"/>
        </row>
        <row r="466">
          <cell r="D466" t="str">
            <v>USD</v>
          </cell>
          <cell r="J466" t="str">
            <v>LETRAS EN GARANTÍA</v>
          </cell>
          <cell r="L466" t="str">
            <v>TASA CERO</v>
          </cell>
          <cell r="M466" t="str">
            <v>Argentina</v>
          </cell>
          <cell r="Q466" t="str">
            <v>No mercado</v>
          </cell>
          <cell r="R466">
            <v>0.1515</v>
          </cell>
          <cell r="S466">
            <v>0</v>
          </cell>
          <cell r="T466">
            <v>0</v>
          </cell>
          <cell r="U466">
            <v>0.1515</v>
          </cell>
          <cell r="V466">
            <v>0</v>
          </cell>
          <cell r="W466">
            <v>0</v>
          </cell>
          <cell r="X466">
            <v>0.1515</v>
          </cell>
          <cell r="Y466">
            <v>0</v>
          </cell>
          <cell r="Z466">
            <v>0</v>
          </cell>
          <cell r="AA466"/>
          <cell r="AB466"/>
          <cell r="AC466"/>
          <cell r="AD466"/>
          <cell r="AE466"/>
          <cell r="AF466"/>
          <cell r="AG466"/>
          <cell r="AH466"/>
          <cell r="AI466"/>
          <cell r="AJ466"/>
          <cell r="AK466"/>
          <cell r="AL466"/>
        </row>
        <row r="467">
          <cell r="D467" t="str">
            <v>USD</v>
          </cell>
          <cell r="J467" t="str">
            <v>LETRAS EN GARANTÍA</v>
          </cell>
          <cell r="L467" t="str">
            <v>TASA CERO</v>
          </cell>
          <cell r="M467" t="str">
            <v>Argentina</v>
          </cell>
          <cell r="Q467" t="str">
            <v>No mercado</v>
          </cell>
          <cell r="R467">
            <v>0.1515</v>
          </cell>
          <cell r="S467">
            <v>0</v>
          </cell>
          <cell r="T467">
            <v>0</v>
          </cell>
          <cell r="U467">
            <v>0.1515</v>
          </cell>
          <cell r="V467">
            <v>0</v>
          </cell>
          <cell r="W467">
            <v>0</v>
          </cell>
          <cell r="X467">
            <v>0.1515</v>
          </cell>
          <cell r="Y467">
            <v>0</v>
          </cell>
          <cell r="Z467">
            <v>0</v>
          </cell>
          <cell r="AA467"/>
          <cell r="AB467"/>
          <cell r="AC467"/>
          <cell r="AD467"/>
          <cell r="AE467"/>
          <cell r="AF467"/>
          <cell r="AG467"/>
          <cell r="AH467"/>
          <cell r="AI467"/>
          <cell r="AJ467"/>
          <cell r="AK467"/>
          <cell r="AL467"/>
        </row>
        <row r="468">
          <cell r="D468" t="str">
            <v>USD</v>
          </cell>
          <cell r="J468" t="str">
            <v>LETRAS EN GARANTÍA</v>
          </cell>
          <cell r="L468" t="str">
            <v>TASA CERO</v>
          </cell>
          <cell r="M468" t="str">
            <v>Argentina</v>
          </cell>
          <cell r="Q468" t="str">
            <v>No mercado</v>
          </cell>
          <cell r="R468">
            <v>0.1515</v>
          </cell>
          <cell r="S468">
            <v>0</v>
          </cell>
          <cell r="T468">
            <v>0</v>
          </cell>
          <cell r="U468">
            <v>0.1515</v>
          </cell>
          <cell r="V468">
            <v>0</v>
          </cell>
          <cell r="W468">
            <v>0</v>
          </cell>
          <cell r="X468">
            <v>0.1515</v>
          </cell>
          <cell r="Y468">
            <v>0</v>
          </cell>
          <cell r="Z468">
            <v>0</v>
          </cell>
          <cell r="AA468"/>
          <cell r="AB468"/>
          <cell r="AC468"/>
          <cell r="AD468"/>
          <cell r="AE468"/>
          <cell r="AF468"/>
          <cell r="AG468"/>
          <cell r="AH468"/>
          <cell r="AI468"/>
          <cell r="AJ468"/>
          <cell r="AK468"/>
          <cell r="AL468"/>
        </row>
        <row r="469">
          <cell r="D469" t="str">
            <v>USD</v>
          </cell>
          <cell r="J469" t="str">
            <v>LETRAS EN GARANTÍA</v>
          </cell>
          <cell r="L469" t="str">
            <v>TASA CERO</v>
          </cell>
          <cell r="M469" t="str">
            <v>Argentina</v>
          </cell>
          <cell r="Q469" t="str">
            <v>No mercado</v>
          </cell>
          <cell r="R469">
            <v>0.1515</v>
          </cell>
          <cell r="S469">
            <v>0</v>
          </cell>
          <cell r="T469">
            <v>0</v>
          </cell>
          <cell r="U469">
            <v>0.1515</v>
          </cell>
          <cell r="V469">
            <v>0</v>
          </cell>
          <cell r="W469">
            <v>0</v>
          </cell>
          <cell r="X469">
            <v>0.1515</v>
          </cell>
          <cell r="Y469">
            <v>0</v>
          </cell>
          <cell r="Z469">
            <v>0</v>
          </cell>
          <cell r="AA469"/>
          <cell r="AB469"/>
          <cell r="AC469"/>
          <cell r="AD469"/>
          <cell r="AE469"/>
          <cell r="AF469"/>
          <cell r="AG469"/>
          <cell r="AH469"/>
          <cell r="AI469"/>
          <cell r="AJ469"/>
          <cell r="AK469"/>
          <cell r="AL469"/>
        </row>
        <row r="470">
          <cell r="D470" t="str">
            <v>USD</v>
          </cell>
          <cell r="J470" t="str">
            <v>LETRAS EN GARANTÍA</v>
          </cell>
          <cell r="L470" t="str">
            <v>TASA CERO</v>
          </cell>
          <cell r="M470" t="str">
            <v>Argentina</v>
          </cell>
          <cell r="Q470" t="str">
            <v>No mercado</v>
          </cell>
          <cell r="R470">
            <v>0.1515</v>
          </cell>
          <cell r="S470">
            <v>0</v>
          </cell>
          <cell r="T470">
            <v>0</v>
          </cell>
          <cell r="U470">
            <v>0.1515</v>
          </cell>
          <cell r="V470">
            <v>0</v>
          </cell>
          <cell r="W470">
            <v>0</v>
          </cell>
          <cell r="X470">
            <v>0.1515</v>
          </cell>
          <cell r="Y470">
            <v>0</v>
          </cell>
          <cell r="Z470">
            <v>0</v>
          </cell>
          <cell r="AA470"/>
          <cell r="AB470"/>
          <cell r="AC470"/>
          <cell r="AD470"/>
          <cell r="AE470"/>
          <cell r="AF470"/>
          <cell r="AG470"/>
          <cell r="AH470"/>
          <cell r="AI470"/>
          <cell r="AJ470"/>
          <cell r="AK470"/>
          <cell r="AL470"/>
        </row>
        <row r="471">
          <cell r="D471" t="str">
            <v>USD</v>
          </cell>
          <cell r="J471" t="str">
            <v>LETRAS EN GARANTÍA</v>
          </cell>
          <cell r="L471" t="str">
            <v>TASA CERO</v>
          </cell>
          <cell r="M471" t="str">
            <v>Argentina</v>
          </cell>
          <cell r="Q471" t="str">
            <v>No mercado</v>
          </cell>
          <cell r="R471">
            <v>0.1515</v>
          </cell>
          <cell r="S471">
            <v>0</v>
          </cell>
          <cell r="T471">
            <v>0</v>
          </cell>
          <cell r="U471">
            <v>0.1515</v>
          </cell>
          <cell r="V471">
            <v>0</v>
          </cell>
          <cell r="W471">
            <v>0</v>
          </cell>
          <cell r="X471">
            <v>0.1515</v>
          </cell>
          <cell r="Y471">
            <v>0</v>
          </cell>
          <cell r="Z471">
            <v>0</v>
          </cell>
          <cell r="AA471"/>
          <cell r="AB471"/>
          <cell r="AC471"/>
          <cell r="AD471"/>
          <cell r="AE471"/>
          <cell r="AF471"/>
          <cell r="AG471"/>
          <cell r="AH471"/>
          <cell r="AI471"/>
          <cell r="AJ471"/>
          <cell r="AK471"/>
          <cell r="AL471"/>
        </row>
        <row r="472">
          <cell r="D472" t="str">
            <v>USD</v>
          </cell>
          <cell r="J472" t="str">
            <v>LETRAS EN GARANTÍA</v>
          </cell>
          <cell r="L472" t="str">
            <v>TASA CERO</v>
          </cell>
          <cell r="M472" t="str">
            <v>Argentina</v>
          </cell>
          <cell r="Q472" t="str">
            <v>No mercado</v>
          </cell>
          <cell r="R472">
            <v>0.1515</v>
          </cell>
          <cell r="S472">
            <v>0</v>
          </cell>
          <cell r="T472">
            <v>0</v>
          </cell>
          <cell r="U472">
            <v>0.1515</v>
          </cell>
          <cell r="V472">
            <v>0</v>
          </cell>
          <cell r="W472">
            <v>0</v>
          </cell>
          <cell r="X472">
            <v>0.1515</v>
          </cell>
          <cell r="Y472">
            <v>0</v>
          </cell>
          <cell r="Z472">
            <v>0</v>
          </cell>
          <cell r="AA472"/>
          <cell r="AB472"/>
          <cell r="AC472"/>
          <cell r="AD472"/>
          <cell r="AE472"/>
          <cell r="AF472"/>
          <cell r="AG472"/>
          <cell r="AH472"/>
          <cell r="AI472"/>
          <cell r="AJ472"/>
          <cell r="AK472"/>
          <cell r="AL472"/>
        </row>
        <row r="473">
          <cell r="D473" t="str">
            <v>USD</v>
          </cell>
          <cell r="J473" t="str">
            <v>LETRAS EN GARANTÍA</v>
          </cell>
          <cell r="L473" t="str">
            <v>TASA CERO</v>
          </cell>
          <cell r="M473" t="str">
            <v>Argentina</v>
          </cell>
          <cell r="Q473" t="str">
            <v>No mercado</v>
          </cell>
          <cell r="R473">
            <v>0.1515</v>
          </cell>
          <cell r="S473">
            <v>0</v>
          </cell>
          <cell r="T473">
            <v>0</v>
          </cell>
          <cell r="U473">
            <v>0.1515</v>
          </cell>
          <cell r="V473">
            <v>0</v>
          </cell>
          <cell r="W473">
            <v>0</v>
          </cell>
          <cell r="X473">
            <v>0.1515</v>
          </cell>
          <cell r="Y473">
            <v>0</v>
          </cell>
          <cell r="Z473">
            <v>0</v>
          </cell>
          <cell r="AA473"/>
          <cell r="AB473"/>
          <cell r="AC473"/>
          <cell r="AD473"/>
          <cell r="AE473"/>
          <cell r="AF473"/>
          <cell r="AG473"/>
          <cell r="AH473"/>
          <cell r="AI473"/>
          <cell r="AJ473"/>
          <cell r="AK473"/>
          <cell r="AL473"/>
        </row>
        <row r="474">
          <cell r="D474" t="str">
            <v>USD</v>
          </cell>
          <cell r="J474" t="str">
            <v>LETRAS EN GARANTÍA</v>
          </cell>
          <cell r="L474" t="str">
            <v>TASA CERO</v>
          </cell>
          <cell r="M474" t="str">
            <v>Argentina</v>
          </cell>
          <cell r="Q474" t="str">
            <v>No mercado</v>
          </cell>
          <cell r="R474">
            <v>0.1515</v>
          </cell>
          <cell r="S474">
            <v>0</v>
          </cell>
          <cell r="T474">
            <v>0</v>
          </cell>
          <cell r="U474">
            <v>0.1515</v>
          </cell>
          <cell r="V474">
            <v>0</v>
          </cell>
          <cell r="W474">
            <v>0</v>
          </cell>
          <cell r="X474">
            <v>0.1515</v>
          </cell>
          <cell r="Y474">
            <v>0</v>
          </cell>
          <cell r="Z474">
            <v>0</v>
          </cell>
          <cell r="AA474"/>
          <cell r="AB474"/>
          <cell r="AC474"/>
          <cell r="AD474"/>
          <cell r="AE474"/>
          <cell r="AF474"/>
          <cell r="AG474"/>
          <cell r="AH474"/>
          <cell r="AI474"/>
          <cell r="AJ474"/>
          <cell r="AK474"/>
          <cell r="AL474"/>
        </row>
        <row r="475">
          <cell r="D475" t="str">
            <v>USD</v>
          </cell>
          <cell r="J475" t="str">
            <v>LETRAS EN GARANTÍA</v>
          </cell>
          <cell r="L475" t="str">
            <v>TASA CERO</v>
          </cell>
          <cell r="M475" t="str">
            <v>Argentina</v>
          </cell>
          <cell r="Q475" t="str">
            <v>No mercado</v>
          </cell>
          <cell r="R475">
            <v>0.1515</v>
          </cell>
          <cell r="S475">
            <v>0</v>
          </cell>
          <cell r="T475">
            <v>0</v>
          </cell>
          <cell r="U475">
            <v>0.1515</v>
          </cell>
          <cell r="V475">
            <v>0</v>
          </cell>
          <cell r="W475">
            <v>0</v>
          </cell>
          <cell r="X475">
            <v>0.1515</v>
          </cell>
          <cell r="Y475">
            <v>0</v>
          </cell>
          <cell r="Z475">
            <v>0</v>
          </cell>
          <cell r="AA475"/>
          <cell r="AB475"/>
          <cell r="AC475"/>
          <cell r="AD475"/>
          <cell r="AE475"/>
          <cell r="AF475"/>
          <cell r="AG475"/>
          <cell r="AH475"/>
          <cell r="AI475"/>
          <cell r="AJ475"/>
          <cell r="AK475"/>
          <cell r="AL475"/>
        </row>
        <row r="476">
          <cell r="D476" t="str">
            <v>USD</v>
          </cell>
          <cell r="J476" t="str">
            <v>LETRAS EN GARANTÍA</v>
          </cell>
          <cell r="L476" t="str">
            <v>TASA CERO</v>
          </cell>
          <cell r="M476" t="str">
            <v>Argentina</v>
          </cell>
          <cell r="Q476" t="str">
            <v>No mercado</v>
          </cell>
          <cell r="R476">
            <v>0.1515</v>
          </cell>
          <cell r="S476">
            <v>0</v>
          </cell>
          <cell r="T476">
            <v>0</v>
          </cell>
          <cell r="U476">
            <v>0.1515</v>
          </cell>
          <cell r="V476">
            <v>0</v>
          </cell>
          <cell r="W476">
            <v>0</v>
          </cell>
          <cell r="X476">
            <v>0.1515</v>
          </cell>
          <cell r="Y476">
            <v>0</v>
          </cell>
          <cell r="Z476">
            <v>0</v>
          </cell>
          <cell r="AA476"/>
          <cell r="AB476"/>
          <cell r="AC476"/>
          <cell r="AD476"/>
          <cell r="AE476"/>
          <cell r="AF476"/>
          <cell r="AG476"/>
          <cell r="AH476"/>
          <cell r="AI476"/>
          <cell r="AJ476"/>
          <cell r="AK476"/>
          <cell r="AL476"/>
        </row>
        <row r="477">
          <cell r="D477" t="str">
            <v>USD</v>
          </cell>
          <cell r="J477" t="str">
            <v>LETRAS EN GARANTÍA</v>
          </cell>
          <cell r="L477" t="str">
            <v>TASA CERO</v>
          </cell>
          <cell r="M477" t="str">
            <v>Argentina</v>
          </cell>
          <cell r="Q477" t="str">
            <v>No mercado</v>
          </cell>
          <cell r="R477">
            <v>0.1515</v>
          </cell>
          <cell r="S477">
            <v>0</v>
          </cell>
          <cell r="T477">
            <v>0</v>
          </cell>
          <cell r="U477">
            <v>0.1515</v>
          </cell>
          <cell r="V477">
            <v>0</v>
          </cell>
          <cell r="W477">
            <v>0</v>
          </cell>
          <cell r="X477">
            <v>0.1515</v>
          </cell>
          <cell r="Y477">
            <v>0</v>
          </cell>
          <cell r="Z477">
            <v>0</v>
          </cell>
          <cell r="AA477"/>
          <cell r="AB477"/>
          <cell r="AC477"/>
          <cell r="AD477"/>
          <cell r="AE477"/>
          <cell r="AF477"/>
          <cell r="AG477"/>
          <cell r="AH477"/>
          <cell r="AI477"/>
          <cell r="AJ477"/>
          <cell r="AK477"/>
          <cell r="AL477"/>
        </row>
        <row r="478">
          <cell r="D478" t="str">
            <v>USD</v>
          </cell>
          <cell r="J478" t="str">
            <v>LETRAS EN GARANTÍA</v>
          </cell>
          <cell r="L478" t="str">
            <v>TASA CERO</v>
          </cell>
          <cell r="M478" t="str">
            <v>Argentina</v>
          </cell>
          <cell r="Q478" t="str">
            <v>No mercado</v>
          </cell>
          <cell r="R478">
            <v>0.1515</v>
          </cell>
          <cell r="S478">
            <v>0</v>
          </cell>
          <cell r="T478">
            <v>0</v>
          </cell>
          <cell r="U478">
            <v>0.1515</v>
          </cell>
          <cell r="V478">
            <v>0</v>
          </cell>
          <cell r="W478">
            <v>0</v>
          </cell>
          <cell r="X478">
            <v>0.1515</v>
          </cell>
          <cell r="Y478">
            <v>0</v>
          </cell>
          <cell r="Z478">
            <v>0</v>
          </cell>
          <cell r="AA478"/>
          <cell r="AB478"/>
          <cell r="AC478"/>
          <cell r="AD478"/>
          <cell r="AE478"/>
          <cell r="AF478"/>
          <cell r="AG478"/>
          <cell r="AH478"/>
          <cell r="AI478"/>
          <cell r="AJ478"/>
          <cell r="AK478"/>
          <cell r="AL478"/>
        </row>
        <row r="479">
          <cell r="D479" t="str">
            <v>USD</v>
          </cell>
          <cell r="J479" t="str">
            <v>LETRAS EN GARANTÍA</v>
          </cell>
          <cell r="L479" t="str">
            <v>TASA CERO</v>
          </cell>
          <cell r="M479" t="str">
            <v>Argentina</v>
          </cell>
          <cell r="Q479" t="str">
            <v>No mercado</v>
          </cell>
          <cell r="R479">
            <v>0.1515</v>
          </cell>
          <cell r="S479">
            <v>0</v>
          </cell>
          <cell r="T479">
            <v>0</v>
          </cell>
          <cell r="U479">
            <v>0.1515</v>
          </cell>
          <cell r="V479">
            <v>0</v>
          </cell>
          <cell r="W479">
            <v>0</v>
          </cell>
          <cell r="X479">
            <v>0.1515</v>
          </cell>
          <cell r="Y479">
            <v>0</v>
          </cell>
          <cell r="Z479">
            <v>0</v>
          </cell>
          <cell r="AA479"/>
          <cell r="AB479"/>
          <cell r="AC479"/>
          <cell r="AD479"/>
          <cell r="AE479"/>
          <cell r="AF479"/>
          <cell r="AG479"/>
          <cell r="AH479"/>
          <cell r="AI479"/>
          <cell r="AJ479"/>
          <cell r="AK479"/>
          <cell r="AL479"/>
        </row>
        <row r="480">
          <cell r="D480" t="str">
            <v>USD</v>
          </cell>
          <cell r="J480" t="str">
            <v>LETRAS EN GARANTÍA</v>
          </cell>
          <cell r="L480" t="str">
            <v>TASA CERO</v>
          </cell>
          <cell r="M480" t="str">
            <v>Argentina</v>
          </cell>
          <cell r="Q480" t="str">
            <v>No mercado</v>
          </cell>
          <cell r="R480">
            <v>0.1515</v>
          </cell>
          <cell r="S480">
            <v>0</v>
          </cell>
          <cell r="T480">
            <v>0</v>
          </cell>
          <cell r="U480">
            <v>0.1515</v>
          </cell>
          <cell r="V480">
            <v>0</v>
          </cell>
          <cell r="W480">
            <v>0</v>
          </cell>
          <cell r="X480">
            <v>0.1515</v>
          </cell>
          <cell r="Y480">
            <v>0</v>
          </cell>
          <cell r="Z480">
            <v>0</v>
          </cell>
          <cell r="AA480"/>
          <cell r="AB480"/>
          <cell r="AC480"/>
          <cell r="AD480"/>
          <cell r="AE480"/>
          <cell r="AF480"/>
          <cell r="AG480"/>
          <cell r="AH480"/>
          <cell r="AI480"/>
          <cell r="AJ480"/>
          <cell r="AK480"/>
          <cell r="AL480"/>
        </row>
        <row r="481">
          <cell r="D481" t="str">
            <v>USD</v>
          </cell>
          <cell r="J481" t="str">
            <v>LETRAS EN GARANTÍA</v>
          </cell>
          <cell r="L481" t="str">
            <v>TASA CERO</v>
          </cell>
          <cell r="M481" t="str">
            <v>Argentina</v>
          </cell>
          <cell r="Q481" t="str">
            <v>No mercado</v>
          </cell>
          <cell r="R481">
            <v>0.1515</v>
          </cell>
          <cell r="S481">
            <v>0</v>
          </cell>
          <cell r="T481">
            <v>0</v>
          </cell>
          <cell r="U481">
            <v>0.1515</v>
          </cell>
          <cell r="V481">
            <v>0</v>
          </cell>
          <cell r="W481">
            <v>0</v>
          </cell>
          <cell r="X481">
            <v>0.1515</v>
          </cell>
          <cell r="Y481">
            <v>0</v>
          </cell>
          <cell r="Z481">
            <v>0</v>
          </cell>
          <cell r="AA481"/>
          <cell r="AB481"/>
          <cell r="AC481"/>
          <cell r="AD481"/>
          <cell r="AE481"/>
          <cell r="AF481"/>
          <cell r="AG481"/>
          <cell r="AH481"/>
          <cell r="AI481"/>
          <cell r="AJ481"/>
          <cell r="AK481"/>
          <cell r="AL481"/>
        </row>
        <row r="482">
          <cell r="D482" t="str">
            <v>USD</v>
          </cell>
          <cell r="J482" t="str">
            <v>LETRAS EN GARANTÍA</v>
          </cell>
          <cell r="L482" t="str">
            <v>TASA CERO</v>
          </cell>
          <cell r="M482" t="str">
            <v>Argentina</v>
          </cell>
          <cell r="Q482" t="str">
            <v>No mercado</v>
          </cell>
          <cell r="R482">
            <v>0.18</v>
          </cell>
          <cell r="S482">
            <v>0</v>
          </cell>
          <cell r="T482">
            <v>0</v>
          </cell>
          <cell r="U482">
            <v>0.18</v>
          </cell>
          <cell r="V482">
            <v>0</v>
          </cell>
          <cell r="W482">
            <v>0</v>
          </cell>
          <cell r="X482">
            <v>0.18</v>
          </cell>
          <cell r="Y482">
            <v>0</v>
          </cell>
          <cell r="Z482">
            <v>0</v>
          </cell>
          <cell r="AA482"/>
          <cell r="AB482"/>
          <cell r="AC482"/>
          <cell r="AD482"/>
          <cell r="AE482"/>
          <cell r="AF482"/>
          <cell r="AG482"/>
          <cell r="AH482"/>
          <cell r="AI482"/>
          <cell r="AJ482"/>
          <cell r="AK482"/>
          <cell r="AL482"/>
        </row>
        <row r="483">
          <cell r="D483" t="str">
            <v>USD</v>
          </cell>
          <cell r="J483" t="str">
            <v>LETRAS EN GARANTÍA</v>
          </cell>
          <cell r="L483" t="str">
            <v>TASA CERO</v>
          </cell>
          <cell r="M483" t="str">
            <v>Argentina</v>
          </cell>
          <cell r="Q483" t="str">
            <v>No mercado</v>
          </cell>
          <cell r="R483">
            <v>0.18</v>
          </cell>
          <cell r="S483">
            <v>0</v>
          </cell>
          <cell r="T483">
            <v>0</v>
          </cell>
          <cell r="U483">
            <v>0.18</v>
          </cell>
          <cell r="V483">
            <v>0</v>
          </cell>
          <cell r="W483">
            <v>0</v>
          </cell>
          <cell r="X483">
            <v>0.18</v>
          </cell>
          <cell r="Y483">
            <v>0</v>
          </cell>
          <cell r="Z483">
            <v>0</v>
          </cell>
          <cell r="AA483"/>
          <cell r="AB483"/>
          <cell r="AC483"/>
          <cell r="AD483"/>
          <cell r="AE483"/>
          <cell r="AF483"/>
          <cell r="AG483"/>
          <cell r="AH483"/>
          <cell r="AI483"/>
          <cell r="AJ483"/>
          <cell r="AK483"/>
          <cell r="AL483"/>
        </row>
        <row r="484">
          <cell r="D484" t="str">
            <v>USD</v>
          </cell>
          <cell r="J484" t="str">
            <v>LETRAS EN GARANTÍA</v>
          </cell>
          <cell r="L484" t="str">
            <v>TASA CERO</v>
          </cell>
          <cell r="M484" t="str">
            <v>Argentina</v>
          </cell>
          <cell r="Q484" t="str">
            <v>No mercado</v>
          </cell>
          <cell r="R484">
            <v>0.18</v>
          </cell>
          <cell r="S484">
            <v>0</v>
          </cell>
          <cell r="T484">
            <v>0</v>
          </cell>
          <cell r="U484">
            <v>0.18</v>
          </cell>
          <cell r="V484">
            <v>0</v>
          </cell>
          <cell r="W484">
            <v>0</v>
          </cell>
          <cell r="X484">
            <v>0.18</v>
          </cell>
          <cell r="Y484">
            <v>0</v>
          </cell>
          <cell r="Z484">
            <v>0</v>
          </cell>
          <cell r="AA484"/>
          <cell r="AB484"/>
          <cell r="AC484"/>
          <cell r="AD484"/>
          <cell r="AE484"/>
          <cell r="AF484"/>
          <cell r="AG484"/>
          <cell r="AH484"/>
          <cell r="AI484"/>
          <cell r="AJ484"/>
          <cell r="AK484"/>
          <cell r="AL484"/>
        </row>
        <row r="485">
          <cell r="D485" t="str">
            <v>USD</v>
          </cell>
          <cell r="J485" t="str">
            <v>LETRAS EN GARANTÍA</v>
          </cell>
          <cell r="L485" t="str">
            <v>TASA CERO</v>
          </cell>
          <cell r="M485" t="str">
            <v>Argentina</v>
          </cell>
          <cell r="Q485" t="str">
            <v>No mercado</v>
          </cell>
          <cell r="R485">
            <v>0.18</v>
          </cell>
          <cell r="S485">
            <v>0</v>
          </cell>
          <cell r="T485">
            <v>0</v>
          </cell>
          <cell r="U485">
            <v>0.18</v>
          </cell>
          <cell r="V485">
            <v>0</v>
          </cell>
          <cell r="W485">
            <v>0</v>
          </cell>
          <cell r="X485">
            <v>0.18</v>
          </cell>
          <cell r="Y485">
            <v>0</v>
          </cell>
          <cell r="Z485">
            <v>0</v>
          </cell>
          <cell r="AA485"/>
          <cell r="AB485"/>
          <cell r="AC485"/>
          <cell r="AD485"/>
          <cell r="AE485"/>
          <cell r="AF485"/>
          <cell r="AG485"/>
          <cell r="AH485"/>
          <cell r="AI485"/>
          <cell r="AJ485"/>
          <cell r="AK485"/>
          <cell r="AL485"/>
        </row>
        <row r="486">
          <cell r="D486" t="str">
            <v>USD</v>
          </cell>
          <cell r="J486" t="str">
            <v>LETRAS EN GARANTÍA</v>
          </cell>
          <cell r="L486" t="str">
            <v>TASA CERO</v>
          </cell>
          <cell r="M486" t="str">
            <v>Argentina</v>
          </cell>
          <cell r="Q486" t="str">
            <v>No mercado</v>
          </cell>
          <cell r="R486">
            <v>0.18</v>
          </cell>
          <cell r="S486">
            <v>0</v>
          </cell>
          <cell r="T486">
            <v>0</v>
          </cell>
          <cell r="U486">
            <v>0.18</v>
          </cell>
          <cell r="V486">
            <v>0</v>
          </cell>
          <cell r="W486">
            <v>0</v>
          </cell>
          <cell r="X486">
            <v>0.18</v>
          </cell>
          <cell r="Y486">
            <v>0</v>
          </cell>
          <cell r="Z486">
            <v>0</v>
          </cell>
          <cell r="AA486"/>
          <cell r="AB486"/>
          <cell r="AC486"/>
          <cell r="AD486"/>
          <cell r="AE486"/>
          <cell r="AF486"/>
          <cell r="AG486"/>
          <cell r="AH486"/>
          <cell r="AI486"/>
          <cell r="AJ486"/>
          <cell r="AK486"/>
          <cell r="AL486"/>
        </row>
        <row r="487">
          <cell r="D487" t="str">
            <v>USD</v>
          </cell>
          <cell r="J487" t="str">
            <v>LETRAS EN GARANTÍA</v>
          </cell>
          <cell r="L487" t="str">
            <v>TASA CERO</v>
          </cell>
          <cell r="M487" t="str">
            <v>Argentina</v>
          </cell>
          <cell r="Q487" t="str">
            <v>No mercado</v>
          </cell>
          <cell r="R487">
            <v>0.18</v>
          </cell>
          <cell r="S487">
            <v>0</v>
          </cell>
          <cell r="T487">
            <v>0</v>
          </cell>
          <cell r="U487">
            <v>0.18</v>
          </cell>
          <cell r="V487">
            <v>0</v>
          </cell>
          <cell r="W487">
            <v>0</v>
          </cell>
          <cell r="X487">
            <v>0.18</v>
          </cell>
          <cell r="Y487">
            <v>0</v>
          </cell>
          <cell r="Z487">
            <v>0</v>
          </cell>
          <cell r="AA487"/>
          <cell r="AB487"/>
          <cell r="AC487"/>
          <cell r="AD487"/>
          <cell r="AE487"/>
          <cell r="AF487"/>
          <cell r="AG487"/>
          <cell r="AH487"/>
          <cell r="AI487"/>
          <cell r="AJ487"/>
          <cell r="AK487"/>
          <cell r="AL487"/>
        </row>
        <row r="488">
          <cell r="D488" t="str">
            <v>USD</v>
          </cell>
          <cell r="J488" t="str">
            <v>LETRAS EN GARANTÍA</v>
          </cell>
          <cell r="L488" t="str">
            <v>TASA CERO</v>
          </cell>
          <cell r="M488" t="str">
            <v>Argentina</v>
          </cell>
          <cell r="Q488" t="str">
            <v>No mercado</v>
          </cell>
          <cell r="R488">
            <v>0.18</v>
          </cell>
          <cell r="S488">
            <v>0</v>
          </cell>
          <cell r="T488">
            <v>0</v>
          </cell>
          <cell r="U488">
            <v>0.18</v>
          </cell>
          <cell r="V488">
            <v>0</v>
          </cell>
          <cell r="W488">
            <v>0</v>
          </cell>
          <cell r="X488">
            <v>0.18</v>
          </cell>
          <cell r="Y488">
            <v>0</v>
          </cell>
          <cell r="Z488">
            <v>0</v>
          </cell>
          <cell r="AA488"/>
          <cell r="AB488"/>
          <cell r="AC488"/>
          <cell r="AD488"/>
          <cell r="AE488"/>
          <cell r="AF488"/>
          <cell r="AG488"/>
          <cell r="AH488"/>
          <cell r="AI488"/>
          <cell r="AJ488"/>
          <cell r="AK488"/>
          <cell r="AL488"/>
        </row>
        <row r="489">
          <cell r="D489" t="str">
            <v>USD</v>
          </cell>
          <cell r="J489" t="str">
            <v>LETRAS EN GARANTÍA</v>
          </cell>
          <cell r="L489" t="str">
            <v>TASA CERO</v>
          </cell>
          <cell r="M489" t="str">
            <v>Argentina</v>
          </cell>
          <cell r="Q489" t="str">
            <v>No mercado</v>
          </cell>
          <cell r="R489">
            <v>0.18</v>
          </cell>
          <cell r="S489">
            <v>0</v>
          </cell>
          <cell r="T489">
            <v>0</v>
          </cell>
          <cell r="U489">
            <v>0.18</v>
          </cell>
          <cell r="V489">
            <v>0</v>
          </cell>
          <cell r="W489">
            <v>0</v>
          </cell>
          <cell r="X489">
            <v>0.18</v>
          </cell>
          <cell r="Y489">
            <v>0</v>
          </cell>
          <cell r="Z489">
            <v>0</v>
          </cell>
          <cell r="AA489"/>
          <cell r="AB489"/>
          <cell r="AC489"/>
          <cell r="AD489"/>
          <cell r="AE489"/>
          <cell r="AF489"/>
          <cell r="AG489"/>
          <cell r="AH489"/>
          <cell r="AI489"/>
          <cell r="AJ489"/>
          <cell r="AK489"/>
          <cell r="AL489"/>
        </row>
        <row r="490">
          <cell r="D490" t="str">
            <v>USD</v>
          </cell>
          <cell r="J490" t="str">
            <v>LETRAS EN GARANTÍA</v>
          </cell>
          <cell r="L490" t="str">
            <v>TASA CERO</v>
          </cell>
          <cell r="M490" t="str">
            <v>Argentina</v>
          </cell>
          <cell r="Q490" t="str">
            <v>No mercado</v>
          </cell>
          <cell r="R490">
            <v>0.18</v>
          </cell>
          <cell r="S490">
            <v>0</v>
          </cell>
          <cell r="T490">
            <v>0</v>
          </cell>
          <cell r="U490">
            <v>0.18</v>
          </cell>
          <cell r="V490">
            <v>0</v>
          </cell>
          <cell r="W490">
            <v>0</v>
          </cell>
          <cell r="X490">
            <v>0.18</v>
          </cell>
          <cell r="Y490">
            <v>0</v>
          </cell>
          <cell r="Z490">
            <v>0</v>
          </cell>
          <cell r="AA490"/>
          <cell r="AB490"/>
          <cell r="AC490"/>
          <cell r="AD490"/>
          <cell r="AE490"/>
          <cell r="AF490"/>
          <cell r="AG490"/>
          <cell r="AH490"/>
          <cell r="AI490"/>
          <cell r="AJ490"/>
          <cell r="AK490"/>
          <cell r="AL490"/>
        </row>
        <row r="491">
          <cell r="D491" t="str">
            <v>USD</v>
          </cell>
          <cell r="J491" t="str">
            <v>LETRAS EN GARANTÍA</v>
          </cell>
          <cell r="L491" t="str">
            <v>TASA CERO</v>
          </cell>
          <cell r="M491" t="str">
            <v>Argentina</v>
          </cell>
          <cell r="Q491" t="str">
            <v>No mercado</v>
          </cell>
          <cell r="R491">
            <v>0.18</v>
          </cell>
          <cell r="S491">
            <v>0</v>
          </cell>
          <cell r="T491">
            <v>0</v>
          </cell>
          <cell r="U491">
            <v>0.18</v>
          </cell>
          <cell r="V491">
            <v>0</v>
          </cell>
          <cell r="W491">
            <v>0</v>
          </cell>
          <cell r="X491">
            <v>0.18</v>
          </cell>
          <cell r="Y491">
            <v>0</v>
          </cell>
          <cell r="Z491">
            <v>0</v>
          </cell>
          <cell r="AA491"/>
          <cell r="AB491"/>
          <cell r="AC491"/>
          <cell r="AD491"/>
          <cell r="AE491"/>
          <cell r="AF491"/>
          <cell r="AG491"/>
          <cell r="AH491"/>
          <cell r="AI491"/>
          <cell r="AJ491"/>
          <cell r="AK491"/>
          <cell r="AL491"/>
        </row>
        <row r="492">
          <cell r="D492" t="str">
            <v>USD</v>
          </cell>
          <cell r="J492" t="str">
            <v>LETRAS EN GARANTÍA</v>
          </cell>
          <cell r="L492" t="str">
            <v>TASA CERO</v>
          </cell>
          <cell r="M492" t="str">
            <v>Argentina</v>
          </cell>
          <cell r="Q492" t="str">
            <v>No mercado</v>
          </cell>
          <cell r="R492">
            <v>0.18</v>
          </cell>
          <cell r="S492">
            <v>0</v>
          </cell>
          <cell r="T492">
            <v>0</v>
          </cell>
          <cell r="U492">
            <v>0.18</v>
          </cell>
          <cell r="V492">
            <v>0</v>
          </cell>
          <cell r="W492">
            <v>0</v>
          </cell>
          <cell r="X492">
            <v>0.18</v>
          </cell>
          <cell r="Y492">
            <v>0</v>
          </cell>
          <cell r="Z492">
            <v>0</v>
          </cell>
          <cell r="AA492"/>
          <cell r="AB492"/>
          <cell r="AC492"/>
          <cell r="AD492"/>
          <cell r="AE492"/>
          <cell r="AF492"/>
          <cell r="AG492"/>
          <cell r="AH492"/>
          <cell r="AI492"/>
          <cell r="AJ492"/>
          <cell r="AK492"/>
          <cell r="AL492"/>
        </row>
        <row r="493">
          <cell r="D493" t="str">
            <v>USD</v>
          </cell>
          <cell r="J493" t="str">
            <v>LETRAS EN GARANTÍA</v>
          </cell>
          <cell r="L493" t="str">
            <v>TASA CERO</v>
          </cell>
          <cell r="M493" t="str">
            <v>Argentina</v>
          </cell>
          <cell r="Q493" t="str">
            <v>No mercado</v>
          </cell>
          <cell r="R493">
            <v>0.18</v>
          </cell>
          <cell r="S493">
            <v>0</v>
          </cell>
          <cell r="T493">
            <v>0</v>
          </cell>
          <cell r="U493">
            <v>0.18</v>
          </cell>
          <cell r="V493">
            <v>0</v>
          </cell>
          <cell r="W493">
            <v>0</v>
          </cell>
          <cell r="X493">
            <v>0.18</v>
          </cell>
          <cell r="Y493">
            <v>0</v>
          </cell>
          <cell r="Z493">
            <v>0</v>
          </cell>
          <cell r="AA493"/>
          <cell r="AB493"/>
          <cell r="AC493"/>
          <cell r="AD493"/>
          <cell r="AE493"/>
          <cell r="AF493"/>
          <cell r="AG493"/>
          <cell r="AH493"/>
          <cell r="AI493"/>
          <cell r="AJ493"/>
          <cell r="AK493"/>
          <cell r="AL493"/>
        </row>
        <row r="494">
          <cell r="D494" t="str">
            <v>USD</v>
          </cell>
          <cell r="J494" t="str">
            <v>LETRAS EN GARANTÍA</v>
          </cell>
          <cell r="L494" t="str">
            <v>TASA CERO</v>
          </cell>
          <cell r="M494" t="str">
            <v>Argentina</v>
          </cell>
          <cell r="Q494" t="str">
            <v>No mercado</v>
          </cell>
          <cell r="R494">
            <v>0.18</v>
          </cell>
          <cell r="S494">
            <v>0</v>
          </cell>
          <cell r="T494">
            <v>0</v>
          </cell>
          <cell r="U494">
            <v>0.18</v>
          </cell>
          <cell r="V494">
            <v>0</v>
          </cell>
          <cell r="W494">
            <v>0</v>
          </cell>
          <cell r="X494">
            <v>0.18</v>
          </cell>
          <cell r="Y494">
            <v>0</v>
          </cell>
          <cell r="Z494">
            <v>0</v>
          </cell>
          <cell r="AA494"/>
          <cell r="AB494"/>
          <cell r="AC494"/>
          <cell r="AD494"/>
          <cell r="AE494"/>
          <cell r="AF494"/>
          <cell r="AG494"/>
          <cell r="AH494"/>
          <cell r="AI494"/>
          <cell r="AJ494"/>
          <cell r="AK494"/>
          <cell r="AL494"/>
        </row>
        <row r="495">
          <cell r="D495" t="str">
            <v>USD</v>
          </cell>
          <cell r="J495" t="str">
            <v>LETRAS EN GARANTÍA</v>
          </cell>
          <cell r="L495" t="str">
            <v>TASA CERO</v>
          </cell>
          <cell r="M495" t="str">
            <v>Argentina</v>
          </cell>
          <cell r="Q495" t="str">
            <v>No mercado</v>
          </cell>
          <cell r="R495">
            <v>0.18</v>
          </cell>
          <cell r="S495">
            <v>0</v>
          </cell>
          <cell r="T495">
            <v>0</v>
          </cell>
          <cell r="U495">
            <v>0.18</v>
          </cell>
          <cell r="V495">
            <v>0</v>
          </cell>
          <cell r="W495">
            <v>0</v>
          </cell>
          <cell r="X495">
            <v>0.18</v>
          </cell>
          <cell r="Y495">
            <v>0</v>
          </cell>
          <cell r="Z495">
            <v>0</v>
          </cell>
          <cell r="AA495"/>
          <cell r="AB495"/>
          <cell r="AC495"/>
          <cell r="AD495"/>
          <cell r="AE495"/>
          <cell r="AF495"/>
          <cell r="AG495"/>
          <cell r="AH495"/>
          <cell r="AI495"/>
          <cell r="AJ495"/>
          <cell r="AK495"/>
          <cell r="AL495"/>
        </row>
        <row r="496">
          <cell r="D496" t="str">
            <v>USD</v>
          </cell>
          <cell r="J496" t="str">
            <v>LETRAS EN GARANTÍA</v>
          </cell>
          <cell r="L496" t="str">
            <v>TASA CERO</v>
          </cell>
          <cell r="M496" t="str">
            <v>Argentina</v>
          </cell>
          <cell r="Q496" t="str">
            <v>No mercado</v>
          </cell>
          <cell r="R496">
            <v>0.18</v>
          </cell>
          <cell r="S496">
            <v>0</v>
          </cell>
          <cell r="T496">
            <v>0</v>
          </cell>
          <cell r="U496">
            <v>0.18</v>
          </cell>
          <cell r="V496">
            <v>0</v>
          </cell>
          <cell r="W496">
            <v>0</v>
          </cell>
          <cell r="X496">
            <v>0.18</v>
          </cell>
          <cell r="Y496">
            <v>0</v>
          </cell>
          <cell r="Z496">
            <v>0</v>
          </cell>
          <cell r="AA496"/>
          <cell r="AB496"/>
          <cell r="AC496"/>
          <cell r="AD496"/>
          <cell r="AE496"/>
          <cell r="AF496"/>
          <cell r="AG496"/>
          <cell r="AH496"/>
          <cell r="AI496"/>
          <cell r="AJ496"/>
          <cell r="AK496"/>
          <cell r="AL496"/>
        </row>
        <row r="497">
          <cell r="D497" t="str">
            <v>USD</v>
          </cell>
          <cell r="J497" t="str">
            <v>LETRAS EN GARANTÍA</v>
          </cell>
          <cell r="L497" t="str">
            <v>TASA CERO</v>
          </cell>
          <cell r="M497" t="str">
            <v>Argentina</v>
          </cell>
          <cell r="Q497" t="str">
            <v>No mercado</v>
          </cell>
          <cell r="R497">
            <v>0.18</v>
          </cell>
          <cell r="S497">
            <v>0</v>
          </cell>
          <cell r="T497">
            <v>0</v>
          </cell>
          <cell r="U497">
            <v>0.18</v>
          </cell>
          <cell r="V497">
            <v>0</v>
          </cell>
          <cell r="W497">
            <v>0</v>
          </cell>
          <cell r="X497">
            <v>0.18</v>
          </cell>
          <cell r="Y497">
            <v>0</v>
          </cell>
          <cell r="Z497">
            <v>0</v>
          </cell>
          <cell r="AA497"/>
          <cell r="AB497"/>
          <cell r="AC497"/>
          <cell r="AD497"/>
          <cell r="AE497"/>
          <cell r="AF497"/>
          <cell r="AG497"/>
          <cell r="AH497"/>
          <cell r="AI497"/>
          <cell r="AJ497"/>
          <cell r="AK497"/>
          <cell r="AL497"/>
        </row>
        <row r="498">
          <cell r="D498" t="str">
            <v>USD</v>
          </cell>
          <cell r="J498" t="str">
            <v>LETRAS EN GARANTÍA</v>
          </cell>
          <cell r="L498" t="str">
            <v>TASA CERO</v>
          </cell>
          <cell r="M498" t="str">
            <v>Argentina</v>
          </cell>
          <cell r="Q498" t="str">
            <v>No mercado</v>
          </cell>
          <cell r="R498">
            <v>0.18</v>
          </cell>
          <cell r="S498">
            <v>0</v>
          </cell>
          <cell r="T498">
            <v>0</v>
          </cell>
          <cell r="U498">
            <v>0.18</v>
          </cell>
          <cell r="V498">
            <v>0</v>
          </cell>
          <cell r="W498">
            <v>0</v>
          </cell>
          <cell r="X498">
            <v>0.18</v>
          </cell>
          <cell r="Y498">
            <v>0</v>
          </cell>
          <cell r="Z498">
            <v>0</v>
          </cell>
          <cell r="AA498"/>
          <cell r="AB498"/>
          <cell r="AC498"/>
          <cell r="AD498"/>
          <cell r="AE498"/>
          <cell r="AF498"/>
          <cell r="AG498"/>
          <cell r="AH498"/>
          <cell r="AI498"/>
          <cell r="AJ498"/>
          <cell r="AK498"/>
          <cell r="AL498"/>
        </row>
        <row r="499">
          <cell r="D499" t="str">
            <v>USD</v>
          </cell>
          <cell r="J499" t="str">
            <v>LETRAS EN GARANTÍA</v>
          </cell>
          <cell r="L499" t="str">
            <v>TASA CERO</v>
          </cell>
          <cell r="M499" t="str">
            <v>Argentina</v>
          </cell>
          <cell r="Q499" t="str">
            <v>No mercado</v>
          </cell>
          <cell r="R499">
            <v>0.18</v>
          </cell>
          <cell r="S499">
            <v>0</v>
          </cell>
          <cell r="T499">
            <v>0</v>
          </cell>
          <cell r="U499">
            <v>0.18</v>
          </cell>
          <cell r="V499">
            <v>0</v>
          </cell>
          <cell r="W499">
            <v>0</v>
          </cell>
          <cell r="X499">
            <v>0.18</v>
          </cell>
          <cell r="Y499">
            <v>0</v>
          </cell>
          <cell r="Z499">
            <v>0</v>
          </cell>
          <cell r="AA499"/>
          <cell r="AB499"/>
          <cell r="AC499"/>
          <cell r="AD499"/>
          <cell r="AE499"/>
          <cell r="AF499"/>
          <cell r="AG499"/>
          <cell r="AH499"/>
          <cell r="AI499"/>
          <cell r="AJ499"/>
          <cell r="AK499"/>
          <cell r="AL499"/>
        </row>
        <row r="500">
          <cell r="D500" t="str">
            <v>USD</v>
          </cell>
          <cell r="J500" t="str">
            <v>LETRAS EN GARANTÍA</v>
          </cell>
          <cell r="L500" t="str">
            <v>TASA CERO</v>
          </cell>
          <cell r="M500" t="str">
            <v>Argentina</v>
          </cell>
          <cell r="Q500" t="str">
            <v>No mercado</v>
          </cell>
          <cell r="R500">
            <v>0.18</v>
          </cell>
          <cell r="S500">
            <v>0</v>
          </cell>
          <cell r="T500">
            <v>0</v>
          </cell>
          <cell r="U500">
            <v>0.18</v>
          </cell>
          <cell r="V500">
            <v>0</v>
          </cell>
          <cell r="W500">
            <v>0</v>
          </cell>
          <cell r="X500">
            <v>0.18</v>
          </cell>
          <cell r="Y500">
            <v>0</v>
          </cell>
          <cell r="Z500">
            <v>0</v>
          </cell>
          <cell r="AA500"/>
          <cell r="AB500"/>
          <cell r="AC500"/>
          <cell r="AD500"/>
          <cell r="AE500"/>
          <cell r="AF500"/>
          <cell r="AG500"/>
          <cell r="AH500"/>
          <cell r="AI500"/>
          <cell r="AJ500"/>
          <cell r="AK500"/>
          <cell r="AL500"/>
        </row>
        <row r="501">
          <cell r="D501" t="str">
            <v>USD</v>
          </cell>
          <cell r="J501" t="str">
            <v>LETRAS EN GARANTÍA</v>
          </cell>
          <cell r="L501" t="str">
            <v>TASA CERO</v>
          </cell>
          <cell r="M501" t="str">
            <v>Argentina</v>
          </cell>
          <cell r="Q501" t="str">
            <v>No mercado</v>
          </cell>
          <cell r="R501">
            <v>0.18</v>
          </cell>
          <cell r="S501">
            <v>0</v>
          </cell>
          <cell r="T501">
            <v>0</v>
          </cell>
          <cell r="U501">
            <v>0.18</v>
          </cell>
          <cell r="V501">
            <v>0</v>
          </cell>
          <cell r="W501">
            <v>0</v>
          </cell>
          <cell r="X501">
            <v>0.18</v>
          </cell>
          <cell r="Y501">
            <v>0</v>
          </cell>
          <cell r="Z501">
            <v>0</v>
          </cell>
          <cell r="AA501"/>
          <cell r="AB501"/>
          <cell r="AC501"/>
          <cell r="AD501"/>
          <cell r="AE501"/>
          <cell r="AF501"/>
          <cell r="AG501"/>
          <cell r="AH501"/>
          <cell r="AI501"/>
          <cell r="AJ501"/>
          <cell r="AK501"/>
          <cell r="AL501"/>
        </row>
        <row r="502">
          <cell r="D502" t="str">
            <v>USD</v>
          </cell>
          <cell r="J502" t="str">
            <v>LETRAS EN GARANTÍA</v>
          </cell>
          <cell r="L502" t="str">
            <v>TASA CERO</v>
          </cell>
          <cell r="M502" t="str">
            <v>Argentina</v>
          </cell>
          <cell r="Q502" t="str">
            <v>No mercado</v>
          </cell>
          <cell r="R502">
            <v>0.18</v>
          </cell>
          <cell r="S502">
            <v>0</v>
          </cell>
          <cell r="T502">
            <v>0</v>
          </cell>
          <cell r="U502">
            <v>0.18</v>
          </cell>
          <cell r="V502">
            <v>0</v>
          </cell>
          <cell r="W502">
            <v>0</v>
          </cell>
          <cell r="X502">
            <v>0.18</v>
          </cell>
          <cell r="Y502">
            <v>0</v>
          </cell>
          <cell r="Z502">
            <v>0</v>
          </cell>
          <cell r="AA502"/>
          <cell r="AB502"/>
          <cell r="AC502"/>
          <cell r="AD502"/>
          <cell r="AE502"/>
          <cell r="AF502"/>
          <cell r="AG502"/>
          <cell r="AH502"/>
          <cell r="AI502"/>
          <cell r="AJ502"/>
          <cell r="AK502"/>
          <cell r="AL502"/>
        </row>
        <row r="503">
          <cell r="D503" t="str">
            <v>USD</v>
          </cell>
          <cell r="J503" t="str">
            <v>LETRAS EN GARANTÍA</v>
          </cell>
          <cell r="L503" t="str">
            <v>TASA CERO</v>
          </cell>
          <cell r="M503" t="str">
            <v>Argentina</v>
          </cell>
          <cell r="Q503" t="str">
            <v>No mercado</v>
          </cell>
          <cell r="R503">
            <v>0.18</v>
          </cell>
          <cell r="S503">
            <v>0</v>
          </cell>
          <cell r="T503">
            <v>0</v>
          </cell>
          <cell r="U503">
            <v>0.18</v>
          </cell>
          <cell r="V503">
            <v>0</v>
          </cell>
          <cell r="W503">
            <v>0</v>
          </cell>
          <cell r="X503">
            <v>0.18</v>
          </cell>
          <cell r="Y503">
            <v>0</v>
          </cell>
          <cell r="Z503">
            <v>0</v>
          </cell>
          <cell r="AA503"/>
          <cell r="AB503"/>
          <cell r="AC503"/>
          <cell r="AD503"/>
          <cell r="AE503"/>
          <cell r="AF503"/>
          <cell r="AG503"/>
          <cell r="AH503"/>
          <cell r="AI503"/>
          <cell r="AJ503"/>
          <cell r="AK503"/>
          <cell r="AL503"/>
        </row>
        <row r="504">
          <cell r="D504" t="str">
            <v>USD</v>
          </cell>
          <cell r="J504" t="str">
            <v>LETRAS EN GARANTÍA</v>
          </cell>
          <cell r="L504" t="str">
            <v>TASA CERO</v>
          </cell>
          <cell r="M504" t="str">
            <v>Argentina</v>
          </cell>
          <cell r="Q504" t="str">
            <v>No mercado</v>
          </cell>
          <cell r="R504">
            <v>0.18</v>
          </cell>
          <cell r="S504">
            <v>0</v>
          </cell>
          <cell r="T504">
            <v>0</v>
          </cell>
          <cell r="U504">
            <v>0.18</v>
          </cell>
          <cell r="V504">
            <v>0</v>
          </cell>
          <cell r="W504">
            <v>0</v>
          </cell>
          <cell r="X504">
            <v>0.18</v>
          </cell>
          <cell r="Y504">
            <v>0</v>
          </cell>
          <cell r="Z504">
            <v>0</v>
          </cell>
          <cell r="AA504"/>
          <cell r="AB504"/>
          <cell r="AC504"/>
          <cell r="AD504"/>
          <cell r="AE504"/>
          <cell r="AF504"/>
          <cell r="AG504"/>
          <cell r="AH504"/>
          <cell r="AI504"/>
          <cell r="AJ504"/>
          <cell r="AK504"/>
          <cell r="AL504"/>
        </row>
        <row r="505">
          <cell r="D505" t="str">
            <v>USD</v>
          </cell>
          <cell r="J505" t="str">
            <v>LETRAS EN GARANTÍA</v>
          </cell>
          <cell r="L505" t="str">
            <v>TASA CERO</v>
          </cell>
          <cell r="M505" t="str">
            <v>Argentina</v>
          </cell>
          <cell r="Q505" t="str">
            <v>No mercado</v>
          </cell>
          <cell r="R505">
            <v>0.18</v>
          </cell>
          <cell r="S505">
            <v>0</v>
          </cell>
          <cell r="T505">
            <v>0</v>
          </cell>
          <cell r="U505">
            <v>0.18</v>
          </cell>
          <cell r="V505">
            <v>0</v>
          </cell>
          <cell r="W505">
            <v>0</v>
          </cell>
          <cell r="X505">
            <v>0.18</v>
          </cell>
          <cell r="Y505">
            <v>0</v>
          </cell>
          <cell r="Z505">
            <v>0</v>
          </cell>
          <cell r="AA505"/>
          <cell r="AB505"/>
          <cell r="AC505"/>
          <cell r="AD505"/>
          <cell r="AE505"/>
          <cell r="AF505"/>
          <cell r="AG505"/>
          <cell r="AH505"/>
          <cell r="AI505"/>
          <cell r="AJ505"/>
          <cell r="AK505"/>
          <cell r="AL505"/>
        </row>
        <row r="506">
          <cell r="D506" t="str">
            <v>USD</v>
          </cell>
          <cell r="J506" t="str">
            <v>LETRAS EN GARANTÍA</v>
          </cell>
          <cell r="L506" t="str">
            <v>TASA CERO</v>
          </cell>
          <cell r="M506" t="str">
            <v>Argentina</v>
          </cell>
          <cell r="Q506" t="str">
            <v>No mercado</v>
          </cell>
          <cell r="R506">
            <v>0.18</v>
          </cell>
          <cell r="S506">
            <v>0</v>
          </cell>
          <cell r="T506">
            <v>0</v>
          </cell>
          <cell r="U506">
            <v>0.18</v>
          </cell>
          <cell r="V506">
            <v>0</v>
          </cell>
          <cell r="W506">
            <v>0</v>
          </cell>
          <cell r="X506">
            <v>0.18</v>
          </cell>
          <cell r="Y506">
            <v>0</v>
          </cell>
          <cell r="Z506">
            <v>0</v>
          </cell>
          <cell r="AA506"/>
          <cell r="AB506"/>
          <cell r="AC506"/>
          <cell r="AD506"/>
          <cell r="AE506"/>
          <cell r="AF506"/>
          <cell r="AG506"/>
          <cell r="AH506"/>
          <cell r="AI506"/>
          <cell r="AJ506"/>
          <cell r="AK506"/>
          <cell r="AL506"/>
        </row>
        <row r="507">
          <cell r="D507" t="str">
            <v>USD</v>
          </cell>
          <cell r="J507" t="str">
            <v>LETRAS EN GARANTÍA</v>
          </cell>
          <cell r="L507" t="str">
            <v>TASA CERO</v>
          </cell>
          <cell r="M507" t="str">
            <v>Argentina</v>
          </cell>
          <cell r="Q507" t="str">
            <v>No mercado</v>
          </cell>
          <cell r="R507">
            <v>0.18</v>
          </cell>
          <cell r="S507">
            <v>0</v>
          </cell>
          <cell r="T507">
            <v>0</v>
          </cell>
          <cell r="U507">
            <v>0.18</v>
          </cell>
          <cell r="V507">
            <v>0</v>
          </cell>
          <cell r="W507">
            <v>0</v>
          </cell>
          <cell r="X507">
            <v>0.18</v>
          </cell>
          <cell r="Y507">
            <v>0</v>
          </cell>
          <cell r="Z507">
            <v>0</v>
          </cell>
          <cell r="AA507"/>
          <cell r="AB507"/>
          <cell r="AC507"/>
          <cell r="AD507"/>
          <cell r="AE507"/>
          <cell r="AF507"/>
          <cell r="AG507"/>
          <cell r="AH507"/>
          <cell r="AI507"/>
          <cell r="AJ507"/>
          <cell r="AK507"/>
          <cell r="AL507"/>
        </row>
        <row r="508">
          <cell r="D508" t="str">
            <v>USD</v>
          </cell>
          <cell r="J508" t="str">
            <v>LETRAS EN GARANTÍA</v>
          </cell>
          <cell r="L508" t="str">
            <v>TASA CERO</v>
          </cell>
          <cell r="M508" t="str">
            <v>Argentina</v>
          </cell>
          <cell r="Q508" t="str">
            <v>No mercado</v>
          </cell>
          <cell r="R508">
            <v>0.18</v>
          </cell>
          <cell r="S508">
            <v>0</v>
          </cell>
          <cell r="T508">
            <v>0</v>
          </cell>
          <cell r="U508">
            <v>0.18</v>
          </cell>
          <cell r="V508">
            <v>0</v>
          </cell>
          <cell r="W508">
            <v>0</v>
          </cell>
          <cell r="X508">
            <v>0.18</v>
          </cell>
          <cell r="Y508">
            <v>0</v>
          </cell>
          <cell r="Z508">
            <v>0</v>
          </cell>
          <cell r="AA508"/>
          <cell r="AB508"/>
          <cell r="AC508"/>
          <cell r="AD508"/>
          <cell r="AE508"/>
          <cell r="AF508"/>
          <cell r="AG508"/>
          <cell r="AH508"/>
          <cell r="AI508"/>
          <cell r="AJ508"/>
          <cell r="AK508"/>
          <cell r="AL508"/>
        </row>
        <row r="509">
          <cell r="D509" t="str">
            <v>USD</v>
          </cell>
          <cell r="J509" t="str">
            <v>LETRAS EN GARANTÍA</v>
          </cell>
          <cell r="L509" t="str">
            <v>TASA CERO</v>
          </cell>
          <cell r="M509" t="str">
            <v>Argentina</v>
          </cell>
          <cell r="Q509" t="str">
            <v>No mercado</v>
          </cell>
          <cell r="R509">
            <v>0.18</v>
          </cell>
          <cell r="S509">
            <v>0</v>
          </cell>
          <cell r="T509">
            <v>0</v>
          </cell>
          <cell r="U509">
            <v>0.18</v>
          </cell>
          <cell r="V509">
            <v>0</v>
          </cell>
          <cell r="W509">
            <v>0</v>
          </cell>
          <cell r="X509">
            <v>0.18</v>
          </cell>
          <cell r="Y509">
            <v>0</v>
          </cell>
          <cell r="Z509">
            <v>0</v>
          </cell>
          <cell r="AA509"/>
          <cell r="AB509"/>
          <cell r="AC509"/>
          <cell r="AD509"/>
          <cell r="AE509"/>
          <cell r="AF509"/>
          <cell r="AG509"/>
          <cell r="AH509"/>
          <cell r="AI509"/>
          <cell r="AJ509"/>
          <cell r="AK509"/>
          <cell r="AL509"/>
        </row>
        <row r="510">
          <cell r="D510" t="str">
            <v>USD</v>
          </cell>
          <cell r="J510" t="str">
            <v>LETRAS EN GARANTÍA</v>
          </cell>
          <cell r="L510" t="str">
            <v>TASA CERO</v>
          </cell>
          <cell r="M510" t="str">
            <v>Argentina</v>
          </cell>
          <cell r="Q510" t="str">
            <v>No mercado</v>
          </cell>
          <cell r="R510">
            <v>0.18</v>
          </cell>
          <cell r="S510">
            <v>0</v>
          </cell>
          <cell r="T510">
            <v>0</v>
          </cell>
          <cell r="U510">
            <v>0.18</v>
          </cell>
          <cell r="V510">
            <v>0</v>
          </cell>
          <cell r="W510">
            <v>0</v>
          </cell>
          <cell r="X510">
            <v>0.18</v>
          </cell>
          <cell r="Y510">
            <v>0</v>
          </cell>
          <cell r="Z510">
            <v>0</v>
          </cell>
          <cell r="AA510"/>
          <cell r="AB510"/>
          <cell r="AC510"/>
          <cell r="AD510"/>
          <cell r="AE510"/>
          <cell r="AF510"/>
          <cell r="AG510"/>
          <cell r="AH510"/>
          <cell r="AI510"/>
          <cell r="AJ510"/>
          <cell r="AK510"/>
          <cell r="AL510"/>
        </row>
        <row r="511">
          <cell r="D511" t="str">
            <v>USD</v>
          </cell>
          <cell r="J511" t="str">
            <v>LETRAS EN GARANTÍA</v>
          </cell>
          <cell r="L511" t="str">
            <v>TASA CERO</v>
          </cell>
          <cell r="M511" t="str">
            <v>Argentina</v>
          </cell>
          <cell r="Q511" t="str">
            <v>No mercado</v>
          </cell>
          <cell r="R511">
            <v>0.18</v>
          </cell>
          <cell r="S511">
            <v>0</v>
          </cell>
          <cell r="T511">
            <v>0</v>
          </cell>
          <cell r="U511">
            <v>0.18</v>
          </cell>
          <cell r="V511">
            <v>0</v>
          </cell>
          <cell r="W511">
            <v>0</v>
          </cell>
          <cell r="X511">
            <v>0.18</v>
          </cell>
          <cell r="Y511">
            <v>0</v>
          </cell>
          <cell r="Z511">
            <v>0</v>
          </cell>
          <cell r="AA511"/>
          <cell r="AB511"/>
          <cell r="AC511"/>
          <cell r="AD511"/>
          <cell r="AE511"/>
          <cell r="AF511"/>
          <cell r="AG511"/>
          <cell r="AH511"/>
          <cell r="AI511"/>
          <cell r="AJ511"/>
          <cell r="AK511"/>
          <cell r="AL511"/>
        </row>
        <row r="512">
          <cell r="D512" t="str">
            <v>USD</v>
          </cell>
          <cell r="J512" t="str">
            <v>LETRAS EN GARANTÍA</v>
          </cell>
          <cell r="L512" t="str">
            <v>TASA CERO</v>
          </cell>
          <cell r="M512" t="str">
            <v>Argentina</v>
          </cell>
          <cell r="Q512" t="str">
            <v>No mercado</v>
          </cell>
          <cell r="R512">
            <v>0.18</v>
          </cell>
          <cell r="S512">
            <v>0</v>
          </cell>
          <cell r="T512">
            <v>0</v>
          </cell>
          <cell r="U512">
            <v>0.18</v>
          </cell>
          <cell r="V512">
            <v>0</v>
          </cell>
          <cell r="W512">
            <v>0</v>
          </cell>
          <cell r="X512">
            <v>0.18</v>
          </cell>
          <cell r="Y512">
            <v>0</v>
          </cell>
          <cell r="Z512">
            <v>0</v>
          </cell>
          <cell r="AA512"/>
          <cell r="AB512"/>
          <cell r="AC512"/>
          <cell r="AD512"/>
          <cell r="AE512"/>
          <cell r="AF512"/>
          <cell r="AG512"/>
          <cell r="AH512"/>
          <cell r="AI512"/>
          <cell r="AJ512"/>
          <cell r="AK512"/>
          <cell r="AL512"/>
        </row>
        <row r="513">
          <cell r="D513" t="str">
            <v>USD</v>
          </cell>
          <cell r="J513" t="str">
            <v>LETRAS EN GARANTÍA</v>
          </cell>
          <cell r="L513" t="str">
            <v>TASA CERO</v>
          </cell>
          <cell r="M513" t="str">
            <v>Argentina</v>
          </cell>
          <cell r="Q513" t="str">
            <v>No mercado</v>
          </cell>
          <cell r="R513">
            <v>0.18</v>
          </cell>
          <cell r="S513">
            <v>0</v>
          </cell>
          <cell r="T513">
            <v>0</v>
          </cell>
          <cell r="U513">
            <v>0.18</v>
          </cell>
          <cell r="V513">
            <v>0</v>
          </cell>
          <cell r="W513">
            <v>0</v>
          </cell>
          <cell r="X513">
            <v>0.18</v>
          </cell>
          <cell r="Y513">
            <v>0</v>
          </cell>
          <cell r="Z513">
            <v>0</v>
          </cell>
          <cell r="AA513"/>
          <cell r="AB513"/>
          <cell r="AC513"/>
          <cell r="AD513"/>
          <cell r="AE513"/>
          <cell r="AF513"/>
          <cell r="AG513"/>
          <cell r="AH513"/>
          <cell r="AI513"/>
          <cell r="AJ513"/>
          <cell r="AK513"/>
          <cell r="AL513"/>
        </row>
        <row r="514">
          <cell r="D514" t="str">
            <v>USD</v>
          </cell>
          <cell r="J514" t="str">
            <v>LETRAS EN GARANTÍA</v>
          </cell>
          <cell r="L514" t="str">
            <v>TASA CERO</v>
          </cell>
          <cell r="M514" t="str">
            <v>Argentina</v>
          </cell>
          <cell r="Q514" t="str">
            <v>No mercado</v>
          </cell>
          <cell r="R514">
            <v>0.18</v>
          </cell>
          <cell r="S514">
            <v>0</v>
          </cell>
          <cell r="T514">
            <v>0</v>
          </cell>
          <cell r="U514">
            <v>0.18</v>
          </cell>
          <cell r="V514">
            <v>0</v>
          </cell>
          <cell r="W514">
            <v>0</v>
          </cell>
          <cell r="X514">
            <v>0.18</v>
          </cell>
          <cell r="Y514">
            <v>0</v>
          </cell>
          <cell r="Z514">
            <v>0</v>
          </cell>
          <cell r="AA514"/>
          <cell r="AB514"/>
          <cell r="AC514"/>
          <cell r="AD514"/>
          <cell r="AE514"/>
          <cell r="AF514"/>
          <cell r="AG514"/>
          <cell r="AH514"/>
          <cell r="AI514"/>
          <cell r="AJ514"/>
          <cell r="AK514"/>
          <cell r="AL514"/>
        </row>
        <row r="515">
          <cell r="D515" t="str">
            <v>USD</v>
          </cell>
          <cell r="J515" t="str">
            <v>LETRAS EN GARANTÍA</v>
          </cell>
          <cell r="L515" t="str">
            <v>TASA CERO</v>
          </cell>
          <cell r="M515" t="str">
            <v>Argentina</v>
          </cell>
          <cell r="Q515" t="str">
            <v>No mercado</v>
          </cell>
          <cell r="R515">
            <v>0.18</v>
          </cell>
          <cell r="S515">
            <v>0</v>
          </cell>
          <cell r="T515">
            <v>0</v>
          </cell>
          <cell r="U515">
            <v>0.18</v>
          </cell>
          <cell r="V515">
            <v>0</v>
          </cell>
          <cell r="W515">
            <v>0</v>
          </cell>
          <cell r="X515">
            <v>0.18</v>
          </cell>
          <cell r="Y515">
            <v>0</v>
          </cell>
          <cell r="Z515">
            <v>0</v>
          </cell>
          <cell r="AA515"/>
          <cell r="AB515"/>
          <cell r="AC515"/>
          <cell r="AD515"/>
          <cell r="AE515"/>
          <cell r="AF515"/>
          <cell r="AG515"/>
          <cell r="AH515"/>
          <cell r="AI515"/>
          <cell r="AJ515"/>
          <cell r="AK515"/>
          <cell r="AL515"/>
        </row>
        <row r="516">
          <cell r="D516" t="str">
            <v>USD</v>
          </cell>
          <cell r="J516" t="str">
            <v>LETRAS EN GARANTÍA</v>
          </cell>
          <cell r="L516" t="str">
            <v>TASA CERO</v>
          </cell>
          <cell r="M516" t="str">
            <v>Argentina</v>
          </cell>
          <cell r="Q516" t="str">
            <v>No mercado</v>
          </cell>
          <cell r="R516">
            <v>0.18</v>
          </cell>
          <cell r="S516">
            <v>0</v>
          </cell>
          <cell r="T516">
            <v>0</v>
          </cell>
          <cell r="U516">
            <v>0.18</v>
          </cell>
          <cell r="V516">
            <v>0</v>
          </cell>
          <cell r="W516">
            <v>0</v>
          </cell>
          <cell r="X516">
            <v>0.18</v>
          </cell>
          <cell r="Y516">
            <v>0</v>
          </cell>
          <cell r="Z516">
            <v>0</v>
          </cell>
          <cell r="AA516"/>
          <cell r="AB516"/>
          <cell r="AC516"/>
          <cell r="AD516"/>
          <cell r="AE516"/>
          <cell r="AF516"/>
          <cell r="AG516"/>
          <cell r="AH516"/>
          <cell r="AI516"/>
          <cell r="AJ516"/>
          <cell r="AK516"/>
          <cell r="AL516"/>
        </row>
        <row r="517">
          <cell r="D517" t="str">
            <v>USD</v>
          </cell>
          <cell r="J517" t="str">
            <v>LETRAS EN GARANTÍA</v>
          </cell>
          <cell r="L517" t="str">
            <v>TASA CERO</v>
          </cell>
          <cell r="M517" t="str">
            <v>Argentina</v>
          </cell>
          <cell r="Q517" t="str">
            <v>No mercado</v>
          </cell>
          <cell r="R517">
            <v>0.18</v>
          </cell>
          <cell r="S517">
            <v>0</v>
          </cell>
          <cell r="T517">
            <v>0</v>
          </cell>
          <cell r="U517">
            <v>0.18</v>
          </cell>
          <cell r="V517">
            <v>0</v>
          </cell>
          <cell r="W517">
            <v>0</v>
          </cell>
          <cell r="X517">
            <v>0.18</v>
          </cell>
          <cell r="Y517">
            <v>0</v>
          </cell>
          <cell r="Z517">
            <v>0</v>
          </cell>
          <cell r="AA517"/>
          <cell r="AB517"/>
          <cell r="AC517"/>
          <cell r="AD517"/>
          <cell r="AE517"/>
          <cell r="AF517"/>
          <cell r="AG517"/>
          <cell r="AH517"/>
          <cell r="AI517"/>
          <cell r="AJ517"/>
          <cell r="AK517"/>
          <cell r="AL517"/>
        </row>
        <row r="518">
          <cell r="D518" t="str">
            <v>USD</v>
          </cell>
          <cell r="J518" t="str">
            <v>LETRAS EN GARANTÍA</v>
          </cell>
          <cell r="L518" t="str">
            <v>TASA CERO</v>
          </cell>
          <cell r="M518" t="str">
            <v>Argentina</v>
          </cell>
          <cell r="Q518" t="str">
            <v>No mercado</v>
          </cell>
          <cell r="R518">
            <v>0.18</v>
          </cell>
          <cell r="S518">
            <v>0</v>
          </cell>
          <cell r="T518">
            <v>0</v>
          </cell>
          <cell r="U518">
            <v>0.18</v>
          </cell>
          <cell r="V518">
            <v>0</v>
          </cell>
          <cell r="W518">
            <v>0</v>
          </cell>
          <cell r="X518">
            <v>0.18</v>
          </cell>
          <cell r="Y518">
            <v>0</v>
          </cell>
          <cell r="Z518">
            <v>0</v>
          </cell>
          <cell r="AA518"/>
          <cell r="AB518"/>
          <cell r="AC518"/>
          <cell r="AD518"/>
          <cell r="AE518"/>
          <cell r="AF518"/>
          <cell r="AG518"/>
          <cell r="AH518"/>
          <cell r="AI518"/>
          <cell r="AJ518"/>
          <cell r="AK518"/>
          <cell r="AL518"/>
        </row>
        <row r="519">
          <cell r="D519" t="str">
            <v>USD</v>
          </cell>
          <cell r="J519" t="str">
            <v>LETRAS EN GARANTÍA</v>
          </cell>
          <cell r="L519" t="str">
            <v>TASA CERO</v>
          </cell>
          <cell r="M519" t="str">
            <v>Argentina</v>
          </cell>
          <cell r="Q519" t="str">
            <v>No mercado</v>
          </cell>
          <cell r="R519">
            <v>0.18</v>
          </cell>
          <cell r="S519">
            <v>0</v>
          </cell>
          <cell r="T519">
            <v>0</v>
          </cell>
          <cell r="U519">
            <v>0.18</v>
          </cell>
          <cell r="V519">
            <v>0</v>
          </cell>
          <cell r="W519">
            <v>0</v>
          </cell>
          <cell r="X519">
            <v>0.18</v>
          </cell>
          <cell r="Y519">
            <v>0</v>
          </cell>
          <cell r="Z519">
            <v>0</v>
          </cell>
          <cell r="AA519"/>
          <cell r="AB519"/>
          <cell r="AC519"/>
          <cell r="AD519"/>
          <cell r="AE519"/>
          <cell r="AF519"/>
          <cell r="AG519"/>
          <cell r="AH519"/>
          <cell r="AI519"/>
          <cell r="AJ519"/>
          <cell r="AK519"/>
          <cell r="AL519"/>
        </row>
        <row r="520">
          <cell r="D520" t="str">
            <v>USD</v>
          </cell>
          <cell r="J520" t="str">
            <v>LETRAS EN GARANTÍA</v>
          </cell>
          <cell r="L520" t="str">
            <v>TASA CERO</v>
          </cell>
          <cell r="M520" t="str">
            <v>Argentina</v>
          </cell>
          <cell r="Q520" t="str">
            <v>No mercado</v>
          </cell>
          <cell r="R520">
            <v>0.18</v>
          </cell>
          <cell r="S520">
            <v>0</v>
          </cell>
          <cell r="T520">
            <v>0</v>
          </cell>
          <cell r="U520">
            <v>0.18</v>
          </cell>
          <cell r="V520">
            <v>0</v>
          </cell>
          <cell r="W520">
            <v>0</v>
          </cell>
          <cell r="X520">
            <v>0.18</v>
          </cell>
          <cell r="Y520">
            <v>0</v>
          </cell>
          <cell r="Z520">
            <v>0</v>
          </cell>
          <cell r="AA520"/>
          <cell r="AB520"/>
          <cell r="AC520"/>
          <cell r="AD520"/>
          <cell r="AE520"/>
          <cell r="AF520"/>
          <cell r="AG520"/>
          <cell r="AH520"/>
          <cell r="AI520"/>
          <cell r="AJ520"/>
          <cell r="AK520"/>
          <cell r="AL520"/>
        </row>
        <row r="521">
          <cell r="D521" t="str">
            <v>USD</v>
          </cell>
          <cell r="J521" t="str">
            <v>LETRAS EN GARANTÍA</v>
          </cell>
          <cell r="L521" t="str">
            <v>TASA CERO</v>
          </cell>
          <cell r="M521" t="str">
            <v>Argentina</v>
          </cell>
          <cell r="Q521" t="str">
            <v>No mercado</v>
          </cell>
          <cell r="R521">
            <v>0.18</v>
          </cell>
          <cell r="S521">
            <v>0</v>
          </cell>
          <cell r="T521">
            <v>0</v>
          </cell>
          <cell r="U521">
            <v>0.18</v>
          </cell>
          <cell r="V521">
            <v>0</v>
          </cell>
          <cell r="W521">
            <v>0</v>
          </cell>
          <cell r="X521">
            <v>0.18</v>
          </cell>
          <cell r="Y521">
            <v>0</v>
          </cell>
          <cell r="Z521">
            <v>0</v>
          </cell>
          <cell r="AA521"/>
          <cell r="AB521"/>
          <cell r="AC521"/>
          <cell r="AD521"/>
          <cell r="AE521"/>
          <cell r="AF521"/>
          <cell r="AG521"/>
          <cell r="AH521"/>
          <cell r="AI521"/>
          <cell r="AJ521"/>
          <cell r="AK521"/>
          <cell r="AL521"/>
        </row>
        <row r="522">
          <cell r="D522" t="str">
            <v>USD</v>
          </cell>
          <cell r="J522" t="str">
            <v>LETRAS EN GARANTÍA</v>
          </cell>
          <cell r="L522" t="str">
            <v>TASA CERO</v>
          </cell>
          <cell r="M522" t="str">
            <v>Argentina</v>
          </cell>
          <cell r="Q522" t="str">
            <v>No mercado</v>
          </cell>
          <cell r="R522">
            <v>0.19800000000000001</v>
          </cell>
          <cell r="S522">
            <v>0</v>
          </cell>
          <cell r="T522">
            <v>0</v>
          </cell>
          <cell r="U522">
            <v>0.19800000000000001</v>
          </cell>
          <cell r="V522">
            <v>0</v>
          </cell>
          <cell r="W522">
            <v>0</v>
          </cell>
          <cell r="X522">
            <v>0.19800000000000001</v>
          </cell>
          <cell r="Y522">
            <v>0</v>
          </cell>
          <cell r="Z522">
            <v>0</v>
          </cell>
          <cell r="AA522"/>
          <cell r="AB522"/>
          <cell r="AC522"/>
          <cell r="AD522"/>
          <cell r="AE522"/>
          <cell r="AF522"/>
          <cell r="AG522"/>
          <cell r="AH522"/>
          <cell r="AI522"/>
          <cell r="AJ522"/>
          <cell r="AK522"/>
          <cell r="AL522"/>
        </row>
        <row r="523">
          <cell r="D523" t="str">
            <v>USD</v>
          </cell>
          <cell r="J523" t="str">
            <v>LETRAS EN GARANTÍA</v>
          </cell>
          <cell r="L523" t="str">
            <v>TASA CERO</v>
          </cell>
          <cell r="M523" t="str">
            <v>Argentina</v>
          </cell>
          <cell r="Q523" t="str">
            <v>No mercado</v>
          </cell>
          <cell r="R523">
            <v>0.19800000000000001</v>
          </cell>
          <cell r="S523">
            <v>0</v>
          </cell>
          <cell r="T523">
            <v>0</v>
          </cell>
          <cell r="U523">
            <v>0.19800000000000001</v>
          </cell>
          <cell r="V523">
            <v>0</v>
          </cell>
          <cell r="W523">
            <v>0</v>
          </cell>
          <cell r="X523">
            <v>0.19800000000000001</v>
          </cell>
          <cell r="Y523">
            <v>0</v>
          </cell>
          <cell r="Z523">
            <v>0</v>
          </cell>
          <cell r="AA523"/>
          <cell r="AB523"/>
          <cell r="AC523"/>
          <cell r="AD523"/>
          <cell r="AE523"/>
          <cell r="AF523"/>
          <cell r="AG523"/>
          <cell r="AH523"/>
          <cell r="AI523"/>
          <cell r="AJ523"/>
          <cell r="AK523"/>
          <cell r="AL523"/>
        </row>
        <row r="524">
          <cell r="D524" t="str">
            <v>USD</v>
          </cell>
          <cell r="J524" t="str">
            <v>LETRAS EN GARANTÍA</v>
          </cell>
          <cell r="L524" t="str">
            <v>TASA CERO</v>
          </cell>
          <cell r="M524" t="str">
            <v>Argentina</v>
          </cell>
          <cell r="Q524" t="str">
            <v>No mercado</v>
          </cell>
          <cell r="R524">
            <v>0.19800000000000001</v>
          </cell>
          <cell r="S524">
            <v>0</v>
          </cell>
          <cell r="T524">
            <v>0</v>
          </cell>
          <cell r="U524">
            <v>0.19800000000000001</v>
          </cell>
          <cell r="V524">
            <v>0</v>
          </cell>
          <cell r="W524">
            <v>0</v>
          </cell>
          <cell r="X524">
            <v>0.19800000000000001</v>
          </cell>
          <cell r="Y524">
            <v>0</v>
          </cell>
          <cell r="Z524">
            <v>0</v>
          </cell>
          <cell r="AA524"/>
          <cell r="AB524"/>
          <cell r="AC524"/>
          <cell r="AD524"/>
          <cell r="AE524"/>
          <cell r="AF524"/>
          <cell r="AG524"/>
          <cell r="AH524"/>
          <cell r="AI524"/>
          <cell r="AJ524"/>
          <cell r="AK524"/>
          <cell r="AL524"/>
        </row>
        <row r="525">
          <cell r="D525" t="str">
            <v>USD</v>
          </cell>
          <cell r="J525" t="str">
            <v>LETRAS EN GARANTÍA</v>
          </cell>
          <cell r="L525" t="str">
            <v>TASA CERO</v>
          </cell>
          <cell r="M525" t="str">
            <v>Argentina</v>
          </cell>
          <cell r="Q525" t="str">
            <v>No mercado</v>
          </cell>
          <cell r="R525">
            <v>0.19800000000000001</v>
          </cell>
          <cell r="S525">
            <v>0</v>
          </cell>
          <cell r="T525">
            <v>0</v>
          </cell>
          <cell r="U525">
            <v>0.19800000000000001</v>
          </cell>
          <cell r="V525">
            <v>0</v>
          </cell>
          <cell r="W525">
            <v>0</v>
          </cell>
          <cell r="X525">
            <v>0.19800000000000001</v>
          </cell>
          <cell r="Y525">
            <v>0</v>
          </cell>
          <cell r="Z525">
            <v>0</v>
          </cell>
          <cell r="AA525"/>
          <cell r="AB525"/>
          <cell r="AC525"/>
          <cell r="AD525"/>
          <cell r="AE525"/>
          <cell r="AF525"/>
          <cell r="AG525"/>
          <cell r="AH525"/>
          <cell r="AI525"/>
          <cell r="AJ525"/>
          <cell r="AK525"/>
          <cell r="AL525"/>
        </row>
        <row r="526">
          <cell r="D526" t="str">
            <v>USD</v>
          </cell>
          <cell r="J526" t="str">
            <v>LETRAS EN GARANTÍA</v>
          </cell>
          <cell r="L526" t="str">
            <v>TASA CERO</v>
          </cell>
          <cell r="M526" t="str">
            <v>Argentina</v>
          </cell>
          <cell r="Q526" t="str">
            <v>No mercado</v>
          </cell>
          <cell r="R526">
            <v>0.19800000000000001</v>
          </cell>
          <cell r="S526">
            <v>0</v>
          </cell>
          <cell r="T526">
            <v>0</v>
          </cell>
          <cell r="U526">
            <v>0.19800000000000001</v>
          </cell>
          <cell r="V526">
            <v>0</v>
          </cell>
          <cell r="W526">
            <v>0</v>
          </cell>
          <cell r="X526">
            <v>0.19800000000000001</v>
          </cell>
          <cell r="Y526">
            <v>0</v>
          </cell>
          <cell r="Z526">
            <v>0</v>
          </cell>
          <cell r="AA526"/>
          <cell r="AB526"/>
          <cell r="AC526"/>
          <cell r="AD526"/>
          <cell r="AE526"/>
          <cell r="AF526"/>
          <cell r="AG526"/>
          <cell r="AH526"/>
          <cell r="AI526"/>
          <cell r="AJ526"/>
          <cell r="AK526"/>
          <cell r="AL526"/>
        </row>
        <row r="527">
          <cell r="D527" t="str">
            <v>USD</v>
          </cell>
          <cell r="J527" t="str">
            <v>LETRAS EN GARANTÍA</v>
          </cell>
          <cell r="L527" t="str">
            <v>TASA CERO</v>
          </cell>
          <cell r="M527" t="str">
            <v>Argentina</v>
          </cell>
          <cell r="Q527" t="str">
            <v>No mercado</v>
          </cell>
          <cell r="R527">
            <v>0.19800000000000001</v>
          </cell>
          <cell r="S527">
            <v>0</v>
          </cell>
          <cell r="T527">
            <v>0</v>
          </cell>
          <cell r="U527">
            <v>0.19800000000000001</v>
          </cell>
          <cell r="V527">
            <v>0</v>
          </cell>
          <cell r="W527">
            <v>0</v>
          </cell>
          <cell r="X527">
            <v>0.19800000000000001</v>
          </cell>
          <cell r="Y527">
            <v>0</v>
          </cell>
          <cell r="Z527">
            <v>0</v>
          </cell>
          <cell r="AA527"/>
          <cell r="AB527"/>
          <cell r="AC527"/>
          <cell r="AD527"/>
          <cell r="AE527"/>
          <cell r="AF527"/>
          <cell r="AG527"/>
          <cell r="AH527"/>
          <cell r="AI527"/>
          <cell r="AJ527"/>
          <cell r="AK527"/>
          <cell r="AL527"/>
        </row>
        <row r="528">
          <cell r="D528" t="str">
            <v>USD</v>
          </cell>
          <cell r="J528" t="str">
            <v>LETRAS EN GARANTÍA</v>
          </cell>
          <cell r="L528" t="str">
            <v>TASA CERO</v>
          </cell>
          <cell r="M528" t="str">
            <v>Argentina</v>
          </cell>
          <cell r="Q528" t="str">
            <v>No mercado</v>
          </cell>
          <cell r="R528">
            <v>0.19800000000000001</v>
          </cell>
          <cell r="S528">
            <v>0</v>
          </cell>
          <cell r="T528">
            <v>0</v>
          </cell>
          <cell r="U528">
            <v>0.19800000000000001</v>
          </cell>
          <cell r="V528">
            <v>0</v>
          </cell>
          <cell r="W528">
            <v>0</v>
          </cell>
          <cell r="X528">
            <v>0.19800000000000001</v>
          </cell>
          <cell r="Y528">
            <v>0</v>
          </cell>
          <cell r="Z528">
            <v>0</v>
          </cell>
          <cell r="AA528"/>
          <cell r="AB528"/>
          <cell r="AC528"/>
          <cell r="AD528"/>
          <cell r="AE528"/>
          <cell r="AF528"/>
          <cell r="AG528"/>
          <cell r="AH528"/>
          <cell r="AI528"/>
          <cell r="AJ528"/>
          <cell r="AK528"/>
          <cell r="AL528"/>
        </row>
        <row r="529">
          <cell r="D529" t="str">
            <v>USD</v>
          </cell>
          <cell r="J529" t="str">
            <v>LETRAS EN GARANTÍA</v>
          </cell>
          <cell r="L529" t="str">
            <v>TASA CERO</v>
          </cell>
          <cell r="M529" t="str">
            <v>Argentina</v>
          </cell>
          <cell r="Q529" t="str">
            <v>No mercado</v>
          </cell>
          <cell r="R529">
            <v>0.19800000000000001</v>
          </cell>
          <cell r="S529">
            <v>0</v>
          </cell>
          <cell r="T529">
            <v>0</v>
          </cell>
          <cell r="U529">
            <v>0.19800000000000001</v>
          </cell>
          <cell r="V529">
            <v>0</v>
          </cell>
          <cell r="W529">
            <v>0</v>
          </cell>
          <cell r="X529">
            <v>0.19800000000000001</v>
          </cell>
          <cell r="Y529">
            <v>0</v>
          </cell>
          <cell r="Z529">
            <v>0</v>
          </cell>
          <cell r="AA529"/>
          <cell r="AB529"/>
          <cell r="AC529"/>
          <cell r="AD529"/>
          <cell r="AE529"/>
          <cell r="AF529"/>
          <cell r="AG529"/>
          <cell r="AH529"/>
          <cell r="AI529"/>
          <cell r="AJ529"/>
          <cell r="AK529"/>
          <cell r="AL529"/>
        </row>
        <row r="530">
          <cell r="D530" t="str">
            <v>USD</v>
          </cell>
          <cell r="J530" t="str">
            <v>LETRAS EN GARANTÍA</v>
          </cell>
          <cell r="L530" t="str">
            <v>TASA CERO</v>
          </cell>
          <cell r="M530" t="str">
            <v>Argentina</v>
          </cell>
          <cell r="Q530" t="str">
            <v>No mercado</v>
          </cell>
          <cell r="R530">
            <v>0.19800000000000001</v>
          </cell>
          <cell r="S530">
            <v>0</v>
          </cell>
          <cell r="T530">
            <v>0</v>
          </cell>
          <cell r="U530">
            <v>0.19800000000000001</v>
          </cell>
          <cell r="V530">
            <v>0</v>
          </cell>
          <cell r="W530">
            <v>0</v>
          </cell>
          <cell r="X530">
            <v>0.19800000000000001</v>
          </cell>
          <cell r="Y530">
            <v>0</v>
          </cell>
          <cell r="Z530">
            <v>0</v>
          </cell>
          <cell r="AA530"/>
          <cell r="AB530"/>
          <cell r="AC530"/>
          <cell r="AD530"/>
          <cell r="AE530"/>
          <cell r="AF530"/>
          <cell r="AG530"/>
          <cell r="AH530"/>
          <cell r="AI530"/>
          <cell r="AJ530"/>
          <cell r="AK530"/>
          <cell r="AL530"/>
        </row>
        <row r="531">
          <cell r="D531" t="str">
            <v>USD</v>
          </cell>
          <cell r="J531" t="str">
            <v>LETRAS EN GARANTÍA</v>
          </cell>
          <cell r="L531" t="str">
            <v>TASA CERO</v>
          </cell>
          <cell r="M531" t="str">
            <v>Argentina</v>
          </cell>
          <cell r="Q531" t="str">
            <v>No mercado</v>
          </cell>
          <cell r="R531">
            <v>0.19800000000000001</v>
          </cell>
          <cell r="S531">
            <v>0</v>
          </cell>
          <cell r="T531">
            <v>0</v>
          </cell>
          <cell r="U531">
            <v>0.19800000000000001</v>
          </cell>
          <cell r="V531">
            <v>0</v>
          </cell>
          <cell r="W531">
            <v>0</v>
          </cell>
          <cell r="X531">
            <v>0.19800000000000001</v>
          </cell>
          <cell r="Y531">
            <v>0</v>
          </cell>
          <cell r="Z531">
            <v>0</v>
          </cell>
          <cell r="AA531"/>
          <cell r="AB531"/>
          <cell r="AC531"/>
          <cell r="AD531"/>
          <cell r="AE531"/>
          <cell r="AF531"/>
          <cell r="AG531"/>
          <cell r="AH531"/>
          <cell r="AI531"/>
          <cell r="AJ531"/>
          <cell r="AK531"/>
          <cell r="AL531"/>
        </row>
        <row r="532">
          <cell r="D532" t="str">
            <v>USD</v>
          </cell>
          <cell r="J532" t="str">
            <v>LETRAS EN GARANTÍA</v>
          </cell>
          <cell r="L532" t="str">
            <v>TASA CERO</v>
          </cell>
          <cell r="M532" t="str">
            <v>Argentina</v>
          </cell>
          <cell r="Q532" t="str">
            <v>No mercado</v>
          </cell>
          <cell r="R532">
            <v>0.19800000000000001</v>
          </cell>
          <cell r="S532">
            <v>0</v>
          </cell>
          <cell r="T532">
            <v>0</v>
          </cell>
          <cell r="U532">
            <v>0.19800000000000001</v>
          </cell>
          <cell r="V532">
            <v>0</v>
          </cell>
          <cell r="W532">
            <v>0</v>
          </cell>
          <cell r="X532">
            <v>0.19800000000000001</v>
          </cell>
          <cell r="Y532">
            <v>0</v>
          </cell>
          <cell r="Z532">
            <v>0</v>
          </cell>
          <cell r="AA532"/>
          <cell r="AB532"/>
          <cell r="AC532"/>
          <cell r="AD532"/>
          <cell r="AE532"/>
          <cell r="AF532"/>
          <cell r="AG532"/>
          <cell r="AH532"/>
          <cell r="AI532"/>
          <cell r="AJ532"/>
          <cell r="AK532"/>
          <cell r="AL532"/>
        </row>
        <row r="533">
          <cell r="D533" t="str">
            <v>USD</v>
          </cell>
          <cell r="J533" t="str">
            <v>LETRAS EN GARANTÍA</v>
          </cell>
          <cell r="L533" t="str">
            <v>TASA CERO</v>
          </cell>
          <cell r="M533" t="str">
            <v>Argentina</v>
          </cell>
          <cell r="Q533" t="str">
            <v>No mercado</v>
          </cell>
          <cell r="R533">
            <v>0.19800000000000001</v>
          </cell>
          <cell r="S533">
            <v>0</v>
          </cell>
          <cell r="T533">
            <v>0</v>
          </cell>
          <cell r="U533">
            <v>0.19800000000000001</v>
          </cell>
          <cell r="V533">
            <v>0</v>
          </cell>
          <cell r="W533">
            <v>0</v>
          </cell>
          <cell r="X533">
            <v>0.19800000000000001</v>
          </cell>
          <cell r="Y533">
            <v>0</v>
          </cell>
          <cell r="Z533">
            <v>0</v>
          </cell>
          <cell r="AA533"/>
          <cell r="AB533"/>
          <cell r="AC533"/>
          <cell r="AD533"/>
          <cell r="AE533"/>
          <cell r="AF533"/>
          <cell r="AG533"/>
          <cell r="AH533"/>
          <cell r="AI533"/>
          <cell r="AJ533"/>
          <cell r="AK533"/>
          <cell r="AL533"/>
        </row>
        <row r="534">
          <cell r="D534" t="str">
            <v>USD</v>
          </cell>
          <cell r="J534" t="str">
            <v>LETRAS EN GARANTÍA</v>
          </cell>
          <cell r="L534" t="str">
            <v>TASA CERO</v>
          </cell>
          <cell r="M534" t="str">
            <v>Argentina</v>
          </cell>
          <cell r="Q534" t="str">
            <v>No mercado</v>
          </cell>
          <cell r="R534">
            <v>0.19800000000000001</v>
          </cell>
          <cell r="S534">
            <v>0</v>
          </cell>
          <cell r="T534">
            <v>0</v>
          </cell>
          <cell r="U534">
            <v>0.19800000000000001</v>
          </cell>
          <cell r="V534">
            <v>0</v>
          </cell>
          <cell r="W534">
            <v>0</v>
          </cell>
          <cell r="X534">
            <v>0.19800000000000001</v>
          </cell>
          <cell r="Y534">
            <v>0</v>
          </cell>
          <cell r="Z534">
            <v>0</v>
          </cell>
          <cell r="AA534"/>
          <cell r="AB534"/>
          <cell r="AC534"/>
          <cell r="AD534"/>
          <cell r="AE534"/>
          <cell r="AF534"/>
          <cell r="AG534"/>
          <cell r="AH534"/>
          <cell r="AI534"/>
          <cell r="AJ534"/>
          <cell r="AK534"/>
          <cell r="AL534"/>
        </row>
        <row r="535">
          <cell r="D535" t="str">
            <v>USD</v>
          </cell>
          <cell r="J535" t="str">
            <v>LETRAS EN GARANTÍA</v>
          </cell>
          <cell r="L535" t="str">
            <v>TASA CERO</v>
          </cell>
          <cell r="M535" t="str">
            <v>Argentina</v>
          </cell>
          <cell r="Q535" t="str">
            <v>No mercado</v>
          </cell>
          <cell r="R535">
            <v>0.19800000000000001</v>
          </cell>
          <cell r="S535">
            <v>0</v>
          </cell>
          <cell r="T535">
            <v>0</v>
          </cell>
          <cell r="U535">
            <v>0.19800000000000001</v>
          </cell>
          <cell r="V535">
            <v>0</v>
          </cell>
          <cell r="W535">
            <v>0</v>
          </cell>
          <cell r="X535">
            <v>0.19800000000000001</v>
          </cell>
          <cell r="Y535">
            <v>0</v>
          </cell>
          <cell r="Z535">
            <v>0</v>
          </cell>
          <cell r="AA535"/>
          <cell r="AB535"/>
          <cell r="AC535"/>
          <cell r="AD535"/>
          <cell r="AE535"/>
          <cell r="AF535"/>
          <cell r="AG535"/>
          <cell r="AH535"/>
          <cell r="AI535"/>
          <cell r="AJ535"/>
          <cell r="AK535"/>
          <cell r="AL535"/>
        </row>
        <row r="536">
          <cell r="D536" t="str">
            <v>USD</v>
          </cell>
          <cell r="J536" t="str">
            <v>LETRAS EN GARANTÍA</v>
          </cell>
          <cell r="L536" t="str">
            <v>TASA CERO</v>
          </cell>
          <cell r="M536" t="str">
            <v>Argentina</v>
          </cell>
          <cell r="Q536" t="str">
            <v>No mercado</v>
          </cell>
          <cell r="R536">
            <v>0.19800000000000001</v>
          </cell>
          <cell r="S536">
            <v>0</v>
          </cell>
          <cell r="T536">
            <v>0</v>
          </cell>
          <cell r="U536">
            <v>0.19800000000000001</v>
          </cell>
          <cell r="V536">
            <v>0</v>
          </cell>
          <cell r="W536">
            <v>0</v>
          </cell>
          <cell r="X536">
            <v>0.19800000000000001</v>
          </cell>
          <cell r="Y536">
            <v>0</v>
          </cell>
          <cell r="Z536">
            <v>0</v>
          </cell>
          <cell r="AA536"/>
          <cell r="AB536"/>
          <cell r="AC536"/>
          <cell r="AD536"/>
          <cell r="AE536"/>
          <cell r="AF536"/>
          <cell r="AG536"/>
          <cell r="AH536"/>
          <cell r="AI536"/>
          <cell r="AJ536"/>
          <cell r="AK536"/>
          <cell r="AL536"/>
        </row>
        <row r="537">
          <cell r="D537" t="str">
            <v>USD</v>
          </cell>
          <cell r="J537" t="str">
            <v>LETRAS EN GARANTÍA</v>
          </cell>
          <cell r="L537" t="str">
            <v>TASA CERO</v>
          </cell>
          <cell r="M537" t="str">
            <v>Argentina</v>
          </cell>
          <cell r="Q537" t="str">
            <v>No mercado</v>
          </cell>
          <cell r="R537">
            <v>0.19800000000000001</v>
          </cell>
          <cell r="S537">
            <v>0</v>
          </cell>
          <cell r="T537">
            <v>0</v>
          </cell>
          <cell r="U537">
            <v>0.19800000000000001</v>
          </cell>
          <cell r="V537">
            <v>0</v>
          </cell>
          <cell r="W537">
            <v>0</v>
          </cell>
          <cell r="X537">
            <v>0.19800000000000001</v>
          </cell>
          <cell r="Y537">
            <v>0</v>
          </cell>
          <cell r="Z537">
            <v>0</v>
          </cell>
          <cell r="AA537"/>
          <cell r="AB537"/>
          <cell r="AC537"/>
          <cell r="AD537"/>
          <cell r="AE537"/>
          <cell r="AF537"/>
          <cell r="AG537"/>
          <cell r="AH537"/>
          <cell r="AI537"/>
          <cell r="AJ537"/>
          <cell r="AK537"/>
          <cell r="AL537"/>
        </row>
        <row r="538">
          <cell r="D538" t="str">
            <v>USD</v>
          </cell>
          <cell r="J538" t="str">
            <v>LETRAS EN GARANTÍA</v>
          </cell>
          <cell r="L538" t="str">
            <v>TASA CERO</v>
          </cell>
          <cell r="M538" t="str">
            <v>Argentina</v>
          </cell>
          <cell r="Q538" t="str">
            <v>No mercado</v>
          </cell>
          <cell r="R538">
            <v>0.19800000000000001</v>
          </cell>
          <cell r="S538">
            <v>0</v>
          </cell>
          <cell r="T538">
            <v>0</v>
          </cell>
          <cell r="U538">
            <v>0.19800000000000001</v>
          </cell>
          <cell r="V538">
            <v>0</v>
          </cell>
          <cell r="W538">
            <v>0</v>
          </cell>
          <cell r="X538">
            <v>0.19800000000000001</v>
          </cell>
          <cell r="Y538">
            <v>0</v>
          </cell>
          <cell r="Z538">
            <v>0</v>
          </cell>
          <cell r="AA538"/>
          <cell r="AB538"/>
          <cell r="AC538"/>
          <cell r="AD538"/>
          <cell r="AE538"/>
          <cell r="AF538"/>
          <cell r="AG538"/>
          <cell r="AH538"/>
          <cell r="AI538"/>
          <cell r="AJ538"/>
          <cell r="AK538"/>
          <cell r="AL538"/>
        </row>
        <row r="539">
          <cell r="D539" t="str">
            <v>USD</v>
          </cell>
          <cell r="J539" t="str">
            <v>LETRAS EN GARANTÍA</v>
          </cell>
          <cell r="L539" t="str">
            <v>TASA CERO</v>
          </cell>
          <cell r="M539" t="str">
            <v>Argentina</v>
          </cell>
          <cell r="Q539" t="str">
            <v>No mercado</v>
          </cell>
          <cell r="R539">
            <v>0.19800000000000001</v>
          </cell>
          <cell r="S539">
            <v>0</v>
          </cell>
          <cell r="T539">
            <v>0</v>
          </cell>
          <cell r="U539">
            <v>0.19800000000000001</v>
          </cell>
          <cell r="V539">
            <v>0</v>
          </cell>
          <cell r="W539">
            <v>0</v>
          </cell>
          <cell r="X539">
            <v>0.19800000000000001</v>
          </cell>
          <cell r="Y539">
            <v>0</v>
          </cell>
          <cell r="Z539">
            <v>0</v>
          </cell>
          <cell r="AA539"/>
          <cell r="AB539"/>
          <cell r="AC539"/>
          <cell r="AD539"/>
          <cell r="AE539"/>
          <cell r="AF539"/>
          <cell r="AG539"/>
          <cell r="AH539"/>
          <cell r="AI539"/>
          <cell r="AJ539"/>
          <cell r="AK539"/>
          <cell r="AL539"/>
        </row>
        <row r="540">
          <cell r="D540" t="str">
            <v>USD</v>
          </cell>
          <cell r="J540" t="str">
            <v>LETRAS EN GARANTÍA</v>
          </cell>
          <cell r="L540" t="str">
            <v>TASA CERO</v>
          </cell>
          <cell r="M540" t="str">
            <v>Argentina</v>
          </cell>
          <cell r="Q540" t="str">
            <v>No mercado</v>
          </cell>
          <cell r="R540">
            <v>0.19800000000000001</v>
          </cell>
          <cell r="S540">
            <v>0</v>
          </cell>
          <cell r="T540">
            <v>0</v>
          </cell>
          <cell r="U540">
            <v>0.19800000000000001</v>
          </cell>
          <cell r="V540">
            <v>0</v>
          </cell>
          <cell r="W540">
            <v>0</v>
          </cell>
          <cell r="X540">
            <v>0.19800000000000001</v>
          </cell>
          <cell r="Y540">
            <v>0</v>
          </cell>
          <cell r="Z540">
            <v>0</v>
          </cell>
          <cell r="AA540"/>
          <cell r="AB540"/>
          <cell r="AC540"/>
          <cell r="AD540"/>
          <cell r="AE540"/>
          <cell r="AF540"/>
          <cell r="AG540"/>
          <cell r="AH540"/>
          <cell r="AI540"/>
          <cell r="AJ540"/>
          <cell r="AK540"/>
          <cell r="AL540"/>
        </row>
        <row r="541">
          <cell r="D541" t="str">
            <v>USD</v>
          </cell>
          <cell r="J541" t="str">
            <v>LETRAS EN GARANTÍA</v>
          </cell>
          <cell r="L541" t="str">
            <v>TASA CERO</v>
          </cell>
          <cell r="M541" t="str">
            <v>Argentina</v>
          </cell>
          <cell r="Q541" t="str">
            <v>No mercado</v>
          </cell>
          <cell r="R541">
            <v>0.19800000000000001</v>
          </cell>
          <cell r="S541">
            <v>0</v>
          </cell>
          <cell r="T541">
            <v>0</v>
          </cell>
          <cell r="U541">
            <v>0.19800000000000001</v>
          </cell>
          <cell r="V541">
            <v>0</v>
          </cell>
          <cell r="W541">
            <v>0</v>
          </cell>
          <cell r="X541">
            <v>0.19800000000000001</v>
          </cell>
          <cell r="Y541">
            <v>0</v>
          </cell>
          <cell r="Z541">
            <v>0</v>
          </cell>
          <cell r="AA541"/>
          <cell r="AB541"/>
          <cell r="AC541"/>
          <cell r="AD541"/>
          <cell r="AE541"/>
          <cell r="AF541"/>
          <cell r="AG541"/>
          <cell r="AH541"/>
          <cell r="AI541"/>
          <cell r="AJ541"/>
          <cell r="AK541"/>
          <cell r="AL541"/>
        </row>
        <row r="542">
          <cell r="D542" t="str">
            <v>USD</v>
          </cell>
          <cell r="J542" t="str">
            <v>LETRAS EN GARANTÍA</v>
          </cell>
          <cell r="L542" t="str">
            <v>TASA CERO</v>
          </cell>
          <cell r="M542" t="str">
            <v>Argentina</v>
          </cell>
          <cell r="Q542" t="str">
            <v>No mercado</v>
          </cell>
          <cell r="R542">
            <v>0.22</v>
          </cell>
          <cell r="S542">
            <v>0</v>
          </cell>
          <cell r="T542">
            <v>0</v>
          </cell>
          <cell r="U542">
            <v>0.22</v>
          </cell>
          <cell r="V542">
            <v>0</v>
          </cell>
          <cell r="W542">
            <v>0</v>
          </cell>
          <cell r="X542">
            <v>0.22</v>
          </cell>
          <cell r="Y542">
            <v>0</v>
          </cell>
          <cell r="Z542">
            <v>0</v>
          </cell>
          <cell r="AA542"/>
          <cell r="AB542"/>
          <cell r="AC542"/>
          <cell r="AD542"/>
          <cell r="AE542"/>
          <cell r="AF542"/>
          <cell r="AG542"/>
          <cell r="AH542"/>
          <cell r="AI542"/>
          <cell r="AJ542"/>
          <cell r="AK542"/>
          <cell r="AL542"/>
        </row>
        <row r="543">
          <cell r="D543" t="str">
            <v>USD</v>
          </cell>
          <cell r="J543" t="str">
            <v>LETRAS EN GARANTÍA</v>
          </cell>
          <cell r="L543" t="str">
            <v>TASA CERO</v>
          </cell>
          <cell r="M543" t="str">
            <v>Argentina</v>
          </cell>
          <cell r="Q543" t="str">
            <v>No mercado</v>
          </cell>
          <cell r="R543">
            <v>0.22</v>
          </cell>
          <cell r="S543">
            <v>0</v>
          </cell>
          <cell r="T543">
            <v>0</v>
          </cell>
          <cell r="U543">
            <v>0.22</v>
          </cell>
          <cell r="V543">
            <v>0</v>
          </cell>
          <cell r="W543">
            <v>0</v>
          </cell>
          <cell r="X543">
            <v>0.22</v>
          </cell>
          <cell r="Y543">
            <v>0</v>
          </cell>
          <cell r="Z543">
            <v>0</v>
          </cell>
          <cell r="AA543"/>
          <cell r="AB543"/>
          <cell r="AC543"/>
          <cell r="AD543"/>
          <cell r="AE543"/>
          <cell r="AF543"/>
          <cell r="AG543"/>
          <cell r="AH543"/>
          <cell r="AI543"/>
          <cell r="AJ543"/>
          <cell r="AK543"/>
          <cell r="AL543"/>
        </row>
        <row r="544">
          <cell r="D544" t="str">
            <v>USD</v>
          </cell>
          <cell r="J544" t="str">
            <v>LETRAS EN GARANTÍA</v>
          </cell>
          <cell r="L544" t="str">
            <v>TASA CERO</v>
          </cell>
          <cell r="M544" t="str">
            <v>Argentina</v>
          </cell>
          <cell r="Q544" t="str">
            <v>No mercado</v>
          </cell>
          <cell r="R544">
            <v>0.22</v>
          </cell>
          <cell r="S544">
            <v>0</v>
          </cell>
          <cell r="T544">
            <v>0</v>
          </cell>
          <cell r="U544">
            <v>0.22</v>
          </cell>
          <cell r="V544">
            <v>0</v>
          </cell>
          <cell r="W544">
            <v>0</v>
          </cell>
          <cell r="X544">
            <v>0.22</v>
          </cell>
          <cell r="Y544">
            <v>0</v>
          </cell>
          <cell r="Z544">
            <v>0</v>
          </cell>
          <cell r="AA544"/>
          <cell r="AB544"/>
          <cell r="AC544"/>
          <cell r="AD544"/>
          <cell r="AE544"/>
          <cell r="AF544"/>
          <cell r="AG544"/>
          <cell r="AH544"/>
          <cell r="AI544"/>
          <cell r="AJ544"/>
          <cell r="AK544"/>
          <cell r="AL544"/>
        </row>
        <row r="545">
          <cell r="D545" t="str">
            <v>USD</v>
          </cell>
          <cell r="J545" t="str">
            <v>LETRAS EN GARANTÍA</v>
          </cell>
          <cell r="L545" t="str">
            <v>TASA CERO</v>
          </cell>
          <cell r="M545" t="str">
            <v>Argentina</v>
          </cell>
          <cell r="Q545" t="str">
            <v>No mercado</v>
          </cell>
          <cell r="R545">
            <v>0.22</v>
          </cell>
          <cell r="S545">
            <v>0</v>
          </cell>
          <cell r="T545">
            <v>0</v>
          </cell>
          <cell r="U545">
            <v>0.22</v>
          </cell>
          <cell r="V545">
            <v>0</v>
          </cell>
          <cell r="W545">
            <v>0</v>
          </cell>
          <cell r="X545">
            <v>0.22</v>
          </cell>
          <cell r="Y545">
            <v>0</v>
          </cell>
          <cell r="Z545">
            <v>0</v>
          </cell>
          <cell r="AA545"/>
          <cell r="AB545"/>
          <cell r="AC545"/>
          <cell r="AD545"/>
          <cell r="AE545"/>
          <cell r="AF545"/>
          <cell r="AG545"/>
          <cell r="AH545"/>
          <cell r="AI545"/>
          <cell r="AJ545"/>
          <cell r="AK545"/>
          <cell r="AL545"/>
        </row>
        <row r="546">
          <cell r="D546" t="str">
            <v>USD</v>
          </cell>
          <cell r="J546" t="str">
            <v>LETRAS EN GARANTÍA</v>
          </cell>
          <cell r="L546" t="str">
            <v>TASA CERO</v>
          </cell>
          <cell r="M546" t="str">
            <v>Argentina</v>
          </cell>
          <cell r="Q546" t="str">
            <v>No mercado</v>
          </cell>
          <cell r="R546">
            <v>0.22</v>
          </cell>
          <cell r="S546">
            <v>0</v>
          </cell>
          <cell r="T546">
            <v>0</v>
          </cell>
          <cell r="U546">
            <v>0.22</v>
          </cell>
          <cell r="V546">
            <v>0</v>
          </cell>
          <cell r="W546">
            <v>0</v>
          </cell>
          <cell r="X546">
            <v>0.22</v>
          </cell>
          <cell r="Y546">
            <v>0</v>
          </cell>
          <cell r="Z546">
            <v>0</v>
          </cell>
          <cell r="AA546"/>
          <cell r="AB546"/>
          <cell r="AC546"/>
          <cell r="AD546"/>
          <cell r="AE546"/>
          <cell r="AF546"/>
          <cell r="AG546"/>
          <cell r="AH546"/>
          <cell r="AI546"/>
          <cell r="AJ546"/>
          <cell r="AK546"/>
          <cell r="AL546"/>
        </row>
        <row r="547">
          <cell r="D547" t="str">
            <v>USD</v>
          </cell>
          <cell r="J547" t="str">
            <v>LETRAS EN GARANTÍA</v>
          </cell>
          <cell r="L547" t="str">
            <v>TASA CERO</v>
          </cell>
          <cell r="M547" t="str">
            <v>Argentina</v>
          </cell>
          <cell r="Q547" t="str">
            <v>No mercado</v>
          </cell>
          <cell r="R547">
            <v>0.22</v>
          </cell>
          <cell r="S547">
            <v>0</v>
          </cell>
          <cell r="T547">
            <v>0</v>
          </cell>
          <cell r="U547">
            <v>0.22</v>
          </cell>
          <cell r="V547">
            <v>0</v>
          </cell>
          <cell r="W547">
            <v>0</v>
          </cell>
          <cell r="X547">
            <v>0.22</v>
          </cell>
          <cell r="Y547">
            <v>0</v>
          </cell>
          <cell r="Z547">
            <v>0</v>
          </cell>
          <cell r="AA547"/>
          <cell r="AB547"/>
          <cell r="AC547"/>
          <cell r="AD547"/>
          <cell r="AE547"/>
          <cell r="AF547"/>
          <cell r="AG547"/>
          <cell r="AH547"/>
          <cell r="AI547"/>
          <cell r="AJ547"/>
          <cell r="AK547"/>
          <cell r="AL547"/>
        </row>
        <row r="548">
          <cell r="D548" t="str">
            <v>USD</v>
          </cell>
          <cell r="J548" t="str">
            <v>LETRAS EN GARANTÍA</v>
          </cell>
          <cell r="L548" t="str">
            <v>TASA CERO</v>
          </cell>
          <cell r="M548" t="str">
            <v>Argentina</v>
          </cell>
          <cell r="Q548" t="str">
            <v>No mercado</v>
          </cell>
          <cell r="R548">
            <v>0.22</v>
          </cell>
          <cell r="S548">
            <v>0</v>
          </cell>
          <cell r="T548">
            <v>0</v>
          </cell>
          <cell r="U548">
            <v>0.22</v>
          </cell>
          <cell r="V548">
            <v>0</v>
          </cell>
          <cell r="W548">
            <v>0</v>
          </cell>
          <cell r="X548">
            <v>0.22</v>
          </cell>
          <cell r="Y548">
            <v>0</v>
          </cell>
          <cell r="Z548">
            <v>0</v>
          </cell>
          <cell r="AA548"/>
          <cell r="AB548"/>
          <cell r="AC548"/>
          <cell r="AD548"/>
          <cell r="AE548"/>
          <cell r="AF548"/>
          <cell r="AG548"/>
          <cell r="AH548"/>
          <cell r="AI548"/>
          <cell r="AJ548"/>
          <cell r="AK548"/>
          <cell r="AL548"/>
        </row>
        <row r="549">
          <cell r="D549" t="str">
            <v>USD</v>
          </cell>
          <cell r="J549" t="str">
            <v>LETRAS EN GARANTÍA</v>
          </cell>
          <cell r="L549" t="str">
            <v>TASA CERO</v>
          </cell>
          <cell r="M549" t="str">
            <v>Argentina</v>
          </cell>
          <cell r="Q549" t="str">
            <v>No mercado</v>
          </cell>
          <cell r="R549">
            <v>0.22</v>
          </cell>
          <cell r="S549">
            <v>0</v>
          </cell>
          <cell r="T549">
            <v>0</v>
          </cell>
          <cell r="U549">
            <v>0.22</v>
          </cell>
          <cell r="V549">
            <v>0</v>
          </cell>
          <cell r="W549">
            <v>0</v>
          </cell>
          <cell r="X549">
            <v>0.22</v>
          </cell>
          <cell r="Y549">
            <v>0</v>
          </cell>
          <cell r="Z549">
            <v>0</v>
          </cell>
          <cell r="AA549"/>
          <cell r="AB549"/>
          <cell r="AC549"/>
          <cell r="AD549"/>
          <cell r="AE549"/>
          <cell r="AF549"/>
          <cell r="AG549"/>
          <cell r="AH549"/>
          <cell r="AI549"/>
          <cell r="AJ549"/>
          <cell r="AK549"/>
          <cell r="AL549"/>
        </row>
        <row r="550">
          <cell r="D550" t="str">
            <v>USD</v>
          </cell>
          <cell r="J550" t="str">
            <v>LETRAS EN GARANTÍA</v>
          </cell>
          <cell r="L550" t="str">
            <v>TASA CERO</v>
          </cell>
          <cell r="M550" t="str">
            <v>Argentina</v>
          </cell>
          <cell r="Q550" t="str">
            <v>No mercado</v>
          </cell>
          <cell r="R550">
            <v>0.22</v>
          </cell>
          <cell r="S550">
            <v>0</v>
          </cell>
          <cell r="T550">
            <v>0</v>
          </cell>
          <cell r="U550">
            <v>0.22</v>
          </cell>
          <cell r="V550">
            <v>0</v>
          </cell>
          <cell r="W550">
            <v>0</v>
          </cell>
          <cell r="X550">
            <v>0.22</v>
          </cell>
          <cell r="Y550">
            <v>0</v>
          </cell>
          <cell r="Z550">
            <v>0</v>
          </cell>
          <cell r="AA550"/>
          <cell r="AB550"/>
          <cell r="AC550"/>
          <cell r="AD550"/>
          <cell r="AE550"/>
          <cell r="AF550"/>
          <cell r="AG550"/>
          <cell r="AH550"/>
          <cell r="AI550"/>
          <cell r="AJ550"/>
          <cell r="AK550"/>
          <cell r="AL550"/>
        </row>
        <row r="551">
          <cell r="D551" t="str">
            <v>USD</v>
          </cell>
          <cell r="J551" t="str">
            <v>LETRAS EN GARANTÍA</v>
          </cell>
          <cell r="L551" t="str">
            <v>TASA CERO</v>
          </cell>
          <cell r="M551" t="str">
            <v>Argentina</v>
          </cell>
          <cell r="Q551" t="str">
            <v>No mercado</v>
          </cell>
          <cell r="R551">
            <v>0.22</v>
          </cell>
          <cell r="S551">
            <v>0</v>
          </cell>
          <cell r="T551">
            <v>0</v>
          </cell>
          <cell r="U551">
            <v>0.22</v>
          </cell>
          <cell r="V551">
            <v>0</v>
          </cell>
          <cell r="W551">
            <v>0</v>
          </cell>
          <cell r="X551">
            <v>0.22</v>
          </cell>
          <cell r="Y551">
            <v>0</v>
          </cell>
          <cell r="Z551">
            <v>0</v>
          </cell>
          <cell r="AA551"/>
          <cell r="AB551"/>
          <cell r="AC551"/>
          <cell r="AD551"/>
          <cell r="AE551"/>
          <cell r="AF551"/>
          <cell r="AG551"/>
          <cell r="AH551"/>
          <cell r="AI551"/>
          <cell r="AJ551"/>
          <cell r="AK551"/>
          <cell r="AL551"/>
        </row>
        <row r="552">
          <cell r="D552" t="str">
            <v>USD</v>
          </cell>
          <cell r="J552" t="str">
            <v>LETRAS EN GARANTÍA</v>
          </cell>
          <cell r="L552" t="str">
            <v>TASA CERO</v>
          </cell>
          <cell r="M552" t="str">
            <v>Argentina</v>
          </cell>
          <cell r="Q552" t="str">
            <v>No mercado</v>
          </cell>
          <cell r="R552">
            <v>0.22</v>
          </cell>
          <cell r="S552">
            <v>0</v>
          </cell>
          <cell r="T552">
            <v>0</v>
          </cell>
          <cell r="U552">
            <v>0.22</v>
          </cell>
          <cell r="V552">
            <v>0</v>
          </cell>
          <cell r="W552">
            <v>0</v>
          </cell>
          <cell r="X552">
            <v>0.22</v>
          </cell>
          <cell r="Y552">
            <v>0</v>
          </cell>
          <cell r="Z552">
            <v>0</v>
          </cell>
          <cell r="AA552"/>
          <cell r="AB552"/>
          <cell r="AC552"/>
          <cell r="AD552"/>
          <cell r="AE552"/>
          <cell r="AF552"/>
          <cell r="AG552"/>
          <cell r="AH552"/>
          <cell r="AI552"/>
          <cell r="AJ552"/>
          <cell r="AK552"/>
          <cell r="AL552"/>
        </row>
        <row r="553">
          <cell r="D553" t="str">
            <v>USD</v>
          </cell>
          <cell r="J553" t="str">
            <v>LETRAS EN GARANTÍA</v>
          </cell>
          <cell r="L553" t="str">
            <v>TASA CERO</v>
          </cell>
          <cell r="M553" t="str">
            <v>Argentina</v>
          </cell>
          <cell r="Q553" t="str">
            <v>No mercado</v>
          </cell>
          <cell r="R553">
            <v>0.22</v>
          </cell>
          <cell r="S553">
            <v>0</v>
          </cell>
          <cell r="T553">
            <v>0</v>
          </cell>
          <cell r="U553">
            <v>0.22</v>
          </cell>
          <cell r="V553">
            <v>0</v>
          </cell>
          <cell r="W553">
            <v>0</v>
          </cell>
          <cell r="X553">
            <v>0.22</v>
          </cell>
          <cell r="Y553">
            <v>0</v>
          </cell>
          <cell r="Z553">
            <v>0</v>
          </cell>
          <cell r="AA553"/>
          <cell r="AB553"/>
          <cell r="AC553"/>
          <cell r="AD553"/>
          <cell r="AE553"/>
          <cell r="AF553"/>
          <cell r="AG553"/>
          <cell r="AH553"/>
          <cell r="AI553"/>
          <cell r="AJ553"/>
          <cell r="AK553"/>
          <cell r="AL553"/>
        </row>
        <row r="554">
          <cell r="D554" t="str">
            <v>USD</v>
          </cell>
          <cell r="J554" t="str">
            <v>LETRAS EN GARANTÍA</v>
          </cell>
          <cell r="L554" t="str">
            <v>TASA CERO</v>
          </cell>
          <cell r="M554" t="str">
            <v>Argentina</v>
          </cell>
          <cell r="Q554" t="str">
            <v>No mercado</v>
          </cell>
          <cell r="R554">
            <v>0.22</v>
          </cell>
          <cell r="S554">
            <v>0</v>
          </cell>
          <cell r="T554">
            <v>0</v>
          </cell>
          <cell r="U554">
            <v>0.22</v>
          </cell>
          <cell r="V554">
            <v>0</v>
          </cell>
          <cell r="W554">
            <v>0</v>
          </cell>
          <cell r="X554">
            <v>0.22</v>
          </cell>
          <cell r="Y554">
            <v>0</v>
          </cell>
          <cell r="Z554">
            <v>0</v>
          </cell>
          <cell r="AA554"/>
          <cell r="AB554"/>
          <cell r="AC554"/>
          <cell r="AD554"/>
          <cell r="AE554"/>
          <cell r="AF554"/>
          <cell r="AG554"/>
          <cell r="AH554"/>
          <cell r="AI554"/>
          <cell r="AJ554"/>
          <cell r="AK554"/>
          <cell r="AL554"/>
        </row>
        <row r="555">
          <cell r="D555" t="str">
            <v>USD</v>
          </cell>
          <cell r="J555" t="str">
            <v>LETRAS EN GARANTÍA</v>
          </cell>
          <cell r="L555" t="str">
            <v>TASA CERO</v>
          </cell>
          <cell r="M555" t="str">
            <v>Argentina</v>
          </cell>
          <cell r="Q555" t="str">
            <v>No mercado</v>
          </cell>
          <cell r="R555">
            <v>0.22</v>
          </cell>
          <cell r="S555">
            <v>0</v>
          </cell>
          <cell r="T555">
            <v>0</v>
          </cell>
          <cell r="U555">
            <v>0.22</v>
          </cell>
          <cell r="V555">
            <v>0</v>
          </cell>
          <cell r="W555">
            <v>0</v>
          </cell>
          <cell r="X555">
            <v>0.22</v>
          </cell>
          <cell r="Y555">
            <v>0</v>
          </cell>
          <cell r="Z555">
            <v>0</v>
          </cell>
          <cell r="AA555"/>
          <cell r="AB555"/>
          <cell r="AC555"/>
          <cell r="AD555"/>
          <cell r="AE555"/>
          <cell r="AF555"/>
          <cell r="AG555"/>
          <cell r="AH555"/>
          <cell r="AI555"/>
          <cell r="AJ555"/>
          <cell r="AK555"/>
          <cell r="AL555"/>
        </row>
        <row r="556">
          <cell r="D556" t="str">
            <v>USD</v>
          </cell>
          <cell r="J556" t="str">
            <v>LETRAS EN GARANTÍA</v>
          </cell>
          <cell r="L556" t="str">
            <v>TASA CERO</v>
          </cell>
          <cell r="M556" t="str">
            <v>Argentina</v>
          </cell>
          <cell r="Q556" t="str">
            <v>No mercado</v>
          </cell>
          <cell r="R556">
            <v>0.22</v>
          </cell>
          <cell r="S556">
            <v>0</v>
          </cell>
          <cell r="T556">
            <v>0</v>
          </cell>
          <cell r="U556">
            <v>0.22</v>
          </cell>
          <cell r="V556">
            <v>0</v>
          </cell>
          <cell r="W556">
            <v>0</v>
          </cell>
          <cell r="X556">
            <v>0.22</v>
          </cell>
          <cell r="Y556">
            <v>0</v>
          </cell>
          <cell r="Z556">
            <v>0</v>
          </cell>
          <cell r="AA556"/>
          <cell r="AB556"/>
          <cell r="AC556"/>
          <cell r="AD556"/>
          <cell r="AE556"/>
          <cell r="AF556"/>
          <cell r="AG556"/>
          <cell r="AH556"/>
          <cell r="AI556"/>
          <cell r="AJ556"/>
          <cell r="AK556"/>
          <cell r="AL556"/>
        </row>
        <row r="557">
          <cell r="D557" t="str">
            <v>USD</v>
          </cell>
          <cell r="J557" t="str">
            <v>LETRAS EN GARANTÍA</v>
          </cell>
          <cell r="L557" t="str">
            <v>TASA CERO</v>
          </cell>
          <cell r="M557" t="str">
            <v>Argentina</v>
          </cell>
          <cell r="Q557" t="str">
            <v>No mercado</v>
          </cell>
          <cell r="R557">
            <v>0.22</v>
          </cell>
          <cell r="S557">
            <v>0</v>
          </cell>
          <cell r="T557">
            <v>0</v>
          </cell>
          <cell r="U557">
            <v>0.22</v>
          </cell>
          <cell r="V557">
            <v>0</v>
          </cell>
          <cell r="W557">
            <v>0</v>
          </cell>
          <cell r="X557">
            <v>0.22</v>
          </cell>
          <cell r="Y557">
            <v>0</v>
          </cell>
          <cell r="Z557">
            <v>0</v>
          </cell>
          <cell r="AA557"/>
          <cell r="AB557"/>
          <cell r="AC557"/>
          <cell r="AD557"/>
          <cell r="AE557"/>
          <cell r="AF557"/>
          <cell r="AG557"/>
          <cell r="AH557"/>
          <cell r="AI557"/>
          <cell r="AJ557"/>
          <cell r="AK557"/>
          <cell r="AL557"/>
        </row>
        <row r="558">
          <cell r="D558" t="str">
            <v>USD</v>
          </cell>
          <cell r="J558" t="str">
            <v>LETRAS EN GARANTÍA</v>
          </cell>
          <cell r="L558" t="str">
            <v>TASA CERO</v>
          </cell>
          <cell r="M558" t="str">
            <v>Argentina</v>
          </cell>
          <cell r="Q558" t="str">
            <v>No mercado</v>
          </cell>
          <cell r="R558">
            <v>0.22</v>
          </cell>
          <cell r="S558">
            <v>0</v>
          </cell>
          <cell r="T558">
            <v>0</v>
          </cell>
          <cell r="U558">
            <v>0.22</v>
          </cell>
          <cell r="V558">
            <v>0</v>
          </cell>
          <cell r="W558">
            <v>0</v>
          </cell>
          <cell r="X558">
            <v>0.22</v>
          </cell>
          <cell r="Y558">
            <v>0</v>
          </cell>
          <cell r="Z558">
            <v>0</v>
          </cell>
          <cell r="AA558"/>
          <cell r="AB558"/>
          <cell r="AC558"/>
          <cell r="AD558"/>
          <cell r="AE558"/>
          <cell r="AF558"/>
          <cell r="AG558"/>
          <cell r="AH558"/>
          <cell r="AI558"/>
          <cell r="AJ558"/>
          <cell r="AK558"/>
          <cell r="AL558"/>
        </row>
        <row r="559">
          <cell r="D559" t="str">
            <v>USD</v>
          </cell>
          <cell r="J559" t="str">
            <v>LETRAS EN GARANTÍA</v>
          </cell>
          <cell r="L559" t="str">
            <v>TASA CERO</v>
          </cell>
          <cell r="M559" t="str">
            <v>Argentina</v>
          </cell>
          <cell r="Q559" t="str">
            <v>No mercado</v>
          </cell>
          <cell r="R559">
            <v>0.22</v>
          </cell>
          <cell r="S559">
            <v>0</v>
          </cell>
          <cell r="T559">
            <v>0</v>
          </cell>
          <cell r="U559">
            <v>0.22</v>
          </cell>
          <cell r="V559">
            <v>0</v>
          </cell>
          <cell r="W559">
            <v>0</v>
          </cell>
          <cell r="X559">
            <v>0.22</v>
          </cell>
          <cell r="Y559">
            <v>0</v>
          </cell>
          <cell r="Z559">
            <v>0</v>
          </cell>
          <cell r="AA559"/>
          <cell r="AB559"/>
          <cell r="AC559"/>
          <cell r="AD559"/>
          <cell r="AE559"/>
          <cell r="AF559"/>
          <cell r="AG559"/>
          <cell r="AH559"/>
          <cell r="AI559"/>
          <cell r="AJ559"/>
          <cell r="AK559"/>
          <cell r="AL559"/>
        </row>
        <row r="560">
          <cell r="D560" t="str">
            <v>USD</v>
          </cell>
          <cell r="J560" t="str">
            <v>LETRAS EN GARANTÍA</v>
          </cell>
          <cell r="L560" t="str">
            <v>TASA CERO</v>
          </cell>
          <cell r="M560" t="str">
            <v>Argentina</v>
          </cell>
          <cell r="Q560" t="str">
            <v>No mercado</v>
          </cell>
          <cell r="R560">
            <v>0.22</v>
          </cell>
          <cell r="S560">
            <v>0</v>
          </cell>
          <cell r="T560">
            <v>0</v>
          </cell>
          <cell r="U560">
            <v>0.22</v>
          </cell>
          <cell r="V560">
            <v>0</v>
          </cell>
          <cell r="W560">
            <v>0</v>
          </cell>
          <cell r="X560">
            <v>0.22</v>
          </cell>
          <cell r="Y560">
            <v>0</v>
          </cell>
          <cell r="Z560">
            <v>0</v>
          </cell>
          <cell r="AA560"/>
          <cell r="AB560"/>
          <cell r="AC560"/>
          <cell r="AD560"/>
          <cell r="AE560"/>
          <cell r="AF560"/>
          <cell r="AG560"/>
          <cell r="AH560"/>
          <cell r="AI560"/>
          <cell r="AJ560"/>
          <cell r="AK560"/>
          <cell r="AL560"/>
        </row>
        <row r="561">
          <cell r="D561" t="str">
            <v>USD</v>
          </cell>
          <cell r="J561" t="str">
            <v>LETRAS EN GARANTÍA</v>
          </cell>
          <cell r="L561" t="str">
            <v>TASA CERO</v>
          </cell>
          <cell r="M561" t="str">
            <v>Argentina</v>
          </cell>
          <cell r="Q561" t="str">
            <v>No mercado</v>
          </cell>
          <cell r="R561">
            <v>0.22</v>
          </cell>
          <cell r="S561">
            <v>0</v>
          </cell>
          <cell r="T561">
            <v>0</v>
          </cell>
          <cell r="U561">
            <v>0.22</v>
          </cell>
          <cell r="V561">
            <v>0</v>
          </cell>
          <cell r="W561">
            <v>0</v>
          </cell>
          <cell r="X561">
            <v>0.22</v>
          </cell>
          <cell r="Y561">
            <v>0</v>
          </cell>
          <cell r="Z561">
            <v>0</v>
          </cell>
          <cell r="AA561"/>
          <cell r="AB561"/>
          <cell r="AC561"/>
          <cell r="AD561"/>
          <cell r="AE561"/>
          <cell r="AF561"/>
          <cell r="AG561"/>
          <cell r="AH561"/>
          <cell r="AI561"/>
          <cell r="AJ561"/>
          <cell r="AK561"/>
          <cell r="AL561"/>
        </row>
        <row r="562">
          <cell r="D562" t="str">
            <v>USD</v>
          </cell>
          <cell r="J562" t="str">
            <v>LETRAS EN GARANTÍA</v>
          </cell>
          <cell r="L562" t="str">
            <v>TASA CERO</v>
          </cell>
          <cell r="M562" t="str">
            <v>Argentina</v>
          </cell>
          <cell r="Q562" t="str">
            <v>No mercado</v>
          </cell>
          <cell r="R562">
            <v>0.2475</v>
          </cell>
          <cell r="S562">
            <v>0</v>
          </cell>
          <cell r="T562">
            <v>0</v>
          </cell>
          <cell r="U562">
            <v>0.2475</v>
          </cell>
          <cell r="V562">
            <v>0</v>
          </cell>
          <cell r="W562">
            <v>0</v>
          </cell>
          <cell r="X562">
            <v>0.2475</v>
          </cell>
          <cell r="Y562">
            <v>0</v>
          </cell>
          <cell r="Z562">
            <v>0</v>
          </cell>
          <cell r="AA562"/>
          <cell r="AB562"/>
          <cell r="AC562"/>
          <cell r="AD562"/>
          <cell r="AE562"/>
          <cell r="AF562"/>
          <cell r="AG562"/>
          <cell r="AH562"/>
          <cell r="AI562"/>
          <cell r="AJ562"/>
          <cell r="AK562"/>
          <cell r="AL562"/>
        </row>
        <row r="563">
          <cell r="D563" t="str">
            <v>USD</v>
          </cell>
          <cell r="J563" t="str">
            <v>LETRAS EN GARANTÍA</v>
          </cell>
          <cell r="L563" t="str">
            <v>TASA CERO</v>
          </cell>
          <cell r="M563" t="str">
            <v>Argentina</v>
          </cell>
          <cell r="Q563" t="str">
            <v>No mercado</v>
          </cell>
          <cell r="R563">
            <v>0.2475</v>
          </cell>
          <cell r="S563">
            <v>0</v>
          </cell>
          <cell r="T563">
            <v>0</v>
          </cell>
          <cell r="U563">
            <v>0.2475</v>
          </cell>
          <cell r="V563">
            <v>0</v>
          </cell>
          <cell r="W563">
            <v>0</v>
          </cell>
          <cell r="X563">
            <v>0.2475</v>
          </cell>
          <cell r="Y563">
            <v>0</v>
          </cell>
          <cell r="Z563">
            <v>0</v>
          </cell>
          <cell r="AA563"/>
          <cell r="AB563"/>
          <cell r="AC563"/>
          <cell r="AD563"/>
          <cell r="AE563"/>
          <cell r="AF563"/>
          <cell r="AG563"/>
          <cell r="AH563"/>
          <cell r="AI563"/>
          <cell r="AJ563"/>
          <cell r="AK563"/>
          <cell r="AL563"/>
        </row>
        <row r="564">
          <cell r="D564" t="str">
            <v>USD</v>
          </cell>
          <cell r="J564" t="str">
            <v>LETRAS EN GARANTÍA</v>
          </cell>
          <cell r="L564" t="str">
            <v>TASA CERO</v>
          </cell>
          <cell r="M564" t="str">
            <v>Argentina</v>
          </cell>
          <cell r="Q564" t="str">
            <v>No mercado</v>
          </cell>
          <cell r="R564">
            <v>0.2475</v>
          </cell>
          <cell r="S564">
            <v>0</v>
          </cell>
          <cell r="T564">
            <v>0</v>
          </cell>
          <cell r="U564">
            <v>0.2475</v>
          </cell>
          <cell r="V564">
            <v>0</v>
          </cell>
          <cell r="W564">
            <v>0</v>
          </cell>
          <cell r="X564">
            <v>0.2475</v>
          </cell>
          <cell r="Y564">
            <v>0</v>
          </cell>
          <cell r="Z564">
            <v>0</v>
          </cell>
          <cell r="AA564"/>
          <cell r="AB564"/>
          <cell r="AC564"/>
          <cell r="AD564"/>
          <cell r="AE564"/>
          <cell r="AF564"/>
          <cell r="AG564"/>
          <cell r="AH564"/>
          <cell r="AI564"/>
          <cell r="AJ564"/>
          <cell r="AK564"/>
          <cell r="AL564"/>
        </row>
        <row r="565">
          <cell r="D565" t="str">
            <v>USD</v>
          </cell>
          <cell r="J565" t="str">
            <v>LETRAS EN GARANTÍA</v>
          </cell>
          <cell r="L565" t="str">
            <v>TASA CERO</v>
          </cell>
          <cell r="M565" t="str">
            <v>Argentina</v>
          </cell>
          <cell r="Q565" t="str">
            <v>No mercado</v>
          </cell>
          <cell r="R565">
            <v>0.2475</v>
          </cell>
          <cell r="S565">
            <v>0</v>
          </cell>
          <cell r="T565">
            <v>0</v>
          </cell>
          <cell r="U565">
            <v>0.2475</v>
          </cell>
          <cell r="V565">
            <v>0</v>
          </cell>
          <cell r="W565">
            <v>0</v>
          </cell>
          <cell r="X565">
            <v>0.2475</v>
          </cell>
          <cell r="Y565">
            <v>0</v>
          </cell>
          <cell r="Z565">
            <v>0</v>
          </cell>
          <cell r="AA565"/>
          <cell r="AB565"/>
          <cell r="AC565"/>
          <cell r="AD565"/>
          <cell r="AE565"/>
          <cell r="AF565"/>
          <cell r="AG565"/>
          <cell r="AH565"/>
          <cell r="AI565"/>
          <cell r="AJ565"/>
          <cell r="AK565"/>
          <cell r="AL565"/>
        </row>
        <row r="566">
          <cell r="D566" t="str">
            <v>USD</v>
          </cell>
          <cell r="J566" t="str">
            <v>LETRAS EN GARANTÍA</v>
          </cell>
          <cell r="L566" t="str">
            <v>TASA CERO</v>
          </cell>
          <cell r="M566" t="str">
            <v>Argentina</v>
          </cell>
          <cell r="Q566" t="str">
            <v>No mercado</v>
          </cell>
          <cell r="R566">
            <v>0.2475</v>
          </cell>
          <cell r="S566">
            <v>0</v>
          </cell>
          <cell r="T566">
            <v>0</v>
          </cell>
          <cell r="U566">
            <v>0.2475</v>
          </cell>
          <cell r="V566">
            <v>0</v>
          </cell>
          <cell r="W566">
            <v>0</v>
          </cell>
          <cell r="X566">
            <v>0.2475</v>
          </cell>
          <cell r="Y566">
            <v>0</v>
          </cell>
          <cell r="Z566">
            <v>0</v>
          </cell>
          <cell r="AA566"/>
          <cell r="AB566"/>
          <cell r="AC566"/>
          <cell r="AD566"/>
          <cell r="AE566"/>
          <cell r="AF566"/>
          <cell r="AG566"/>
          <cell r="AH566"/>
          <cell r="AI566"/>
          <cell r="AJ566"/>
          <cell r="AK566"/>
          <cell r="AL566"/>
        </row>
        <row r="567">
          <cell r="D567" t="str">
            <v>USD</v>
          </cell>
          <cell r="J567" t="str">
            <v>LETRAS EN GARANTÍA</v>
          </cell>
          <cell r="L567" t="str">
            <v>TASA CERO</v>
          </cell>
          <cell r="M567" t="str">
            <v>Argentina</v>
          </cell>
          <cell r="Q567" t="str">
            <v>No mercado</v>
          </cell>
          <cell r="R567">
            <v>0.2475</v>
          </cell>
          <cell r="S567">
            <v>0</v>
          </cell>
          <cell r="T567">
            <v>0</v>
          </cell>
          <cell r="U567">
            <v>0.2475</v>
          </cell>
          <cell r="V567">
            <v>0</v>
          </cell>
          <cell r="W567">
            <v>0</v>
          </cell>
          <cell r="X567">
            <v>0.2475</v>
          </cell>
          <cell r="Y567">
            <v>0</v>
          </cell>
          <cell r="Z567">
            <v>0</v>
          </cell>
          <cell r="AA567"/>
          <cell r="AB567"/>
          <cell r="AC567"/>
          <cell r="AD567"/>
          <cell r="AE567"/>
          <cell r="AF567"/>
          <cell r="AG567"/>
          <cell r="AH567"/>
          <cell r="AI567"/>
          <cell r="AJ567"/>
          <cell r="AK567"/>
          <cell r="AL567"/>
        </row>
        <row r="568">
          <cell r="D568" t="str">
            <v>USD</v>
          </cell>
          <cell r="J568" t="str">
            <v>LETRAS EN GARANTÍA</v>
          </cell>
          <cell r="L568" t="str">
            <v>TASA CERO</v>
          </cell>
          <cell r="M568" t="str">
            <v>Argentina</v>
          </cell>
          <cell r="Q568" t="str">
            <v>No mercado</v>
          </cell>
          <cell r="R568">
            <v>0.2475</v>
          </cell>
          <cell r="S568">
            <v>0</v>
          </cell>
          <cell r="T568">
            <v>0</v>
          </cell>
          <cell r="U568">
            <v>0.2475</v>
          </cell>
          <cell r="V568">
            <v>0</v>
          </cell>
          <cell r="W568">
            <v>0</v>
          </cell>
          <cell r="X568">
            <v>0.2475</v>
          </cell>
          <cell r="Y568">
            <v>0</v>
          </cell>
          <cell r="Z568">
            <v>0</v>
          </cell>
          <cell r="AA568"/>
          <cell r="AB568"/>
          <cell r="AC568"/>
          <cell r="AD568"/>
          <cell r="AE568"/>
          <cell r="AF568"/>
          <cell r="AG568"/>
          <cell r="AH568"/>
          <cell r="AI568"/>
          <cell r="AJ568"/>
          <cell r="AK568"/>
          <cell r="AL568"/>
        </row>
        <row r="569">
          <cell r="D569" t="str">
            <v>USD</v>
          </cell>
          <cell r="J569" t="str">
            <v>LETRAS EN GARANTÍA</v>
          </cell>
          <cell r="L569" t="str">
            <v>TASA CERO</v>
          </cell>
          <cell r="M569" t="str">
            <v>Argentina</v>
          </cell>
          <cell r="Q569" t="str">
            <v>No mercado</v>
          </cell>
          <cell r="R569">
            <v>0.2475</v>
          </cell>
          <cell r="S569">
            <v>0</v>
          </cell>
          <cell r="T569">
            <v>0</v>
          </cell>
          <cell r="U569">
            <v>0.2475</v>
          </cell>
          <cell r="V569">
            <v>0</v>
          </cell>
          <cell r="W569">
            <v>0</v>
          </cell>
          <cell r="X569">
            <v>0.2475</v>
          </cell>
          <cell r="Y569">
            <v>0</v>
          </cell>
          <cell r="Z569">
            <v>0</v>
          </cell>
          <cell r="AA569"/>
          <cell r="AB569"/>
          <cell r="AC569"/>
          <cell r="AD569"/>
          <cell r="AE569"/>
          <cell r="AF569"/>
          <cell r="AG569"/>
          <cell r="AH569"/>
          <cell r="AI569"/>
          <cell r="AJ569"/>
          <cell r="AK569"/>
          <cell r="AL569"/>
        </row>
        <row r="570">
          <cell r="D570" t="str">
            <v>USD</v>
          </cell>
          <cell r="J570" t="str">
            <v>LETRAS EN GARANTÍA</v>
          </cell>
          <cell r="L570" t="str">
            <v>TASA CERO</v>
          </cell>
          <cell r="M570" t="str">
            <v>Argentina</v>
          </cell>
          <cell r="Q570" t="str">
            <v>No mercado</v>
          </cell>
          <cell r="R570">
            <v>0.2475</v>
          </cell>
          <cell r="S570">
            <v>0</v>
          </cell>
          <cell r="T570">
            <v>0</v>
          </cell>
          <cell r="U570">
            <v>0.2475</v>
          </cell>
          <cell r="V570">
            <v>0</v>
          </cell>
          <cell r="W570">
            <v>0</v>
          </cell>
          <cell r="X570">
            <v>0.2475</v>
          </cell>
          <cell r="Y570">
            <v>0</v>
          </cell>
          <cell r="Z570">
            <v>0</v>
          </cell>
          <cell r="AA570"/>
          <cell r="AB570"/>
          <cell r="AC570"/>
          <cell r="AD570"/>
          <cell r="AE570"/>
          <cell r="AF570"/>
          <cell r="AG570"/>
          <cell r="AH570"/>
          <cell r="AI570"/>
          <cell r="AJ570"/>
          <cell r="AK570"/>
          <cell r="AL570"/>
        </row>
        <row r="571">
          <cell r="D571" t="str">
            <v>USD</v>
          </cell>
          <cell r="J571" t="str">
            <v>LETRAS EN GARANTÍA</v>
          </cell>
          <cell r="L571" t="str">
            <v>TASA CERO</v>
          </cell>
          <cell r="M571" t="str">
            <v>Argentina</v>
          </cell>
          <cell r="Q571" t="str">
            <v>No mercado</v>
          </cell>
          <cell r="R571">
            <v>0.2475</v>
          </cell>
          <cell r="S571">
            <v>0</v>
          </cell>
          <cell r="T571">
            <v>0</v>
          </cell>
          <cell r="U571">
            <v>0.2475</v>
          </cell>
          <cell r="V571">
            <v>0</v>
          </cell>
          <cell r="W571">
            <v>0</v>
          </cell>
          <cell r="X571">
            <v>0.2475</v>
          </cell>
          <cell r="Y571">
            <v>0</v>
          </cell>
          <cell r="Z571">
            <v>0</v>
          </cell>
          <cell r="AA571"/>
          <cell r="AB571"/>
          <cell r="AC571"/>
          <cell r="AD571"/>
          <cell r="AE571"/>
          <cell r="AF571"/>
          <cell r="AG571"/>
          <cell r="AH571"/>
          <cell r="AI571"/>
          <cell r="AJ571"/>
          <cell r="AK571"/>
          <cell r="AL571"/>
        </row>
        <row r="572">
          <cell r="D572" t="str">
            <v>USD</v>
          </cell>
          <cell r="J572" t="str">
            <v>LETRAS EN GARANTÍA</v>
          </cell>
          <cell r="L572" t="str">
            <v>TASA CERO</v>
          </cell>
          <cell r="M572" t="str">
            <v>Argentina</v>
          </cell>
          <cell r="Q572" t="str">
            <v>No mercado</v>
          </cell>
          <cell r="R572">
            <v>0.2475</v>
          </cell>
          <cell r="S572">
            <v>0</v>
          </cell>
          <cell r="T572">
            <v>0</v>
          </cell>
          <cell r="U572">
            <v>0.2475</v>
          </cell>
          <cell r="V572">
            <v>0</v>
          </cell>
          <cell r="W572">
            <v>0</v>
          </cell>
          <cell r="X572">
            <v>0.2475</v>
          </cell>
          <cell r="Y572">
            <v>0</v>
          </cell>
          <cell r="Z572">
            <v>0</v>
          </cell>
          <cell r="AA572"/>
          <cell r="AB572"/>
          <cell r="AC572"/>
          <cell r="AD572"/>
          <cell r="AE572"/>
          <cell r="AF572"/>
          <cell r="AG572"/>
          <cell r="AH572"/>
          <cell r="AI572"/>
          <cell r="AJ572"/>
          <cell r="AK572"/>
          <cell r="AL572"/>
        </row>
        <row r="573">
          <cell r="D573" t="str">
            <v>USD</v>
          </cell>
          <cell r="J573" t="str">
            <v>LETRAS EN GARANTÍA</v>
          </cell>
          <cell r="L573" t="str">
            <v>TASA CERO</v>
          </cell>
          <cell r="M573" t="str">
            <v>Argentina</v>
          </cell>
          <cell r="Q573" t="str">
            <v>No mercado</v>
          </cell>
          <cell r="R573">
            <v>0.2475</v>
          </cell>
          <cell r="S573">
            <v>0</v>
          </cell>
          <cell r="T573">
            <v>0</v>
          </cell>
          <cell r="U573">
            <v>0.2475</v>
          </cell>
          <cell r="V573">
            <v>0</v>
          </cell>
          <cell r="W573">
            <v>0</v>
          </cell>
          <cell r="X573">
            <v>0.2475</v>
          </cell>
          <cell r="Y573">
            <v>0</v>
          </cell>
          <cell r="Z573">
            <v>0</v>
          </cell>
          <cell r="AA573"/>
          <cell r="AB573"/>
          <cell r="AC573"/>
          <cell r="AD573"/>
          <cell r="AE573"/>
          <cell r="AF573"/>
          <cell r="AG573"/>
          <cell r="AH573"/>
          <cell r="AI573"/>
          <cell r="AJ573"/>
          <cell r="AK573"/>
          <cell r="AL573"/>
        </row>
        <row r="574">
          <cell r="D574" t="str">
            <v>USD</v>
          </cell>
          <cell r="J574" t="str">
            <v>LETRAS EN GARANTÍA</v>
          </cell>
          <cell r="L574" t="str">
            <v>TASA CERO</v>
          </cell>
          <cell r="M574" t="str">
            <v>Argentina</v>
          </cell>
          <cell r="Q574" t="str">
            <v>No mercado</v>
          </cell>
          <cell r="R574">
            <v>0.2475</v>
          </cell>
          <cell r="S574">
            <v>0</v>
          </cell>
          <cell r="T574">
            <v>0</v>
          </cell>
          <cell r="U574">
            <v>0.2475</v>
          </cell>
          <cell r="V574">
            <v>0</v>
          </cell>
          <cell r="W574">
            <v>0</v>
          </cell>
          <cell r="X574">
            <v>0.2475</v>
          </cell>
          <cell r="Y574">
            <v>0</v>
          </cell>
          <cell r="Z574">
            <v>0</v>
          </cell>
          <cell r="AA574"/>
          <cell r="AB574"/>
          <cell r="AC574"/>
          <cell r="AD574"/>
          <cell r="AE574"/>
          <cell r="AF574"/>
          <cell r="AG574"/>
          <cell r="AH574"/>
          <cell r="AI574"/>
          <cell r="AJ574"/>
          <cell r="AK574"/>
          <cell r="AL574"/>
        </row>
        <row r="575">
          <cell r="D575" t="str">
            <v>USD</v>
          </cell>
          <cell r="J575" t="str">
            <v>LETRAS EN GARANTÍA</v>
          </cell>
          <cell r="L575" t="str">
            <v>TASA CERO</v>
          </cell>
          <cell r="M575" t="str">
            <v>Argentina</v>
          </cell>
          <cell r="Q575" t="str">
            <v>No mercado</v>
          </cell>
          <cell r="R575">
            <v>0.2475</v>
          </cell>
          <cell r="S575">
            <v>0</v>
          </cell>
          <cell r="T575">
            <v>0</v>
          </cell>
          <cell r="U575">
            <v>0.2475</v>
          </cell>
          <cell r="V575">
            <v>0</v>
          </cell>
          <cell r="W575">
            <v>0</v>
          </cell>
          <cell r="X575">
            <v>0.2475</v>
          </cell>
          <cell r="Y575">
            <v>0</v>
          </cell>
          <cell r="Z575">
            <v>0</v>
          </cell>
          <cell r="AA575"/>
          <cell r="AB575"/>
          <cell r="AC575"/>
          <cell r="AD575"/>
          <cell r="AE575"/>
          <cell r="AF575"/>
          <cell r="AG575"/>
          <cell r="AH575"/>
          <cell r="AI575"/>
          <cell r="AJ575"/>
          <cell r="AK575"/>
          <cell r="AL575"/>
        </row>
        <row r="576">
          <cell r="D576" t="str">
            <v>USD</v>
          </cell>
          <cell r="J576" t="str">
            <v>LETRAS EN GARANTÍA</v>
          </cell>
          <cell r="L576" t="str">
            <v>TASA CERO</v>
          </cell>
          <cell r="M576" t="str">
            <v>Argentina</v>
          </cell>
          <cell r="Q576" t="str">
            <v>No mercado</v>
          </cell>
          <cell r="R576">
            <v>0.2475</v>
          </cell>
          <cell r="S576">
            <v>0</v>
          </cell>
          <cell r="T576">
            <v>0</v>
          </cell>
          <cell r="U576">
            <v>0.2475</v>
          </cell>
          <cell r="V576">
            <v>0</v>
          </cell>
          <cell r="W576">
            <v>0</v>
          </cell>
          <cell r="X576">
            <v>0.2475</v>
          </cell>
          <cell r="Y576">
            <v>0</v>
          </cell>
          <cell r="Z576">
            <v>0</v>
          </cell>
          <cell r="AA576"/>
          <cell r="AB576"/>
          <cell r="AC576"/>
          <cell r="AD576"/>
          <cell r="AE576"/>
          <cell r="AF576"/>
          <cell r="AG576"/>
          <cell r="AH576"/>
          <cell r="AI576"/>
          <cell r="AJ576"/>
          <cell r="AK576"/>
          <cell r="AL576"/>
        </row>
        <row r="577">
          <cell r="D577" t="str">
            <v>USD</v>
          </cell>
          <cell r="J577" t="str">
            <v>LETRAS EN GARANTÍA</v>
          </cell>
          <cell r="L577" t="str">
            <v>TASA CERO</v>
          </cell>
          <cell r="M577" t="str">
            <v>Argentina</v>
          </cell>
          <cell r="Q577" t="str">
            <v>No mercado</v>
          </cell>
          <cell r="R577">
            <v>0.2475</v>
          </cell>
          <cell r="S577">
            <v>0</v>
          </cell>
          <cell r="T577">
            <v>0</v>
          </cell>
          <cell r="U577">
            <v>0.2475</v>
          </cell>
          <cell r="V577">
            <v>0</v>
          </cell>
          <cell r="W577">
            <v>0</v>
          </cell>
          <cell r="X577">
            <v>0.2475</v>
          </cell>
          <cell r="Y577">
            <v>0</v>
          </cell>
          <cell r="Z577">
            <v>0</v>
          </cell>
          <cell r="AA577"/>
          <cell r="AB577"/>
          <cell r="AC577"/>
          <cell r="AD577"/>
          <cell r="AE577"/>
          <cell r="AF577"/>
          <cell r="AG577"/>
          <cell r="AH577"/>
          <cell r="AI577"/>
          <cell r="AJ577"/>
          <cell r="AK577"/>
          <cell r="AL577"/>
        </row>
        <row r="578">
          <cell r="D578" t="str">
            <v>USD</v>
          </cell>
          <cell r="J578" t="str">
            <v>LETRAS EN GARANTÍA</v>
          </cell>
          <cell r="L578" t="str">
            <v>TASA CERO</v>
          </cell>
          <cell r="M578" t="str">
            <v>Argentina</v>
          </cell>
          <cell r="Q578" t="str">
            <v>No mercado</v>
          </cell>
          <cell r="R578">
            <v>0.2475</v>
          </cell>
          <cell r="S578">
            <v>0</v>
          </cell>
          <cell r="T578">
            <v>0</v>
          </cell>
          <cell r="U578">
            <v>0.2475</v>
          </cell>
          <cell r="V578">
            <v>0</v>
          </cell>
          <cell r="W578">
            <v>0</v>
          </cell>
          <cell r="X578">
            <v>0.2475</v>
          </cell>
          <cell r="Y578">
            <v>0</v>
          </cell>
          <cell r="Z578">
            <v>0</v>
          </cell>
          <cell r="AA578"/>
          <cell r="AB578"/>
          <cell r="AC578"/>
          <cell r="AD578"/>
          <cell r="AE578"/>
          <cell r="AF578"/>
          <cell r="AG578"/>
          <cell r="AH578"/>
          <cell r="AI578"/>
          <cell r="AJ578"/>
          <cell r="AK578"/>
          <cell r="AL578"/>
        </row>
        <row r="579">
          <cell r="D579" t="str">
            <v>USD</v>
          </cell>
          <cell r="J579" t="str">
            <v>LETRAS EN GARANTÍA</v>
          </cell>
          <cell r="L579" t="str">
            <v>TASA CERO</v>
          </cell>
          <cell r="M579" t="str">
            <v>Argentina</v>
          </cell>
          <cell r="Q579" t="str">
            <v>No mercado</v>
          </cell>
          <cell r="R579">
            <v>0.2475</v>
          </cell>
          <cell r="S579">
            <v>0</v>
          </cell>
          <cell r="T579">
            <v>0</v>
          </cell>
          <cell r="U579">
            <v>0.2475</v>
          </cell>
          <cell r="V579">
            <v>0</v>
          </cell>
          <cell r="W579">
            <v>0</v>
          </cell>
          <cell r="X579">
            <v>0.2475</v>
          </cell>
          <cell r="Y579">
            <v>0</v>
          </cell>
          <cell r="Z579">
            <v>0</v>
          </cell>
          <cell r="AA579"/>
          <cell r="AB579"/>
          <cell r="AC579"/>
          <cell r="AD579"/>
          <cell r="AE579"/>
          <cell r="AF579"/>
          <cell r="AG579"/>
          <cell r="AH579"/>
          <cell r="AI579"/>
          <cell r="AJ579"/>
          <cell r="AK579"/>
          <cell r="AL579"/>
        </row>
        <row r="580">
          <cell r="D580" t="str">
            <v>USD</v>
          </cell>
          <cell r="J580" t="str">
            <v>LETRAS EN GARANTÍA</v>
          </cell>
          <cell r="L580" t="str">
            <v>TASA CERO</v>
          </cell>
          <cell r="M580" t="str">
            <v>Argentina</v>
          </cell>
          <cell r="Q580" t="str">
            <v>No mercado</v>
          </cell>
          <cell r="R580">
            <v>0.2475</v>
          </cell>
          <cell r="S580">
            <v>0</v>
          </cell>
          <cell r="T580">
            <v>0</v>
          </cell>
          <cell r="U580">
            <v>0.2475</v>
          </cell>
          <cell r="V580">
            <v>0</v>
          </cell>
          <cell r="W580">
            <v>0</v>
          </cell>
          <cell r="X580">
            <v>0.2475</v>
          </cell>
          <cell r="Y580">
            <v>0</v>
          </cell>
          <cell r="Z580">
            <v>0</v>
          </cell>
          <cell r="AA580"/>
          <cell r="AB580"/>
          <cell r="AC580"/>
          <cell r="AD580"/>
          <cell r="AE580"/>
          <cell r="AF580"/>
          <cell r="AG580"/>
          <cell r="AH580"/>
          <cell r="AI580"/>
          <cell r="AJ580"/>
          <cell r="AK580"/>
          <cell r="AL580"/>
        </row>
        <row r="581">
          <cell r="D581" t="str">
            <v>USD</v>
          </cell>
          <cell r="J581" t="str">
            <v>LETRAS EN GARANTÍA</v>
          </cell>
          <cell r="L581" t="str">
            <v>TASA CERO</v>
          </cell>
          <cell r="M581" t="str">
            <v>Argentina</v>
          </cell>
          <cell r="Q581" t="str">
            <v>No mercado</v>
          </cell>
          <cell r="R581">
            <v>0.2475</v>
          </cell>
          <cell r="S581">
            <v>0</v>
          </cell>
          <cell r="T581">
            <v>0</v>
          </cell>
          <cell r="U581">
            <v>0.2475</v>
          </cell>
          <cell r="V581">
            <v>0</v>
          </cell>
          <cell r="W581">
            <v>0</v>
          </cell>
          <cell r="X581">
            <v>0.2475</v>
          </cell>
          <cell r="Y581">
            <v>0</v>
          </cell>
          <cell r="Z581">
            <v>0</v>
          </cell>
          <cell r="AA581"/>
          <cell r="AB581"/>
          <cell r="AC581"/>
          <cell r="AD581"/>
          <cell r="AE581"/>
          <cell r="AF581"/>
          <cell r="AG581"/>
          <cell r="AH581"/>
          <cell r="AI581"/>
          <cell r="AJ581"/>
          <cell r="AK581"/>
          <cell r="AL581"/>
        </row>
        <row r="582">
          <cell r="D582" t="str">
            <v>USD</v>
          </cell>
          <cell r="J582" t="str">
            <v>LETRAS EN GARANTÍA</v>
          </cell>
          <cell r="L582" t="str">
            <v>TASA CERO</v>
          </cell>
          <cell r="M582" t="str">
            <v>Argentina</v>
          </cell>
          <cell r="Q582" t="str">
            <v>No mercado</v>
          </cell>
          <cell r="R582">
            <v>0.25</v>
          </cell>
          <cell r="S582">
            <v>0</v>
          </cell>
          <cell r="T582">
            <v>0</v>
          </cell>
          <cell r="U582">
            <v>0.25</v>
          </cell>
          <cell r="V582">
            <v>0</v>
          </cell>
          <cell r="W582">
            <v>0</v>
          </cell>
          <cell r="X582">
            <v>0.25</v>
          </cell>
          <cell r="Y582">
            <v>0</v>
          </cell>
          <cell r="Z582">
            <v>0</v>
          </cell>
          <cell r="AA582"/>
          <cell r="AB582"/>
          <cell r="AC582"/>
          <cell r="AD582"/>
          <cell r="AE582"/>
          <cell r="AF582"/>
          <cell r="AG582"/>
          <cell r="AH582"/>
          <cell r="AI582"/>
          <cell r="AJ582"/>
          <cell r="AK582"/>
          <cell r="AL582"/>
        </row>
        <row r="583">
          <cell r="D583" t="str">
            <v>USD</v>
          </cell>
          <cell r="J583" t="str">
            <v>LETRAS EN GARANTÍA</v>
          </cell>
          <cell r="L583" t="str">
            <v>TASA CERO</v>
          </cell>
          <cell r="M583" t="str">
            <v>Argentina</v>
          </cell>
          <cell r="Q583" t="str">
            <v>No mercado</v>
          </cell>
          <cell r="R583">
            <v>0.25</v>
          </cell>
          <cell r="S583">
            <v>0</v>
          </cell>
          <cell r="T583">
            <v>0</v>
          </cell>
          <cell r="U583">
            <v>0.25</v>
          </cell>
          <cell r="V583">
            <v>0</v>
          </cell>
          <cell r="W583">
            <v>0</v>
          </cell>
          <cell r="X583">
            <v>0.25</v>
          </cell>
          <cell r="Y583">
            <v>0</v>
          </cell>
          <cell r="Z583">
            <v>0</v>
          </cell>
          <cell r="AA583"/>
          <cell r="AB583"/>
          <cell r="AC583"/>
          <cell r="AD583"/>
          <cell r="AE583"/>
          <cell r="AF583"/>
          <cell r="AG583"/>
          <cell r="AH583"/>
          <cell r="AI583"/>
          <cell r="AJ583"/>
          <cell r="AK583"/>
          <cell r="AL583"/>
        </row>
        <row r="584">
          <cell r="D584" t="str">
            <v>USD</v>
          </cell>
          <cell r="J584" t="str">
            <v>LETRAS EN GARANTÍA</v>
          </cell>
          <cell r="L584" t="str">
            <v>TASA CERO</v>
          </cell>
          <cell r="M584" t="str">
            <v>Argentina</v>
          </cell>
          <cell r="Q584" t="str">
            <v>No mercado</v>
          </cell>
          <cell r="R584">
            <v>0.25</v>
          </cell>
          <cell r="S584">
            <v>0</v>
          </cell>
          <cell r="T584">
            <v>0</v>
          </cell>
          <cell r="U584">
            <v>0.25</v>
          </cell>
          <cell r="V584">
            <v>0</v>
          </cell>
          <cell r="W584">
            <v>0</v>
          </cell>
          <cell r="X584">
            <v>0.25</v>
          </cell>
          <cell r="Y584">
            <v>0</v>
          </cell>
          <cell r="Z584">
            <v>0</v>
          </cell>
          <cell r="AA584"/>
          <cell r="AB584"/>
          <cell r="AC584"/>
          <cell r="AD584"/>
          <cell r="AE584"/>
          <cell r="AF584"/>
          <cell r="AG584"/>
          <cell r="AH584"/>
          <cell r="AI584"/>
          <cell r="AJ584"/>
          <cell r="AK584"/>
          <cell r="AL584"/>
        </row>
        <row r="585">
          <cell r="D585" t="str">
            <v>USD</v>
          </cell>
          <cell r="J585" t="str">
            <v>LETRAS EN GARANTÍA</v>
          </cell>
          <cell r="L585" t="str">
            <v>TASA CERO</v>
          </cell>
          <cell r="M585" t="str">
            <v>Argentina</v>
          </cell>
          <cell r="Q585" t="str">
            <v>No mercado</v>
          </cell>
          <cell r="R585">
            <v>0.25</v>
          </cell>
          <cell r="S585">
            <v>0</v>
          </cell>
          <cell r="T585">
            <v>0</v>
          </cell>
          <cell r="U585">
            <v>0.25</v>
          </cell>
          <cell r="V585">
            <v>0</v>
          </cell>
          <cell r="W585">
            <v>0</v>
          </cell>
          <cell r="X585">
            <v>0.25</v>
          </cell>
          <cell r="Y585">
            <v>0</v>
          </cell>
          <cell r="Z585">
            <v>0</v>
          </cell>
          <cell r="AA585"/>
          <cell r="AB585"/>
          <cell r="AC585"/>
          <cell r="AD585"/>
          <cell r="AE585"/>
          <cell r="AF585"/>
          <cell r="AG585"/>
          <cell r="AH585"/>
          <cell r="AI585"/>
          <cell r="AJ585"/>
          <cell r="AK585"/>
          <cell r="AL585"/>
        </row>
        <row r="586">
          <cell r="D586" t="str">
            <v>USD</v>
          </cell>
          <cell r="J586" t="str">
            <v>LETRAS EN GARANTÍA</v>
          </cell>
          <cell r="L586" t="str">
            <v>TASA CERO</v>
          </cell>
          <cell r="M586" t="str">
            <v>Argentina</v>
          </cell>
          <cell r="Q586" t="str">
            <v>No mercado</v>
          </cell>
          <cell r="R586">
            <v>0.25</v>
          </cell>
          <cell r="S586">
            <v>0</v>
          </cell>
          <cell r="T586">
            <v>0</v>
          </cell>
          <cell r="U586">
            <v>0.25</v>
          </cell>
          <cell r="V586">
            <v>0</v>
          </cell>
          <cell r="W586">
            <v>0</v>
          </cell>
          <cell r="X586">
            <v>0.25</v>
          </cell>
          <cell r="Y586">
            <v>0</v>
          </cell>
          <cell r="Z586">
            <v>0</v>
          </cell>
          <cell r="AA586"/>
          <cell r="AB586"/>
          <cell r="AC586"/>
          <cell r="AD586"/>
          <cell r="AE586"/>
          <cell r="AF586"/>
          <cell r="AG586"/>
          <cell r="AH586"/>
          <cell r="AI586"/>
          <cell r="AJ586"/>
          <cell r="AK586"/>
          <cell r="AL586"/>
        </row>
        <row r="587">
          <cell r="D587" t="str">
            <v>USD</v>
          </cell>
          <cell r="J587" t="str">
            <v>LETRAS EN GARANTÍA</v>
          </cell>
          <cell r="L587" t="str">
            <v>TASA CERO</v>
          </cell>
          <cell r="M587" t="str">
            <v>Argentina</v>
          </cell>
          <cell r="Q587" t="str">
            <v>No mercado</v>
          </cell>
          <cell r="R587">
            <v>0.25</v>
          </cell>
          <cell r="S587">
            <v>0</v>
          </cell>
          <cell r="T587">
            <v>0</v>
          </cell>
          <cell r="U587">
            <v>0.25</v>
          </cell>
          <cell r="V587">
            <v>0</v>
          </cell>
          <cell r="W587">
            <v>0</v>
          </cell>
          <cell r="X587">
            <v>0.25</v>
          </cell>
          <cell r="Y587">
            <v>0</v>
          </cell>
          <cell r="Z587">
            <v>0</v>
          </cell>
          <cell r="AA587"/>
          <cell r="AB587"/>
          <cell r="AC587"/>
          <cell r="AD587"/>
          <cell r="AE587"/>
          <cell r="AF587"/>
          <cell r="AG587"/>
          <cell r="AH587"/>
          <cell r="AI587"/>
          <cell r="AJ587"/>
          <cell r="AK587"/>
          <cell r="AL587"/>
        </row>
        <row r="588">
          <cell r="D588" t="str">
            <v>USD</v>
          </cell>
          <cell r="J588" t="str">
            <v>LETRAS EN GARANTÍA</v>
          </cell>
          <cell r="L588" t="str">
            <v>TASA CERO</v>
          </cell>
          <cell r="M588" t="str">
            <v>Argentina</v>
          </cell>
          <cell r="Q588" t="str">
            <v>No mercado</v>
          </cell>
          <cell r="R588">
            <v>0.25</v>
          </cell>
          <cell r="S588">
            <v>0</v>
          </cell>
          <cell r="T588">
            <v>0</v>
          </cell>
          <cell r="U588">
            <v>0.25</v>
          </cell>
          <cell r="V588">
            <v>0</v>
          </cell>
          <cell r="W588">
            <v>0</v>
          </cell>
          <cell r="X588">
            <v>0.25</v>
          </cell>
          <cell r="Y588">
            <v>0</v>
          </cell>
          <cell r="Z588">
            <v>0</v>
          </cell>
          <cell r="AA588"/>
          <cell r="AB588"/>
          <cell r="AC588"/>
          <cell r="AD588"/>
          <cell r="AE588"/>
          <cell r="AF588"/>
          <cell r="AG588"/>
          <cell r="AH588"/>
          <cell r="AI588"/>
          <cell r="AJ588"/>
          <cell r="AK588"/>
          <cell r="AL588"/>
        </row>
        <row r="589">
          <cell r="D589" t="str">
            <v>USD</v>
          </cell>
          <cell r="J589" t="str">
            <v>LETRAS EN GARANTÍA</v>
          </cell>
          <cell r="L589" t="str">
            <v>TASA CERO</v>
          </cell>
          <cell r="M589" t="str">
            <v>Argentina</v>
          </cell>
          <cell r="Q589" t="str">
            <v>No mercado</v>
          </cell>
          <cell r="R589">
            <v>0.25</v>
          </cell>
          <cell r="S589">
            <v>0</v>
          </cell>
          <cell r="T589">
            <v>0</v>
          </cell>
          <cell r="U589">
            <v>0.25</v>
          </cell>
          <cell r="V589">
            <v>0</v>
          </cell>
          <cell r="W589">
            <v>0</v>
          </cell>
          <cell r="X589">
            <v>0.25</v>
          </cell>
          <cell r="Y589">
            <v>0</v>
          </cell>
          <cell r="Z589">
            <v>0</v>
          </cell>
          <cell r="AA589"/>
          <cell r="AB589"/>
          <cell r="AC589"/>
          <cell r="AD589"/>
          <cell r="AE589"/>
          <cell r="AF589"/>
          <cell r="AG589"/>
          <cell r="AH589"/>
          <cell r="AI589"/>
          <cell r="AJ589"/>
          <cell r="AK589"/>
          <cell r="AL589"/>
        </row>
        <row r="590">
          <cell r="D590" t="str">
            <v>USD</v>
          </cell>
          <cell r="J590" t="str">
            <v>LETRAS EN GARANTÍA</v>
          </cell>
          <cell r="L590" t="str">
            <v>TASA CERO</v>
          </cell>
          <cell r="M590" t="str">
            <v>Argentina</v>
          </cell>
          <cell r="Q590" t="str">
            <v>No mercado</v>
          </cell>
          <cell r="R590">
            <v>0.25</v>
          </cell>
          <cell r="S590">
            <v>0</v>
          </cell>
          <cell r="T590">
            <v>0</v>
          </cell>
          <cell r="U590">
            <v>0.25</v>
          </cell>
          <cell r="V590">
            <v>0</v>
          </cell>
          <cell r="W590">
            <v>0</v>
          </cell>
          <cell r="X590">
            <v>0.25</v>
          </cell>
          <cell r="Y590">
            <v>0</v>
          </cell>
          <cell r="Z590">
            <v>0</v>
          </cell>
          <cell r="AA590"/>
          <cell r="AB590"/>
          <cell r="AC590"/>
          <cell r="AD590"/>
          <cell r="AE590"/>
          <cell r="AF590"/>
          <cell r="AG590"/>
          <cell r="AH590"/>
          <cell r="AI590"/>
          <cell r="AJ590"/>
          <cell r="AK590"/>
          <cell r="AL590"/>
        </row>
        <row r="591">
          <cell r="D591" t="str">
            <v>USD</v>
          </cell>
          <cell r="J591" t="str">
            <v>LETRAS EN GARANTÍA</v>
          </cell>
          <cell r="L591" t="str">
            <v>TASA CERO</v>
          </cell>
          <cell r="M591" t="str">
            <v>Argentina</v>
          </cell>
          <cell r="Q591" t="str">
            <v>No mercado</v>
          </cell>
          <cell r="R591">
            <v>0.25</v>
          </cell>
          <cell r="S591">
            <v>0</v>
          </cell>
          <cell r="T591">
            <v>0</v>
          </cell>
          <cell r="U591">
            <v>0.25</v>
          </cell>
          <cell r="V591">
            <v>0</v>
          </cell>
          <cell r="W591">
            <v>0</v>
          </cell>
          <cell r="X591">
            <v>0.25</v>
          </cell>
          <cell r="Y591">
            <v>0</v>
          </cell>
          <cell r="Z591">
            <v>0</v>
          </cell>
          <cell r="AA591"/>
          <cell r="AB591"/>
          <cell r="AC591"/>
          <cell r="AD591"/>
          <cell r="AE591"/>
          <cell r="AF591"/>
          <cell r="AG591"/>
          <cell r="AH591"/>
          <cell r="AI591"/>
          <cell r="AJ591"/>
          <cell r="AK591"/>
          <cell r="AL591"/>
        </row>
        <row r="592">
          <cell r="D592" t="str">
            <v>USD</v>
          </cell>
          <cell r="J592" t="str">
            <v>LETRAS EN GARANTÍA</v>
          </cell>
          <cell r="L592" t="str">
            <v>TASA CERO</v>
          </cell>
          <cell r="M592" t="str">
            <v>Argentina</v>
          </cell>
          <cell r="Q592" t="str">
            <v>No mercado</v>
          </cell>
          <cell r="R592">
            <v>0.25</v>
          </cell>
          <cell r="S592">
            <v>0</v>
          </cell>
          <cell r="T592">
            <v>0</v>
          </cell>
          <cell r="U592">
            <v>0.25</v>
          </cell>
          <cell r="V592">
            <v>0</v>
          </cell>
          <cell r="W592">
            <v>0</v>
          </cell>
          <cell r="X592">
            <v>0.25</v>
          </cell>
          <cell r="Y592">
            <v>0</v>
          </cell>
          <cell r="Z592">
            <v>0</v>
          </cell>
          <cell r="AA592"/>
          <cell r="AB592"/>
          <cell r="AC592"/>
          <cell r="AD592"/>
          <cell r="AE592"/>
          <cell r="AF592"/>
          <cell r="AG592"/>
          <cell r="AH592"/>
          <cell r="AI592"/>
          <cell r="AJ592"/>
          <cell r="AK592"/>
          <cell r="AL592"/>
        </row>
        <row r="593">
          <cell r="D593" t="str">
            <v>USD</v>
          </cell>
          <cell r="J593" t="str">
            <v>LETRAS EN GARANTÍA</v>
          </cell>
          <cell r="L593" t="str">
            <v>TASA CERO</v>
          </cell>
          <cell r="M593" t="str">
            <v>Argentina</v>
          </cell>
          <cell r="Q593" t="str">
            <v>No mercado</v>
          </cell>
          <cell r="R593">
            <v>0.25</v>
          </cell>
          <cell r="S593">
            <v>0</v>
          </cell>
          <cell r="T593">
            <v>0</v>
          </cell>
          <cell r="U593">
            <v>0.25</v>
          </cell>
          <cell r="V593">
            <v>0</v>
          </cell>
          <cell r="W593">
            <v>0</v>
          </cell>
          <cell r="X593">
            <v>0.25</v>
          </cell>
          <cell r="Y593">
            <v>0</v>
          </cell>
          <cell r="Z593">
            <v>0</v>
          </cell>
          <cell r="AA593"/>
          <cell r="AB593"/>
          <cell r="AC593"/>
          <cell r="AD593"/>
          <cell r="AE593"/>
          <cell r="AF593"/>
          <cell r="AG593"/>
          <cell r="AH593"/>
          <cell r="AI593"/>
          <cell r="AJ593"/>
          <cell r="AK593"/>
          <cell r="AL593"/>
        </row>
        <row r="594">
          <cell r="D594" t="str">
            <v>USD</v>
          </cell>
          <cell r="J594" t="str">
            <v>LETRAS EN GARANTÍA</v>
          </cell>
          <cell r="L594" t="str">
            <v>TASA CERO</v>
          </cell>
          <cell r="M594" t="str">
            <v>Argentina</v>
          </cell>
          <cell r="Q594" t="str">
            <v>No mercado</v>
          </cell>
          <cell r="R594">
            <v>0.25</v>
          </cell>
          <cell r="S594">
            <v>0</v>
          </cell>
          <cell r="T594">
            <v>0</v>
          </cell>
          <cell r="U594">
            <v>0.25</v>
          </cell>
          <cell r="V594">
            <v>0</v>
          </cell>
          <cell r="W594">
            <v>0</v>
          </cell>
          <cell r="X594">
            <v>0.25</v>
          </cell>
          <cell r="Y594">
            <v>0</v>
          </cell>
          <cell r="Z594">
            <v>0</v>
          </cell>
          <cell r="AA594"/>
          <cell r="AB594"/>
          <cell r="AC594"/>
          <cell r="AD594"/>
          <cell r="AE594"/>
          <cell r="AF594"/>
          <cell r="AG594"/>
          <cell r="AH594"/>
          <cell r="AI594"/>
          <cell r="AJ594"/>
          <cell r="AK594"/>
          <cell r="AL594"/>
        </row>
        <row r="595">
          <cell r="D595" t="str">
            <v>USD</v>
          </cell>
          <cell r="J595" t="str">
            <v>LETRAS EN GARANTÍA</v>
          </cell>
          <cell r="L595" t="str">
            <v>TASA CERO</v>
          </cell>
          <cell r="M595" t="str">
            <v>Argentina</v>
          </cell>
          <cell r="Q595" t="str">
            <v>No mercado</v>
          </cell>
          <cell r="R595">
            <v>0.25</v>
          </cell>
          <cell r="S595">
            <v>0</v>
          </cell>
          <cell r="T595">
            <v>0</v>
          </cell>
          <cell r="U595">
            <v>0.25</v>
          </cell>
          <cell r="V595">
            <v>0</v>
          </cell>
          <cell r="W595">
            <v>0</v>
          </cell>
          <cell r="X595">
            <v>0.25</v>
          </cell>
          <cell r="Y595">
            <v>0</v>
          </cell>
          <cell r="Z595">
            <v>0</v>
          </cell>
          <cell r="AA595"/>
          <cell r="AB595"/>
          <cell r="AC595"/>
          <cell r="AD595"/>
          <cell r="AE595"/>
          <cell r="AF595"/>
          <cell r="AG595"/>
          <cell r="AH595"/>
          <cell r="AI595"/>
          <cell r="AJ595"/>
          <cell r="AK595"/>
          <cell r="AL595"/>
        </row>
        <row r="596">
          <cell r="D596" t="str">
            <v>USD</v>
          </cell>
          <cell r="J596" t="str">
            <v>LETRAS EN GARANTÍA</v>
          </cell>
          <cell r="L596" t="str">
            <v>TASA CERO</v>
          </cell>
          <cell r="M596" t="str">
            <v>Argentina</v>
          </cell>
          <cell r="Q596" t="str">
            <v>No mercado</v>
          </cell>
          <cell r="R596">
            <v>0.25</v>
          </cell>
          <cell r="S596">
            <v>0</v>
          </cell>
          <cell r="T596">
            <v>0</v>
          </cell>
          <cell r="U596">
            <v>0.25</v>
          </cell>
          <cell r="V596">
            <v>0</v>
          </cell>
          <cell r="W596">
            <v>0</v>
          </cell>
          <cell r="X596">
            <v>0.25</v>
          </cell>
          <cell r="Y596">
            <v>0</v>
          </cell>
          <cell r="Z596">
            <v>0</v>
          </cell>
          <cell r="AA596"/>
          <cell r="AB596"/>
          <cell r="AC596"/>
          <cell r="AD596"/>
          <cell r="AE596"/>
          <cell r="AF596"/>
          <cell r="AG596"/>
          <cell r="AH596"/>
          <cell r="AI596"/>
          <cell r="AJ596"/>
          <cell r="AK596"/>
          <cell r="AL596"/>
        </row>
        <row r="597">
          <cell r="D597" t="str">
            <v>USD</v>
          </cell>
          <cell r="J597" t="str">
            <v>LETRAS EN GARANTÍA</v>
          </cell>
          <cell r="L597" t="str">
            <v>TASA CERO</v>
          </cell>
          <cell r="M597" t="str">
            <v>Argentina</v>
          </cell>
          <cell r="Q597" t="str">
            <v>No mercado</v>
          </cell>
          <cell r="R597">
            <v>0.25</v>
          </cell>
          <cell r="S597">
            <v>0</v>
          </cell>
          <cell r="T597">
            <v>0</v>
          </cell>
          <cell r="U597">
            <v>0.25</v>
          </cell>
          <cell r="V597">
            <v>0</v>
          </cell>
          <cell r="W597">
            <v>0</v>
          </cell>
          <cell r="X597">
            <v>0.25</v>
          </cell>
          <cell r="Y597">
            <v>0</v>
          </cell>
          <cell r="Z597">
            <v>0</v>
          </cell>
          <cell r="AA597"/>
          <cell r="AB597"/>
          <cell r="AC597"/>
          <cell r="AD597"/>
          <cell r="AE597"/>
          <cell r="AF597"/>
          <cell r="AG597"/>
          <cell r="AH597"/>
          <cell r="AI597"/>
          <cell r="AJ597"/>
          <cell r="AK597"/>
          <cell r="AL597"/>
        </row>
        <row r="598">
          <cell r="D598" t="str">
            <v>USD</v>
          </cell>
          <cell r="J598" t="str">
            <v>LETRAS EN GARANTÍA</v>
          </cell>
          <cell r="L598" t="str">
            <v>TASA CERO</v>
          </cell>
          <cell r="M598" t="str">
            <v>Argentina</v>
          </cell>
          <cell r="Q598" t="str">
            <v>No mercado</v>
          </cell>
          <cell r="R598">
            <v>0.25</v>
          </cell>
          <cell r="S598">
            <v>0</v>
          </cell>
          <cell r="T598">
            <v>0</v>
          </cell>
          <cell r="U598">
            <v>0.25</v>
          </cell>
          <cell r="V598">
            <v>0</v>
          </cell>
          <cell r="W598">
            <v>0</v>
          </cell>
          <cell r="X598">
            <v>0.25</v>
          </cell>
          <cell r="Y598">
            <v>0</v>
          </cell>
          <cell r="Z598">
            <v>0</v>
          </cell>
          <cell r="AA598"/>
          <cell r="AB598"/>
          <cell r="AC598"/>
          <cell r="AD598"/>
          <cell r="AE598"/>
          <cell r="AF598"/>
          <cell r="AG598"/>
          <cell r="AH598"/>
          <cell r="AI598"/>
          <cell r="AJ598"/>
          <cell r="AK598"/>
          <cell r="AL598"/>
        </row>
        <row r="599">
          <cell r="D599" t="str">
            <v>USD</v>
          </cell>
          <cell r="J599" t="str">
            <v>LETRAS EN GARANTÍA</v>
          </cell>
          <cell r="L599" t="str">
            <v>TASA CERO</v>
          </cell>
          <cell r="M599" t="str">
            <v>Argentina</v>
          </cell>
          <cell r="Q599" t="str">
            <v>No mercado</v>
          </cell>
          <cell r="R599">
            <v>0.25</v>
          </cell>
          <cell r="S599">
            <v>0</v>
          </cell>
          <cell r="T599">
            <v>0</v>
          </cell>
          <cell r="U599">
            <v>0.25</v>
          </cell>
          <cell r="V599">
            <v>0</v>
          </cell>
          <cell r="W599">
            <v>0</v>
          </cell>
          <cell r="X599">
            <v>0.25</v>
          </cell>
          <cell r="Y599">
            <v>0</v>
          </cell>
          <cell r="Z599">
            <v>0</v>
          </cell>
          <cell r="AA599"/>
          <cell r="AB599"/>
          <cell r="AC599"/>
          <cell r="AD599"/>
          <cell r="AE599"/>
          <cell r="AF599"/>
          <cell r="AG599"/>
          <cell r="AH599"/>
          <cell r="AI599"/>
          <cell r="AJ599"/>
          <cell r="AK599"/>
          <cell r="AL599"/>
        </row>
        <row r="600">
          <cell r="D600" t="str">
            <v>USD</v>
          </cell>
          <cell r="J600" t="str">
            <v>LETRAS EN GARANTÍA</v>
          </cell>
          <cell r="L600" t="str">
            <v>TASA CERO</v>
          </cell>
          <cell r="M600" t="str">
            <v>Argentina</v>
          </cell>
          <cell r="Q600" t="str">
            <v>No mercado</v>
          </cell>
          <cell r="R600">
            <v>0.25</v>
          </cell>
          <cell r="S600">
            <v>0</v>
          </cell>
          <cell r="T600">
            <v>0</v>
          </cell>
          <cell r="U600">
            <v>0.25</v>
          </cell>
          <cell r="V600">
            <v>0</v>
          </cell>
          <cell r="W600">
            <v>0</v>
          </cell>
          <cell r="X600">
            <v>0.25</v>
          </cell>
          <cell r="Y600">
            <v>0</v>
          </cell>
          <cell r="Z600">
            <v>0</v>
          </cell>
          <cell r="AA600"/>
          <cell r="AB600"/>
          <cell r="AC600"/>
          <cell r="AD600"/>
          <cell r="AE600"/>
          <cell r="AF600"/>
          <cell r="AG600"/>
          <cell r="AH600"/>
          <cell r="AI600"/>
          <cell r="AJ600"/>
          <cell r="AK600"/>
          <cell r="AL600"/>
        </row>
        <row r="601">
          <cell r="D601" t="str">
            <v>USD</v>
          </cell>
          <cell r="J601" t="str">
            <v>LETRAS EN GARANTÍA</v>
          </cell>
          <cell r="L601" t="str">
            <v>TASA CERO</v>
          </cell>
          <cell r="M601" t="str">
            <v>Argentina</v>
          </cell>
          <cell r="Q601" t="str">
            <v>No mercado</v>
          </cell>
          <cell r="R601">
            <v>0.25</v>
          </cell>
          <cell r="S601">
            <v>0</v>
          </cell>
          <cell r="T601">
            <v>0</v>
          </cell>
          <cell r="U601">
            <v>0.25</v>
          </cell>
          <cell r="V601">
            <v>0</v>
          </cell>
          <cell r="W601">
            <v>0</v>
          </cell>
          <cell r="X601">
            <v>0.25</v>
          </cell>
          <cell r="Y601">
            <v>0</v>
          </cell>
          <cell r="Z601">
            <v>0</v>
          </cell>
          <cell r="AA601"/>
          <cell r="AB601"/>
          <cell r="AC601"/>
          <cell r="AD601"/>
          <cell r="AE601"/>
          <cell r="AF601"/>
          <cell r="AG601"/>
          <cell r="AH601"/>
          <cell r="AI601"/>
          <cell r="AJ601"/>
          <cell r="AK601"/>
          <cell r="AL601"/>
        </row>
        <row r="602">
          <cell r="D602" t="str">
            <v>USD</v>
          </cell>
          <cell r="J602" t="str">
            <v>LETRAS EN GARANTÍA</v>
          </cell>
          <cell r="L602" t="str">
            <v>TASA CERO</v>
          </cell>
          <cell r="M602" t="str">
            <v>Argentina</v>
          </cell>
          <cell r="Q602" t="str">
            <v>No mercado</v>
          </cell>
          <cell r="R602">
            <v>0.255</v>
          </cell>
          <cell r="S602">
            <v>0</v>
          </cell>
          <cell r="T602">
            <v>0</v>
          </cell>
          <cell r="U602">
            <v>0.255</v>
          </cell>
          <cell r="V602">
            <v>0</v>
          </cell>
          <cell r="W602">
            <v>0</v>
          </cell>
          <cell r="X602">
            <v>0.255</v>
          </cell>
          <cell r="Y602">
            <v>0</v>
          </cell>
          <cell r="Z602">
            <v>0</v>
          </cell>
          <cell r="AA602"/>
          <cell r="AB602"/>
          <cell r="AC602"/>
          <cell r="AD602"/>
          <cell r="AE602"/>
          <cell r="AF602"/>
          <cell r="AG602"/>
          <cell r="AH602"/>
          <cell r="AI602"/>
          <cell r="AJ602"/>
          <cell r="AK602"/>
          <cell r="AL602"/>
        </row>
        <row r="603">
          <cell r="D603" t="str">
            <v>USD</v>
          </cell>
          <cell r="J603" t="str">
            <v>LETRAS EN GARANTÍA</v>
          </cell>
          <cell r="L603" t="str">
            <v>TASA CERO</v>
          </cell>
          <cell r="M603" t="str">
            <v>Argentina</v>
          </cell>
          <cell r="Q603" t="str">
            <v>No mercado</v>
          </cell>
          <cell r="R603">
            <v>0.255</v>
          </cell>
          <cell r="S603">
            <v>0</v>
          </cell>
          <cell r="T603">
            <v>0</v>
          </cell>
          <cell r="U603">
            <v>0.255</v>
          </cell>
          <cell r="V603">
            <v>0</v>
          </cell>
          <cell r="W603">
            <v>0</v>
          </cell>
          <cell r="X603">
            <v>0.255</v>
          </cell>
          <cell r="Y603">
            <v>0</v>
          </cell>
          <cell r="Z603">
            <v>0</v>
          </cell>
          <cell r="AA603"/>
          <cell r="AB603"/>
          <cell r="AC603"/>
          <cell r="AD603"/>
          <cell r="AE603"/>
          <cell r="AF603"/>
          <cell r="AG603"/>
          <cell r="AH603"/>
          <cell r="AI603"/>
          <cell r="AJ603"/>
          <cell r="AK603"/>
          <cell r="AL603"/>
        </row>
        <row r="604">
          <cell r="D604" t="str">
            <v>USD</v>
          </cell>
          <cell r="J604" t="str">
            <v>LETRAS EN GARANTÍA</v>
          </cell>
          <cell r="L604" t="str">
            <v>TASA CERO</v>
          </cell>
          <cell r="M604" t="str">
            <v>Argentina</v>
          </cell>
          <cell r="Q604" t="str">
            <v>No mercado</v>
          </cell>
          <cell r="R604">
            <v>0.255</v>
          </cell>
          <cell r="S604">
            <v>0</v>
          </cell>
          <cell r="T604">
            <v>0</v>
          </cell>
          <cell r="U604">
            <v>0.255</v>
          </cell>
          <cell r="V604">
            <v>0</v>
          </cell>
          <cell r="W604">
            <v>0</v>
          </cell>
          <cell r="X604">
            <v>0.255</v>
          </cell>
          <cell r="Y604">
            <v>0</v>
          </cell>
          <cell r="Z604">
            <v>0</v>
          </cell>
          <cell r="AA604"/>
          <cell r="AB604"/>
          <cell r="AC604"/>
          <cell r="AD604"/>
          <cell r="AE604"/>
          <cell r="AF604"/>
          <cell r="AG604"/>
          <cell r="AH604"/>
          <cell r="AI604"/>
          <cell r="AJ604"/>
          <cell r="AK604"/>
          <cell r="AL604"/>
        </row>
        <row r="605">
          <cell r="D605" t="str">
            <v>USD</v>
          </cell>
          <cell r="J605" t="str">
            <v>LETRAS EN GARANTÍA</v>
          </cell>
          <cell r="L605" t="str">
            <v>TASA CERO</v>
          </cell>
          <cell r="M605" t="str">
            <v>Argentina</v>
          </cell>
          <cell r="Q605" t="str">
            <v>No mercado</v>
          </cell>
          <cell r="R605">
            <v>0.255</v>
          </cell>
          <cell r="S605">
            <v>0</v>
          </cell>
          <cell r="T605">
            <v>0</v>
          </cell>
          <cell r="U605">
            <v>0.255</v>
          </cell>
          <cell r="V605">
            <v>0</v>
          </cell>
          <cell r="W605">
            <v>0</v>
          </cell>
          <cell r="X605">
            <v>0.255</v>
          </cell>
          <cell r="Y605">
            <v>0</v>
          </cell>
          <cell r="Z605">
            <v>0</v>
          </cell>
          <cell r="AA605"/>
          <cell r="AB605"/>
          <cell r="AC605"/>
          <cell r="AD605"/>
          <cell r="AE605"/>
          <cell r="AF605"/>
          <cell r="AG605"/>
          <cell r="AH605"/>
          <cell r="AI605"/>
          <cell r="AJ605"/>
          <cell r="AK605"/>
          <cell r="AL605"/>
        </row>
        <row r="606">
          <cell r="D606" t="str">
            <v>USD</v>
          </cell>
          <cell r="J606" t="str">
            <v>LETRAS EN GARANTÍA</v>
          </cell>
          <cell r="L606" t="str">
            <v>TASA CERO</v>
          </cell>
          <cell r="M606" t="str">
            <v>Argentina</v>
          </cell>
          <cell r="Q606" t="str">
            <v>No mercado</v>
          </cell>
          <cell r="R606">
            <v>0.255</v>
          </cell>
          <cell r="S606">
            <v>0</v>
          </cell>
          <cell r="T606">
            <v>0</v>
          </cell>
          <cell r="U606">
            <v>0.255</v>
          </cell>
          <cell r="V606">
            <v>0</v>
          </cell>
          <cell r="W606">
            <v>0</v>
          </cell>
          <cell r="X606">
            <v>0.255</v>
          </cell>
          <cell r="Y606">
            <v>0</v>
          </cell>
          <cell r="Z606">
            <v>0</v>
          </cell>
          <cell r="AA606"/>
          <cell r="AB606"/>
          <cell r="AC606"/>
          <cell r="AD606"/>
          <cell r="AE606"/>
          <cell r="AF606"/>
          <cell r="AG606"/>
          <cell r="AH606"/>
          <cell r="AI606"/>
          <cell r="AJ606"/>
          <cell r="AK606"/>
          <cell r="AL606"/>
        </row>
        <row r="607">
          <cell r="D607" t="str">
            <v>USD</v>
          </cell>
          <cell r="J607" t="str">
            <v>LETRAS EN GARANTÍA</v>
          </cell>
          <cell r="L607" t="str">
            <v>TASA CERO</v>
          </cell>
          <cell r="M607" t="str">
            <v>Argentina</v>
          </cell>
          <cell r="Q607" t="str">
            <v>No mercado</v>
          </cell>
          <cell r="R607">
            <v>0.255</v>
          </cell>
          <cell r="S607">
            <v>0</v>
          </cell>
          <cell r="T607">
            <v>0</v>
          </cell>
          <cell r="U607">
            <v>0.255</v>
          </cell>
          <cell r="V607">
            <v>0</v>
          </cell>
          <cell r="W607">
            <v>0</v>
          </cell>
          <cell r="X607">
            <v>0.255</v>
          </cell>
          <cell r="Y607">
            <v>0</v>
          </cell>
          <cell r="Z607">
            <v>0</v>
          </cell>
          <cell r="AA607"/>
          <cell r="AB607"/>
          <cell r="AC607"/>
          <cell r="AD607"/>
          <cell r="AE607"/>
          <cell r="AF607"/>
          <cell r="AG607"/>
          <cell r="AH607"/>
          <cell r="AI607"/>
          <cell r="AJ607"/>
          <cell r="AK607"/>
          <cell r="AL607"/>
        </row>
        <row r="608">
          <cell r="D608" t="str">
            <v>USD</v>
          </cell>
          <cell r="J608" t="str">
            <v>LETRAS EN GARANTÍA</v>
          </cell>
          <cell r="L608" t="str">
            <v>TASA CERO</v>
          </cell>
          <cell r="M608" t="str">
            <v>Argentina</v>
          </cell>
          <cell r="Q608" t="str">
            <v>No mercado</v>
          </cell>
          <cell r="R608">
            <v>0.255</v>
          </cell>
          <cell r="S608">
            <v>0</v>
          </cell>
          <cell r="T608">
            <v>0</v>
          </cell>
          <cell r="U608">
            <v>0.255</v>
          </cell>
          <cell r="V608">
            <v>0</v>
          </cell>
          <cell r="W608">
            <v>0</v>
          </cell>
          <cell r="X608">
            <v>0.255</v>
          </cell>
          <cell r="Y608">
            <v>0</v>
          </cell>
          <cell r="Z608">
            <v>0</v>
          </cell>
          <cell r="AA608"/>
          <cell r="AB608"/>
          <cell r="AC608"/>
          <cell r="AD608"/>
          <cell r="AE608"/>
          <cell r="AF608"/>
          <cell r="AG608"/>
          <cell r="AH608"/>
          <cell r="AI608"/>
          <cell r="AJ608"/>
          <cell r="AK608"/>
          <cell r="AL608"/>
        </row>
        <row r="609">
          <cell r="D609" t="str">
            <v>USD</v>
          </cell>
          <cell r="J609" t="str">
            <v>LETRAS EN GARANTÍA</v>
          </cell>
          <cell r="L609" t="str">
            <v>TASA CERO</v>
          </cell>
          <cell r="M609" t="str">
            <v>Argentina</v>
          </cell>
          <cell r="Q609" t="str">
            <v>No mercado</v>
          </cell>
          <cell r="R609">
            <v>0.255</v>
          </cell>
          <cell r="S609">
            <v>0</v>
          </cell>
          <cell r="T609">
            <v>0</v>
          </cell>
          <cell r="U609">
            <v>0.255</v>
          </cell>
          <cell r="V609">
            <v>0</v>
          </cell>
          <cell r="W609">
            <v>0</v>
          </cell>
          <cell r="X609">
            <v>0.255</v>
          </cell>
          <cell r="Y609">
            <v>0</v>
          </cell>
          <cell r="Z609">
            <v>0</v>
          </cell>
          <cell r="AA609"/>
          <cell r="AB609"/>
          <cell r="AC609"/>
          <cell r="AD609"/>
          <cell r="AE609"/>
          <cell r="AF609"/>
          <cell r="AG609"/>
          <cell r="AH609"/>
          <cell r="AI609"/>
          <cell r="AJ609"/>
          <cell r="AK609"/>
          <cell r="AL609"/>
        </row>
        <row r="610">
          <cell r="D610" t="str">
            <v>USD</v>
          </cell>
          <cell r="J610" t="str">
            <v>LETRAS EN GARANTÍA</v>
          </cell>
          <cell r="L610" t="str">
            <v>TASA CERO</v>
          </cell>
          <cell r="M610" t="str">
            <v>Argentina</v>
          </cell>
          <cell r="Q610" t="str">
            <v>No mercado</v>
          </cell>
          <cell r="R610">
            <v>0.255</v>
          </cell>
          <cell r="S610">
            <v>0</v>
          </cell>
          <cell r="T610">
            <v>0</v>
          </cell>
          <cell r="U610">
            <v>0.255</v>
          </cell>
          <cell r="V610">
            <v>0</v>
          </cell>
          <cell r="W610">
            <v>0</v>
          </cell>
          <cell r="X610">
            <v>0.255</v>
          </cell>
          <cell r="Y610">
            <v>0</v>
          </cell>
          <cell r="Z610">
            <v>0</v>
          </cell>
          <cell r="AA610"/>
          <cell r="AB610"/>
          <cell r="AC610"/>
          <cell r="AD610"/>
          <cell r="AE610"/>
          <cell r="AF610"/>
          <cell r="AG610"/>
          <cell r="AH610"/>
          <cell r="AI610"/>
          <cell r="AJ610"/>
          <cell r="AK610"/>
          <cell r="AL610"/>
        </row>
        <row r="611">
          <cell r="D611" t="str">
            <v>USD</v>
          </cell>
          <cell r="J611" t="str">
            <v>LETRAS EN GARANTÍA</v>
          </cell>
          <cell r="L611" t="str">
            <v>TASA CERO</v>
          </cell>
          <cell r="M611" t="str">
            <v>Argentina</v>
          </cell>
          <cell r="Q611" t="str">
            <v>No mercado</v>
          </cell>
          <cell r="R611">
            <v>0.255</v>
          </cell>
          <cell r="S611">
            <v>0</v>
          </cell>
          <cell r="T611">
            <v>0</v>
          </cell>
          <cell r="U611">
            <v>0.255</v>
          </cell>
          <cell r="V611">
            <v>0</v>
          </cell>
          <cell r="W611">
            <v>0</v>
          </cell>
          <cell r="X611">
            <v>0.255</v>
          </cell>
          <cell r="Y611">
            <v>0</v>
          </cell>
          <cell r="Z611">
            <v>0</v>
          </cell>
          <cell r="AA611"/>
          <cell r="AB611"/>
          <cell r="AC611"/>
          <cell r="AD611"/>
          <cell r="AE611"/>
          <cell r="AF611"/>
          <cell r="AG611"/>
          <cell r="AH611"/>
          <cell r="AI611"/>
          <cell r="AJ611"/>
          <cell r="AK611"/>
          <cell r="AL611"/>
        </row>
        <row r="612">
          <cell r="D612" t="str">
            <v>USD</v>
          </cell>
          <cell r="J612" t="str">
            <v>LETRAS EN GARANTÍA</v>
          </cell>
          <cell r="L612" t="str">
            <v>TASA CERO</v>
          </cell>
          <cell r="M612" t="str">
            <v>Argentina</v>
          </cell>
          <cell r="Q612" t="str">
            <v>No mercado</v>
          </cell>
          <cell r="R612">
            <v>0.255</v>
          </cell>
          <cell r="S612">
            <v>0</v>
          </cell>
          <cell r="T612">
            <v>0</v>
          </cell>
          <cell r="U612">
            <v>0.255</v>
          </cell>
          <cell r="V612">
            <v>0</v>
          </cell>
          <cell r="W612">
            <v>0</v>
          </cell>
          <cell r="X612">
            <v>0.255</v>
          </cell>
          <cell r="Y612">
            <v>0</v>
          </cell>
          <cell r="Z612">
            <v>0</v>
          </cell>
          <cell r="AA612"/>
          <cell r="AB612"/>
          <cell r="AC612"/>
          <cell r="AD612"/>
          <cell r="AE612"/>
          <cell r="AF612"/>
          <cell r="AG612"/>
          <cell r="AH612"/>
          <cell r="AI612"/>
          <cell r="AJ612"/>
          <cell r="AK612"/>
          <cell r="AL612"/>
        </row>
        <row r="613">
          <cell r="D613" t="str">
            <v>USD</v>
          </cell>
          <cell r="J613" t="str">
            <v>LETRAS EN GARANTÍA</v>
          </cell>
          <cell r="L613" t="str">
            <v>TASA CERO</v>
          </cell>
          <cell r="M613" t="str">
            <v>Argentina</v>
          </cell>
          <cell r="Q613" t="str">
            <v>No mercado</v>
          </cell>
          <cell r="R613">
            <v>0.255</v>
          </cell>
          <cell r="S613">
            <v>0</v>
          </cell>
          <cell r="T613">
            <v>0</v>
          </cell>
          <cell r="U613">
            <v>0.255</v>
          </cell>
          <cell r="V613">
            <v>0</v>
          </cell>
          <cell r="W613">
            <v>0</v>
          </cell>
          <cell r="X613">
            <v>0.255</v>
          </cell>
          <cell r="Y613">
            <v>0</v>
          </cell>
          <cell r="Z613">
            <v>0</v>
          </cell>
          <cell r="AA613"/>
          <cell r="AB613"/>
          <cell r="AC613"/>
          <cell r="AD613"/>
          <cell r="AE613"/>
          <cell r="AF613"/>
          <cell r="AG613"/>
          <cell r="AH613"/>
          <cell r="AI613"/>
          <cell r="AJ613"/>
          <cell r="AK613"/>
          <cell r="AL613"/>
        </row>
        <row r="614">
          <cell r="D614" t="str">
            <v>USD</v>
          </cell>
          <cell r="J614" t="str">
            <v>LETRAS EN GARANTÍA</v>
          </cell>
          <cell r="L614" t="str">
            <v>TASA CERO</v>
          </cell>
          <cell r="M614" t="str">
            <v>Argentina</v>
          </cell>
          <cell r="Q614" t="str">
            <v>No mercado</v>
          </cell>
          <cell r="R614">
            <v>0.255</v>
          </cell>
          <cell r="S614">
            <v>0</v>
          </cell>
          <cell r="T614">
            <v>0</v>
          </cell>
          <cell r="U614">
            <v>0.255</v>
          </cell>
          <cell r="V614">
            <v>0</v>
          </cell>
          <cell r="W614">
            <v>0</v>
          </cell>
          <cell r="X614">
            <v>0.255</v>
          </cell>
          <cell r="Y614">
            <v>0</v>
          </cell>
          <cell r="Z614">
            <v>0</v>
          </cell>
          <cell r="AA614"/>
          <cell r="AB614"/>
          <cell r="AC614"/>
          <cell r="AD614"/>
          <cell r="AE614"/>
          <cell r="AF614"/>
          <cell r="AG614"/>
          <cell r="AH614"/>
          <cell r="AI614"/>
          <cell r="AJ614"/>
          <cell r="AK614"/>
          <cell r="AL614"/>
        </row>
        <row r="615">
          <cell r="D615" t="str">
            <v>USD</v>
          </cell>
          <cell r="J615" t="str">
            <v>LETRAS EN GARANTÍA</v>
          </cell>
          <cell r="L615" t="str">
            <v>TASA CERO</v>
          </cell>
          <cell r="M615" t="str">
            <v>Argentina</v>
          </cell>
          <cell r="Q615" t="str">
            <v>No mercado</v>
          </cell>
          <cell r="R615">
            <v>0.255</v>
          </cell>
          <cell r="S615">
            <v>0</v>
          </cell>
          <cell r="T615">
            <v>0</v>
          </cell>
          <cell r="U615">
            <v>0.255</v>
          </cell>
          <cell r="V615">
            <v>0</v>
          </cell>
          <cell r="W615">
            <v>0</v>
          </cell>
          <cell r="X615">
            <v>0.255</v>
          </cell>
          <cell r="Y615">
            <v>0</v>
          </cell>
          <cell r="Z615">
            <v>0</v>
          </cell>
          <cell r="AA615"/>
          <cell r="AB615"/>
          <cell r="AC615"/>
          <cell r="AD615"/>
          <cell r="AE615"/>
          <cell r="AF615"/>
          <cell r="AG615"/>
          <cell r="AH615"/>
          <cell r="AI615"/>
          <cell r="AJ615"/>
          <cell r="AK615"/>
          <cell r="AL615"/>
        </row>
        <row r="616">
          <cell r="D616" t="str">
            <v>USD</v>
          </cell>
          <cell r="J616" t="str">
            <v>LETRAS EN GARANTÍA</v>
          </cell>
          <cell r="L616" t="str">
            <v>TASA CERO</v>
          </cell>
          <cell r="M616" t="str">
            <v>Argentina</v>
          </cell>
          <cell r="Q616" t="str">
            <v>No mercado</v>
          </cell>
          <cell r="R616">
            <v>0.255</v>
          </cell>
          <cell r="S616">
            <v>0</v>
          </cell>
          <cell r="T616">
            <v>0</v>
          </cell>
          <cell r="U616">
            <v>0.255</v>
          </cell>
          <cell r="V616">
            <v>0</v>
          </cell>
          <cell r="W616">
            <v>0</v>
          </cell>
          <cell r="X616">
            <v>0.255</v>
          </cell>
          <cell r="Y616">
            <v>0</v>
          </cell>
          <cell r="Z616">
            <v>0</v>
          </cell>
          <cell r="AA616"/>
          <cell r="AB616"/>
          <cell r="AC616"/>
          <cell r="AD616"/>
          <cell r="AE616"/>
          <cell r="AF616"/>
          <cell r="AG616"/>
          <cell r="AH616"/>
          <cell r="AI616"/>
          <cell r="AJ616"/>
          <cell r="AK616"/>
          <cell r="AL616"/>
        </row>
        <row r="617">
          <cell r="D617" t="str">
            <v>USD</v>
          </cell>
          <cell r="J617" t="str">
            <v>LETRAS EN GARANTÍA</v>
          </cell>
          <cell r="L617" t="str">
            <v>TASA CERO</v>
          </cell>
          <cell r="M617" t="str">
            <v>Argentina</v>
          </cell>
          <cell r="Q617" t="str">
            <v>No mercado</v>
          </cell>
          <cell r="R617">
            <v>0.255</v>
          </cell>
          <cell r="S617">
            <v>0</v>
          </cell>
          <cell r="T617">
            <v>0</v>
          </cell>
          <cell r="U617">
            <v>0.255</v>
          </cell>
          <cell r="V617">
            <v>0</v>
          </cell>
          <cell r="W617">
            <v>0</v>
          </cell>
          <cell r="X617">
            <v>0.255</v>
          </cell>
          <cell r="Y617">
            <v>0</v>
          </cell>
          <cell r="Z617">
            <v>0</v>
          </cell>
          <cell r="AA617"/>
          <cell r="AB617"/>
          <cell r="AC617"/>
          <cell r="AD617"/>
          <cell r="AE617"/>
          <cell r="AF617"/>
          <cell r="AG617"/>
          <cell r="AH617"/>
          <cell r="AI617"/>
          <cell r="AJ617"/>
          <cell r="AK617"/>
          <cell r="AL617"/>
        </row>
        <row r="618">
          <cell r="D618" t="str">
            <v>USD</v>
          </cell>
          <cell r="J618" t="str">
            <v>LETRAS EN GARANTÍA</v>
          </cell>
          <cell r="L618" t="str">
            <v>TASA CERO</v>
          </cell>
          <cell r="M618" t="str">
            <v>Argentina</v>
          </cell>
          <cell r="Q618" t="str">
            <v>No mercado</v>
          </cell>
          <cell r="R618">
            <v>0.255</v>
          </cell>
          <cell r="S618">
            <v>0</v>
          </cell>
          <cell r="T618">
            <v>0</v>
          </cell>
          <cell r="U618">
            <v>0.255</v>
          </cell>
          <cell r="V618">
            <v>0</v>
          </cell>
          <cell r="W618">
            <v>0</v>
          </cell>
          <cell r="X618">
            <v>0.255</v>
          </cell>
          <cell r="Y618">
            <v>0</v>
          </cell>
          <cell r="Z618">
            <v>0</v>
          </cell>
          <cell r="AA618"/>
          <cell r="AB618"/>
          <cell r="AC618"/>
          <cell r="AD618"/>
          <cell r="AE618"/>
          <cell r="AF618"/>
          <cell r="AG618"/>
          <cell r="AH618"/>
          <cell r="AI618"/>
          <cell r="AJ618"/>
          <cell r="AK618"/>
          <cell r="AL618"/>
        </row>
        <row r="619">
          <cell r="D619" t="str">
            <v>USD</v>
          </cell>
          <cell r="J619" t="str">
            <v>LETRAS EN GARANTÍA</v>
          </cell>
          <cell r="L619" t="str">
            <v>TASA CERO</v>
          </cell>
          <cell r="M619" t="str">
            <v>Argentina</v>
          </cell>
          <cell r="Q619" t="str">
            <v>No mercado</v>
          </cell>
          <cell r="R619">
            <v>0.255</v>
          </cell>
          <cell r="S619">
            <v>0</v>
          </cell>
          <cell r="T619">
            <v>0</v>
          </cell>
          <cell r="U619">
            <v>0.255</v>
          </cell>
          <cell r="V619">
            <v>0</v>
          </cell>
          <cell r="W619">
            <v>0</v>
          </cell>
          <cell r="X619">
            <v>0.255</v>
          </cell>
          <cell r="Y619">
            <v>0</v>
          </cell>
          <cell r="Z619">
            <v>0</v>
          </cell>
          <cell r="AA619"/>
          <cell r="AB619"/>
          <cell r="AC619"/>
          <cell r="AD619"/>
          <cell r="AE619"/>
          <cell r="AF619"/>
          <cell r="AG619"/>
          <cell r="AH619"/>
          <cell r="AI619"/>
          <cell r="AJ619"/>
          <cell r="AK619"/>
          <cell r="AL619"/>
        </row>
        <row r="620">
          <cell r="D620" t="str">
            <v>USD</v>
          </cell>
          <cell r="J620" t="str">
            <v>LETRAS EN GARANTÍA</v>
          </cell>
          <cell r="L620" t="str">
            <v>TASA CERO</v>
          </cell>
          <cell r="M620" t="str">
            <v>Argentina</v>
          </cell>
          <cell r="Q620" t="str">
            <v>No mercado</v>
          </cell>
          <cell r="R620">
            <v>0.255</v>
          </cell>
          <cell r="S620">
            <v>0</v>
          </cell>
          <cell r="T620">
            <v>0</v>
          </cell>
          <cell r="U620">
            <v>0.255</v>
          </cell>
          <cell r="V620">
            <v>0</v>
          </cell>
          <cell r="W620">
            <v>0</v>
          </cell>
          <cell r="X620">
            <v>0.255</v>
          </cell>
          <cell r="Y620">
            <v>0</v>
          </cell>
          <cell r="Z620">
            <v>0</v>
          </cell>
          <cell r="AA620"/>
          <cell r="AB620"/>
          <cell r="AC620"/>
          <cell r="AD620"/>
          <cell r="AE620"/>
          <cell r="AF620"/>
          <cell r="AG620"/>
          <cell r="AH620"/>
          <cell r="AI620"/>
          <cell r="AJ620"/>
          <cell r="AK620"/>
          <cell r="AL620"/>
        </row>
        <row r="621">
          <cell r="D621" t="str">
            <v>USD</v>
          </cell>
          <cell r="J621" t="str">
            <v>LETRAS EN GARANTÍA</v>
          </cell>
          <cell r="L621" t="str">
            <v>TASA CERO</v>
          </cell>
          <cell r="M621" t="str">
            <v>Argentina</v>
          </cell>
          <cell r="Q621" t="str">
            <v>No mercado</v>
          </cell>
          <cell r="R621">
            <v>0.255</v>
          </cell>
          <cell r="S621">
            <v>0</v>
          </cell>
          <cell r="T621">
            <v>0</v>
          </cell>
          <cell r="U621">
            <v>0.255</v>
          </cell>
          <cell r="V621">
            <v>0</v>
          </cell>
          <cell r="W621">
            <v>0</v>
          </cell>
          <cell r="X621">
            <v>0.255</v>
          </cell>
          <cell r="Y621">
            <v>0</v>
          </cell>
          <cell r="Z621">
            <v>0</v>
          </cell>
          <cell r="AA621"/>
          <cell r="AB621"/>
          <cell r="AC621"/>
          <cell r="AD621"/>
          <cell r="AE621"/>
          <cell r="AF621"/>
          <cell r="AG621"/>
          <cell r="AH621"/>
          <cell r="AI621"/>
          <cell r="AJ621"/>
          <cell r="AK621"/>
          <cell r="AL621"/>
        </row>
        <row r="622">
          <cell r="D622" t="str">
            <v>USD</v>
          </cell>
          <cell r="J622" t="str">
            <v>LETRAS EN GARANTÍA</v>
          </cell>
          <cell r="L622" t="str">
            <v>TASA CERO</v>
          </cell>
          <cell r="M622" t="str">
            <v>Argentina</v>
          </cell>
          <cell r="Q622" t="str">
            <v>No mercado</v>
          </cell>
          <cell r="R622">
            <v>0.27500000000000002</v>
          </cell>
          <cell r="S622">
            <v>0</v>
          </cell>
          <cell r="T622">
            <v>0</v>
          </cell>
          <cell r="U622">
            <v>0.27500000000000002</v>
          </cell>
          <cell r="V622">
            <v>0</v>
          </cell>
          <cell r="W622">
            <v>0</v>
          </cell>
          <cell r="X622">
            <v>0.27500000000000002</v>
          </cell>
          <cell r="Y622">
            <v>0</v>
          </cell>
          <cell r="Z622">
            <v>0</v>
          </cell>
          <cell r="AA622"/>
          <cell r="AB622"/>
          <cell r="AC622"/>
          <cell r="AD622"/>
          <cell r="AE622"/>
          <cell r="AF622"/>
          <cell r="AG622"/>
          <cell r="AH622"/>
          <cell r="AI622"/>
          <cell r="AJ622"/>
          <cell r="AK622"/>
          <cell r="AL622"/>
        </row>
        <row r="623">
          <cell r="D623" t="str">
            <v>USD</v>
          </cell>
          <cell r="J623" t="str">
            <v>LETRAS EN GARANTÍA</v>
          </cell>
          <cell r="L623" t="str">
            <v>TASA CERO</v>
          </cell>
          <cell r="M623" t="str">
            <v>Argentina</v>
          </cell>
          <cell r="Q623" t="str">
            <v>No mercado</v>
          </cell>
          <cell r="R623">
            <v>0.27500000000000002</v>
          </cell>
          <cell r="S623">
            <v>0</v>
          </cell>
          <cell r="T623">
            <v>0</v>
          </cell>
          <cell r="U623">
            <v>0.27500000000000002</v>
          </cell>
          <cell r="V623">
            <v>0</v>
          </cell>
          <cell r="W623">
            <v>0</v>
          </cell>
          <cell r="X623">
            <v>0.27500000000000002</v>
          </cell>
          <cell r="Y623">
            <v>0</v>
          </cell>
          <cell r="Z623">
            <v>0</v>
          </cell>
          <cell r="AA623"/>
          <cell r="AB623"/>
          <cell r="AC623"/>
          <cell r="AD623"/>
          <cell r="AE623"/>
          <cell r="AF623"/>
          <cell r="AG623"/>
          <cell r="AH623"/>
          <cell r="AI623"/>
          <cell r="AJ623"/>
          <cell r="AK623"/>
          <cell r="AL623"/>
        </row>
        <row r="624">
          <cell r="D624" t="str">
            <v>USD</v>
          </cell>
          <cell r="J624" t="str">
            <v>LETRAS EN GARANTÍA</v>
          </cell>
          <cell r="L624" t="str">
            <v>TASA CERO</v>
          </cell>
          <cell r="M624" t="str">
            <v>Argentina</v>
          </cell>
          <cell r="Q624" t="str">
            <v>No mercado</v>
          </cell>
          <cell r="R624">
            <v>0.27500000000000002</v>
          </cell>
          <cell r="S624">
            <v>0</v>
          </cell>
          <cell r="T624">
            <v>0</v>
          </cell>
          <cell r="U624">
            <v>0.27500000000000002</v>
          </cell>
          <cell r="V624">
            <v>0</v>
          </cell>
          <cell r="W624">
            <v>0</v>
          </cell>
          <cell r="X624">
            <v>0.27500000000000002</v>
          </cell>
          <cell r="Y624">
            <v>0</v>
          </cell>
          <cell r="Z624">
            <v>0</v>
          </cell>
          <cell r="AA624"/>
          <cell r="AB624"/>
          <cell r="AC624"/>
          <cell r="AD624"/>
          <cell r="AE624"/>
          <cell r="AF624"/>
          <cell r="AG624"/>
          <cell r="AH624"/>
          <cell r="AI624"/>
          <cell r="AJ624"/>
          <cell r="AK624"/>
          <cell r="AL624"/>
        </row>
        <row r="625">
          <cell r="D625" t="str">
            <v>USD</v>
          </cell>
          <cell r="J625" t="str">
            <v>LETRAS EN GARANTÍA</v>
          </cell>
          <cell r="L625" t="str">
            <v>TASA CERO</v>
          </cell>
          <cell r="M625" t="str">
            <v>Argentina</v>
          </cell>
          <cell r="Q625" t="str">
            <v>No mercado</v>
          </cell>
          <cell r="R625">
            <v>0.27500000000000002</v>
          </cell>
          <cell r="S625">
            <v>0</v>
          </cell>
          <cell r="T625">
            <v>0</v>
          </cell>
          <cell r="U625">
            <v>0.27500000000000002</v>
          </cell>
          <cell r="V625">
            <v>0</v>
          </cell>
          <cell r="W625">
            <v>0</v>
          </cell>
          <cell r="X625">
            <v>0.27500000000000002</v>
          </cell>
          <cell r="Y625">
            <v>0</v>
          </cell>
          <cell r="Z625">
            <v>0</v>
          </cell>
          <cell r="AA625"/>
          <cell r="AB625"/>
          <cell r="AC625"/>
          <cell r="AD625"/>
          <cell r="AE625"/>
          <cell r="AF625"/>
          <cell r="AG625"/>
          <cell r="AH625"/>
          <cell r="AI625"/>
          <cell r="AJ625"/>
          <cell r="AK625"/>
          <cell r="AL625"/>
        </row>
        <row r="626">
          <cell r="D626" t="str">
            <v>USD</v>
          </cell>
          <cell r="J626" t="str">
            <v>LETRAS EN GARANTÍA</v>
          </cell>
          <cell r="L626" t="str">
            <v>TASA CERO</v>
          </cell>
          <cell r="M626" t="str">
            <v>Argentina</v>
          </cell>
          <cell r="Q626" t="str">
            <v>No mercado</v>
          </cell>
          <cell r="R626">
            <v>0.27500000000000002</v>
          </cell>
          <cell r="S626">
            <v>0</v>
          </cell>
          <cell r="T626">
            <v>0</v>
          </cell>
          <cell r="U626">
            <v>0.27500000000000002</v>
          </cell>
          <cell r="V626">
            <v>0</v>
          </cell>
          <cell r="W626">
            <v>0</v>
          </cell>
          <cell r="X626">
            <v>0.27500000000000002</v>
          </cell>
          <cell r="Y626">
            <v>0</v>
          </cell>
          <cell r="Z626">
            <v>0</v>
          </cell>
          <cell r="AA626"/>
          <cell r="AB626"/>
          <cell r="AC626"/>
          <cell r="AD626"/>
          <cell r="AE626"/>
          <cell r="AF626"/>
          <cell r="AG626"/>
          <cell r="AH626"/>
          <cell r="AI626"/>
          <cell r="AJ626"/>
          <cell r="AK626"/>
          <cell r="AL626"/>
        </row>
        <row r="627">
          <cell r="D627" t="str">
            <v>USD</v>
          </cell>
          <cell r="J627" t="str">
            <v>LETRAS EN GARANTÍA</v>
          </cell>
          <cell r="L627" t="str">
            <v>TASA CERO</v>
          </cell>
          <cell r="M627" t="str">
            <v>Argentina</v>
          </cell>
          <cell r="Q627" t="str">
            <v>No mercado</v>
          </cell>
          <cell r="R627">
            <v>0.27500000000000002</v>
          </cell>
          <cell r="S627">
            <v>0</v>
          </cell>
          <cell r="T627">
            <v>0</v>
          </cell>
          <cell r="U627">
            <v>0.27500000000000002</v>
          </cell>
          <cell r="V627">
            <v>0</v>
          </cell>
          <cell r="W627">
            <v>0</v>
          </cell>
          <cell r="X627">
            <v>0.27500000000000002</v>
          </cell>
          <cell r="Y627">
            <v>0</v>
          </cell>
          <cell r="Z627">
            <v>0</v>
          </cell>
          <cell r="AA627"/>
          <cell r="AB627"/>
          <cell r="AC627"/>
          <cell r="AD627"/>
          <cell r="AE627"/>
          <cell r="AF627"/>
          <cell r="AG627"/>
          <cell r="AH627"/>
          <cell r="AI627"/>
          <cell r="AJ627"/>
          <cell r="AK627"/>
          <cell r="AL627"/>
        </row>
        <row r="628">
          <cell r="D628" t="str">
            <v>USD</v>
          </cell>
          <cell r="J628" t="str">
            <v>LETRAS EN GARANTÍA</v>
          </cell>
          <cell r="L628" t="str">
            <v>TASA CERO</v>
          </cell>
          <cell r="M628" t="str">
            <v>Argentina</v>
          </cell>
          <cell r="Q628" t="str">
            <v>No mercado</v>
          </cell>
          <cell r="R628">
            <v>0.27500000000000002</v>
          </cell>
          <cell r="S628">
            <v>0</v>
          </cell>
          <cell r="T628">
            <v>0</v>
          </cell>
          <cell r="U628">
            <v>0.27500000000000002</v>
          </cell>
          <cell r="V628">
            <v>0</v>
          </cell>
          <cell r="W628">
            <v>0</v>
          </cell>
          <cell r="X628">
            <v>0.27500000000000002</v>
          </cell>
          <cell r="Y628">
            <v>0</v>
          </cell>
          <cell r="Z628">
            <v>0</v>
          </cell>
          <cell r="AA628"/>
          <cell r="AB628"/>
          <cell r="AC628"/>
          <cell r="AD628"/>
          <cell r="AE628"/>
          <cell r="AF628"/>
          <cell r="AG628"/>
          <cell r="AH628"/>
          <cell r="AI628"/>
          <cell r="AJ628"/>
          <cell r="AK628"/>
          <cell r="AL628"/>
        </row>
        <row r="629">
          <cell r="D629" t="str">
            <v>USD</v>
          </cell>
          <cell r="J629" t="str">
            <v>LETRAS EN GARANTÍA</v>
          </cell>
          <cell r="L629" t="str">
            <v>TASA CERO</v>
          </cell>
          <cell r="M629" t="str">
            <v>Argentina</v>
          </cell>
          <cell r="Q629" t="str">
            <v>No mercado</v>
          </cell>
          <cell r="R629">
            <v>0.27500000000000002</v>
          </cell>
          <cell r="S629">
            <v>0</v>
          </cell>
          <cell r="T629">
            <v>0</v>
          </cell>
          <cell r="U629">
            <v>0.27500000000000002</v>
          </cell>
          <cell r="V629">
            <v>0</v>
          </cell>
          <cell r="W629">
            <v>0</v>
          </cell>
          <cell r="X629">
            <v>0.27500000000000002</v>
          </cell>
          <cell r="Y629">
            <v>0</v>
          </cell>
          <cell r="Z629">
            <v>0</v>
          </cell>
          <cell r="AA629"/>
          <cell r="AB629"/>
          <cell r="AC629"/>
          <cell r="AD629"/>
          <cell r="AE629"/>
          <cell r="AF629"/>
          <cell r="AG629"/>
          <cell r="AH629"/>
          <cell r="AI629"/>
          <cell r="AJ629"/>
          <cell r="AK629"/>
          <cell r="AL629"/>
        </row>
        <row r="630">
          <cell r="D630" t="str">
            <v>USD</v>
          </cell>
          <cell r="J630" t="str">
            <v>LETRAS EN GARANTÍA</v>
          </cell>
          <cell r="L630" t="str">
            <v>TASA CERO</v>
          </cell>
          <cell r="M630" t="str">
            <v>Argentina</v>
          </cell>
          <cell r="Q630" t="str">
            <v>No mercado</v>
          </cell>
          <cell r="R630">
            <v>0.27500000000000002</v>
          </cell>
          <cell r="S630">
            <v>0</v>
          </cell>
          <cell r="T630">
            <v>0</v>
          </cell>
          <cell r="U630">
            <v>0.27500000000000002</v>
          </cell>
          <cell r="V630">
            <v>0</v>
          </cell>
          <cell r="W630">
            <v>0</v>
          </cell>
          <cell r="X630">
            <v>0.27500000000000002</v>
          </cell>
          <cell r="Y630">
            <v>0</v>
          </cell>
          <cell r="Z630">
            <v>0</v>
          </cell>
          <cell r="AA630"/>
          <cell r="AB630"/>
          <cell r="AC630"/>
          <cell r="AD630"/>
          <cell r="AE630"/>
          <cell r="AF630"/>
          <cell r="AG630"/>
          <cell r="AH630"/>
          <cell r="AI630"/>
          <cell r="AJ630"/>
          <cell r="AK630"/>
          <cell r="AL630"/>
        </row>
        <row r="631">
          <cell r="D631" t="str">
            <v>USD</v>
          </cell>
          <cell r="J631" t="str">
            <v>LETRAS EN GARANTÍA</v>
          </cell>
          <cell r="L631" t="str">
            <v>TASA CERO</v>
          </cell>
          <cell r="M631" t="str">
            <v>Argentina</v>
          </cell>
          <cell r="Q631" t="str">
            <v>No mercado</v>
          </cell>
          <cell r="R631">
            <v>0.27500000000000002</v>
          </cell>
          <cell r="S631">
            <v>0</v>
          </cell>
          <cell r="T631">
            <v>0</v>
          </cell>
          <cell r="U631">
            <v>0.27500000000000002</v>
          </cell>
          <cell r="V631">
            <v>0</v>
          </cell>
          <cell r="W631">
            <v>0</v>
          </cell>
          <cell r="X631">
            <v>0.27500000000000002</v>
          </cell>
          <cell r="Y631">
            <v>0</v>
          </cell>
          <cell r="Z631">
            <v>0</v>
          </cell>
          <cell r="AA631"/>
          <cell r="AB631"/>
          <cell r="AC631"/>
          <cell r="AD631"/>
          <cell r="AE631"/>
          <cell r="AF631"/>
          <cell r="AG631"/>
          <cell r="AH631"/>
          <cell r="AI631"/>
          <cell r="AJ631"/>
          <cell r="AK631"/>
          <cell r="AL631"/>
        </row>
        <row r="632">
          <cell r="D632" t="str">
            <v>USD</v>
          </cell>
          <cell r="J632" t="str">
            <v>LETRAS EN GARANTÍA</v>
          </cell>
          <cell r="L632" t="str">
            <v>TASA CERO</v>
          </cell>
          <cell r="M632" t="str">
            <v>Argentina</v>
          </cell>
          <cell r="Q632" t="str">
            <v>No mercado</v>
          </cell>
          <cell r="R632">
            <v>0.27500000000000002</v>
          </cell>
          <cell r="S632">
            <v>0</v>
          </cell>
          <cell r="T632">
            <v>0</v>
          </cell>
          <cell r="U632">
            <v>0.27500000000000002</v>
          </cell>
          <cell r="V632">
            <v>0</v>
          </cell>
          <cell r="W632">
            <v>0</v>
          </cell>
          <cell r="X632">
            <v>0.27500000000000002</v>
          </cell>
          <cell r="Y632">
            <v>0</v>
          </cell>
          <cell r="Z632">
            <v>0</v>
          </cell>
          <cell r="AA632"/>
          <cell r="AB632"/>
          <cell r="AC632"/>
          <cell r="AD632"/>
          <cell r="AE632"/>
          <cell r="AF632"/>
          <cell r="AG632"/>
          <cell r="AH632"/>
          <cell r="AI632"/>
          <cell r="AJ632"/>
          <cell r="AK632"/>
          <cell r="AL632"/>
        </row>
        <row r="633">
          <cell r="D633" t="str">
            <v>USD</v>
          </cell>
          <cell r="J633" t="str">
            <v>LETRAS EN GARANTÍA</v>
          </cell>
          <cell r="L633" t="str">
            <v>TASA CERO</v>
          </cell>
          <cell r="M633" t="str">
            <v>Argentina</v>
          </cell>
          <cell r="Q633" t="str">
            <v>No mercado</v>
          </cell>
          <cell r="R633">
            <v>0.27500000000000002</v>
          </cell>
          <cell r="S633">
            <v>0</v>
          </cell>
          <cell r="T633">
            <v>0</v>
          </cell>
          <cell r="U633">
            <v>0.27500000000000002</v>
          </cell>
          <cell r="V633">
            <v>0</v>
          </cell>
          <cell r="W633">
            <v>0</v>
          </cell>
          <cell r="X633">
            <v>0.27500000000000002</v>
          </cell>
          <cell r="Y633">
            <v>0</v>
          </cell>
          <cell r="Z633">
            <v>0</v>
          </cell>
          <cell r="AA633"/>
          <cell r="AB633"/>
          <cell r="AC633"/>
          <cell r="AD633"/>
          <cell r="AE633"/>
          <cell r="AF633"/>
          <cell r="AG633"/>
          <cell r="AH633"/>
          <cell r="AI633"/>
          <cell r="AJ633"/>
          <cell r="AK633"/>
          <cell r="AL633"/>
        </row>
        <row r="634">
          <cell r="D634" t="str">
            <v>USD</v>
          </cell>
          <cell r="J634" t="str">
            <v>LETRAS EN GARANTÍA</v>
          </cell>
          <cell r="L634" t="str">
            <v>TASA CERO</v>
          </cell>
          <cell r="M634" t="str">
            <v>Argentina</v>
          </cell>
          <cell r="Q634" t="str">
            <v>No mercado</v>
          </cell>
          <cell r="R634">
            <v>0.27500000000000002</v>
          </cell>
          <cell r="S634">
            <v>0</v>
          </cell>
          <cell r="T634">
            <v>0</v>
          </cell>
          <cell r="U634">
            <v>0.27500000000000002</v>
          </cell>
          <cell r="V634">
            <v>0</v>
          </cell>
          <cell r="W634">
            <v>0</v>
          </cell>
          <cell r="X634">
            <v>0.27500000000000002</v>
          </cell>
          <cell r="Y634">
            <v>0</v>
          </cell>
          <cell r="Z634">
            <v>0</v>
          </cell>
          <cell r="AA634"/>
          <cell r="AB634"/>
          <cell r="AC634"/>
          <cell r="AD634"/>
          <cell r="AE634"/>
          <cell r="AF634"/>
          <cell r="AG634"/>
          <cell r="AH634"/>
          <cell r="AI634"/>
          <cell r="AJ634"/>
          <cell r="AK634"/>
          <cell r="AL634"/>
        </row>
        <row r="635">
          <cell r="D635" t="str">
            <v>USD</v>
          </cell>
          <cell r="J635" t="str">
            <v>LETRAS EN GARANTÍA</v>
          </cell>
          <cell r="L635" t="str">
            <v>TASA CERO</v>
          </cell>
          <cell r="M635" t="str">
            <v>Argentina</v>
          </cell>
          <cell r="Q635" t="str">
            <v>No mercado</v>
          </cell>
          <cell r="R635">
            <v>0.27500000000000002</v>
          </cell>
          <cell r="S635">
            <v>0</v>
          </cell>
          <cell r="T635">
            <v>0</v>
          </cell>
          <cell r="U635">
            <v>0.27500000000000002</v>
          </cell>
          <cell r="V635">
            <v>0</v>
          </cell>
          <cell r="W635">
            <v>0</v>
          </cell>
          <cell r="X635">
            <v>0.27500000000000002</v>
          </cell>
          <cell r="Y635">
            <v>0</v>
          </cell>
          <cell r="Z635">
            <v>0</v>
          </cell>
          <cell r="AA635"/>
          <cell r="AB635"/>
          <cell r="AC635"/>
          <cell r="AD635"/>
          <cell r="AE635"/>
          <cell r="AF635"/>
          <cell r="AG635"/>
          <cell r="AH635"/>
          <cell r="AI635"/>
          <cell r="AJ635"/>
          <cell r="AK635"/>
          <cell r="AL635"/>
        </row>
        <row r="636">
          <cell r="D636" t="str">
            <v>USD</v>
          </cell>
          <cell r="J636" t="str">
            <v>LETRAS EN GARANTÍA</v>
          </cell>
          <cell r="L636" t="str">
            <v>TASA CERO</v>
          </cell>
          <cell r="M636" t="str">
            <v>Argentina</v>
          </cell>
          <cell r="Q636" t="str">
            <v>No mercado</v>
          </cell>
          <cell r="R636">
            <v>0.27500000000000002</v>
          </cell>
          <cell r="S636">
            <v>0</v>
          </cell>
          <cell r="T636">
            <v>0</v>
          </cell>
          <cell r="U636">
            <v>0.27500000000000002</v>
          </cell>
          <cell r="V636">
            <v>0</v>
          </cell>
          <cell r="W636">
            <v>0</v>
          </cell>
          <cell r="X636">
            <v>0.27500000000000002</v>
          </cell>
          <cell r="Y636">
            <v>0</v>
          </cell>
          <cell r="Z636">
            <v>0</v>
          </cell>
          <cell r="AA636"/>
          <cell r="AB636"/>
          <cell r="AC636"/>
          <cell r="AD636"/>
          <cell r="AE636"/>
          <cell r="AF636"/>
          <cell r="AG636"/>
          <cell r="AH636"/>
          <cell r="AI636"/>
          <cell r="AJ636"/>
          <cell r="AK636"/>
          <cell r="AL636"/>
        </row>
        <row r="637">
          <cell r="D637" t="str">
            <v>USD</v>
          </cell>
          <cell r="J637" t="str">
            <v>LETRAS EN GARANTÍA</v>
          </cell>
          <cell r="L637" t="str">
            <v>TASA CERO</v>
          </cell>
          <cell r="M637" t="str">
            <v>Argentina</v>
          </cell>
          <cell r="Q637" t="str">
            <v>No mercado</v>
          </cell>
          <cell r="R637">
            <v>0.27500000000000002</v>
          </cell>
          <cell r="S637">
            <v>0</v>
          </cell>
          <cell r="T637">
            <v>0</v>
          </cell>
          <cell r="U637">
            <v>0.27500000000000002</v>
          </cell>
          <cell r="V637">
            <v>0</v>
          </cell>
          <cell r="W637">
            <v>0</v>
          </cell>
          <cell r="X637">
            <v>0.27500000000000002</v>
          </cell>
          <cell r="Y637">
            <v>0</v>
          </cell>
          <cell r="Z637">
            <v>0</v>
          </cell>
          <cell r="AA637"/>
          <cell r="AB637"/>
          <cell r="AC637"/>
          <cell r="AD637"/>
          <cell r="AE637"/>
          <cell r="AF637"/>
          <cell r="AG637"/>
          <cell r="AH637"/>
          <cell r="AI637"/>
          <cell r="AJ637"/>
          <cell r="AK637"/>
          <cell r="AL637"/>
        </row>
        <row r="638">
          <cell r="D638" t="str">
            <v>USD</v>
          </cell>
          <cell r="J638" t="str">
            <v>LETRAS EN GARANTÍA</v>
          </cell>
          <cell r="L638" t="str">
            <v>TASA CERO</v>
          </cell>
          <cell r="M638" t="str">
            <v>Argentina</v>
          </cell>
          <cell r="Q638" t="str">
            <v>No mercado</v>
          </cell>
          <cell r="R638">
            <v>0.27500000000000002</v>
          </cell>
          <cell r="S638">
            <v>0</v>
          </cell>
          <cell r="T638">
            <v>0</v>
          </cell>
          <cell r="U638">
            <v>0.27500000000000002</v>
          </cell>
          <cell r="V638">
            <v>0</v>
          </cell>
          <cell r="W638">
            <v>0</v>
          </cell>
          <cell r="X638">
            <v>0.27500000000000002</v>
          </cell>
          <cell r="Y638">
            <v>0</v>
          </cell>
          <cell r="Z638">
            <v>0</v>
          </cell>
          <cell r="AA638"/>
          <cell r="AB638"/>
          <cell r="AC638"/>
          <cell r="AD638"/>
          <cell r="AE638"/>
          <cell r="AF638"/>
          <cell r="AG638"/>
          <cell r="AH638"/>
          <cell r="AI638"/>
          <cell r="AJ638"/>
          <cell r="AK638"/>
          <cell r="AL638"/>
        </row>
        <row r="639">
          <cell r="D639" t="str">
            <v>USD</v>
          </cell>
          <cell r="J639" t="str">
            <v>LETRAS EN GARANTÍA</v>
          </cell>
          <cell r="L639" t="str">
            <v>TASA CERO</v>
          </cell>
          <cell r="M639" t="str">
            <v>Argentina</v>
          </cell>
          <cell r="Q639" t="str">
            <v>No mercado</v>
          </cell>
          <cell r="R639">
            <v>0.27500000000000002</v>
          </cell>
          <cell r="S639">
            <v>0</v>
          </cell>
          <cell r="T639">
            <v>0</v>
          </cell>
          <cell r="U639">
            <v>0.27500000000000002</v>
          </cell>
          <cell r="V639">
            <v>0</v>
          </cell>
          <cell r="W639">
            <v>0</v>
          </cell>
          <cell r="X639">
            <v>0.27500000000000002</v>
          </cell>
          <cell r="Y639">
            <v>0</v>
          </cell>
          <cell r="Z639">
            <v>0</v>
          </cell>
          <cell r="AA639"/>
          <cell r="AB639"/>
          <cell r="AC639"/>
          <cell r="AD639"/>
          <cell r="AE639"/>
          <cell r="AF639"/>
          <cell r="AG639"/>
          <cell r="AH639"/>
          <cell r="AI639"/>
          <cell r="AJ639"/>
          <cell r="AK639"/>
          <cell r="AL639"/>
        </row>
        <row r="640">
          <cell r="D640" t="str">
            <v>USD</v>
          </cell>
          <cell r="J640" t="str">
            <v>LETRAS EN GARANTÍA</v>
          </cell>
          <cell r="L640" t="str">
            <v>TASA CERO</v>
          </cell>
          <cell r="M640" t="str">
            <v>Argentina</v>
          </cell>
          <cell r="Q640" t="str">
            <v>No mercado</v>
          </cell>
          <cell r="R640">
            <v>0.27500000000000002</v>
          </cell>
          <cell r="S640">
            <v>0</v>
          </cell>
          <cell r="T640">
            <v>0</v>
          </cell>
          <cell r="U640">
            <v>0.27500000000000002</v>
          </cell>
          <cell r="V640">
            <v>0</v>
          </cell>
          <cell r="W640">
            <v>0</v>
          </cell>
          <cell r="X640">
            <v>0.27500000000000002</v>
          </cell>
          <cell r="Y640">
            <v>0</v>
          </cell>
          <cell r="Z640">
            <v>0</v>
          </cell>
          <cell r="AA640"/>
          <cell r="AB640"/>
          <cell r="AC640"/>
          <cell r="AD640"/>
          <cell r="AE640"/>
          <cell r="AF640"/>
          <cell r="AG640"/>
          <cell r="AH640"/>
          <cell r="AI640"/>
          <cell r="AJ640"/>
          <cell r="AK640"/>
          <cell r="AL640"/>
        </row>
        <row r="641">
          <cell r="D641" t="str">
            <v>USD</v>
          </cell>
          <cell r="J641" t="str">
            <v>LETRAS EN GARANTÍA</v>
          </cell>
          <cell r="L641" t="str">
            <v>TASA CERO</v>
          </cell>
          <cell r="M641" t="str">
            <v>Argentina</v>
          </cell>
          <cell r="Q641" t="str">
            <v>No mercado</v>
          </cell>
          <cell r="R641">
            <v>0.27500000000000002</v>
          </cell>
          <cell r="S641">
            <v>0</v>
          </cell>
          <cell r="T641">
            <v>0</v>
          </cell>
          <cell r="U641">
            <v>0.27500000000000002</v>
          </cell>
          <cell r="V641">
            <v>0</v>
          </cell>
          <cell r="W641">
            <v>0</v>
          </cell>
          <cell r="X641">
            <v>0.27500000000000002</v>
          </cell>
          <cell r="Y641">
            <v>0</v>
          </cell>
          <cell r="Z641">
            <v>0</v>
          </cell>
          <cell r="AA641"/>
          <cell r="AB641"/>
          <cell r="AC641"/>
          <cell r="AD641"/>
          <cell r="AE641"/>
          <cell r="AF641"/>
          <cell r="AG641"/>
          <cell r="AH641"/>
          <cell r="AI641"/>
          <cell r="AJ641"/>
          <cell r="AK641"/>
          <cell r="AL641"/>
        </row>
        <row r="642">
          <cell r="D642" t="str">
            <v>USD</v>
          </cell>
          <cell r="J642" t="str">
            <v>LETRAS EN GARANTÍA</v>
          </cell>
          <cell r="L642" t="str">
            <v>TASA CERO</v>
          </cell>
          <cell r="M642" t="str">
            <v>Argentina</v>
          </cell>
          <cell r="Q642" t="str">
            <v>No mercado</v>
          </cell>
          <cell r="R642">
            <v>0.27500000000000002</v>
          </cell>
          <cell r="S642">
            <v>0</v>
          </cell>
          <cell r="T642">
            <v>0</v>
          </cell>
          <cell r="U642">
            <v>0.27500000000000002</v>
          </cell>
          <cell r="V642">
            <v>0</v>
          </cell>
          <cell r="W642">
            <v>0</v>
          </cell>
          <cell r="X642">
            <v>0.27500000000000002</v>
          </cell>
          <cell r="Y642">
            <v>0</v>
          </cell>
          <cell r="Z642">
            <v>0</v>
          </cell>
          <cell r="AA642"/>
          <cell r="AB642"/>
          <cell r="AC642"/>
          <cell r="AD642"/>
          <cell r="AE642"/>
          <cell r="AF642"/>
          <cell r="AG642"/>
          <cell r="AH642"/>
          <cell r="AI642"/>
          <cell r="AJ642"/>
          <cell r="AK642"/>
          <cell r="AL642"/>
        </row>
        <row r="643">
          <cell r="D643" t="str">
            <v>USD</v>
          </cell>
          <cell r="J643" t="str">
            <v>LETRAS EN GARANTÍA</v>
          </cell>
          <cell r="L643" t="str">
            <v>TASA CERO</v>
          </cell>
          <cell r="M643" t="str">
            <v>Argentina</v>
          </cell>
          <cell r="Q643" t="str">
            <v>No mercado</v>
          </cell>
          <cell r="R643">
            <v>0.27500000000000002</v>
          </cell>
          <cell r="S643">
            <v>0</v>
          </cell>
          <cell r="T643">
            <v>0</v>
          </cell>
          <cell r="U643">
            <v>0.27500000000000002</v>
          </cell>
          <cell r="V643">
            <v>0</v>
          </cell>
          <cell r="W643">
            <v>0</v>
          </cell>
          <cell r="X643">
            <v>0.27500000000000002</v>
          </cell>
          <cell r="Y643">
            <v>0</v>
          </cell>
          <cell r="Z643">
            <v>0</v>
          </cell>
          <cell r="AA643"/>
          <cell r="AB643"/>
          <cell r="AC643"/>
          <cell r="AD643"/>
          <cell r="AE643"/>
          <cell r="AF643"/>
          <cell r="AG643"/>
          <cell r="AH643"/>
          <cell r="AI643"/>
          <cell r="AJ643"/>
          <cell r="AK643"/>
          <cell r="AL643"/>
        </row>
        <row r="644">
          <cell r="D644" t="str">
            <v>USD</v>
          </cell>
          <cell r="J644" t="str">
            <v>LETRAS EN GARANTÍA</v>
          </cell>
          <cell r="L644" t="str">
            <v>TASA CERO</v>
          </cell>
          <cell r="M644" t="str">
            <v>Argentina</v>
          </cell>
          <cell r="Q644" t="str">
            <v>No mercado</v>
          </cell>
          <cell r="R644">
            <v>0.27500000000000002</v>
          </cell>
          <cell r="S644">
            <v>0</v>
          </cell>
          <cell r="T644">
            <v>0</v>
          </cell>
          <cell r="U644">
            <v>0.27500000000000002</v>
          </cell>
          <cell r="V644">
            <v>0</v>
          </cell>
          <cell r="W644">
            <v>0</v>
          </cell>
          <cell r="X644">
            <v>0.27500000000000002</v>
          </cell>
          <cell r="Y644">
            <v>0</v>
          </cell>
          <cell r="Z644">
            <v>0</v>
          </cell>
          <cell r="AA644"/>
          <cell r="AB644"/>
          <cell r="AC644"/>
          <cell r="AD644"/>
          <cell r="AE644"/>
          <cell r="AF644"/>
          <cell r="AG644"/>
          <cell r="AH644"/>
          <cell r="AI644"/>
          <cell r="AJ644"/>
          <cell r="AK644"/>
          <cell r="AL644"/>
        </row>
        <row r="645">
          <cell r="D645" t="str">
            <v>USD</v>
          </cell>
          <cell r="J645" t="str">
            <v>LETRAS EN GARANTÍA</v>
          </cell>
          <cell r="L645" t="str">
            <v>TASA CERO</v>
          </cell>
          <cell r="M645" t="str">
            <v>Argentina</v>
          </cell>
          <cell r="Q645" t="str">
            <v>No mercado</v>
          </cell>
          <cell r="R645">
            <v>0.27500000000000002</v>
          </cell>
          <cell r="S645">
            <v>0</v>
          </cell>
          <cell r="T645">
            <v>0</v>
          </cell>
          <cell r="U645">
            <v>0.27500000000000002</v>
          </cell>
          <cell r="V645">
            <v>0</v>
          </cell>
          <cell r="W645">
            <v>0</v>
          </cell>
          <cell r="X645">
            <v>0.27500000000000002</v>
          </cell>
          <cell r="Y645">
            <v>0</v>
          </cell>
          <cell r="Z645">
            <v>0</v>
          </cell>
          <cell r="AA645"/>
          <cell r="AB645"/>
          <cell r="AC645"/>
          <cell r="AD645"/>
          <cell r="AE645"/>
          <cell r="AF645"/>
          <cell r="AG645"/>
          <cell r="AH645"/>
          <cell r="AI645"/>
          <cell r="AJ645"/>
          <cell r="AK645"/>
          <cell r="AL645"/>
        </row>
        <row r="646">
          <cell r="D646" t="str">
            <v>USD</v>
          </cell>
          <cell r="J646" t="str">
            <v>LETRAS EN GARANTÍA</v>
          </cell>
          <cell r="L646" t="str">
            <v>TASA CERO</v>
          </cell>
          <cell r="M646" t="str">
            <v>Argentina</v>
          </cell>
          <cell r="Q646" t="str">
            <v>No mercado</v>
          </cell>
          <cell r="R646">
            <v>0.27500000000000002</v>
          </cell>
          <cell r="S646">
            <v>0</v>
          </cell>
          <cell r="T646">
            <v>0</v>
          </cell>
          <cell r="U646">
            <v>0.27500000000000002</v>
          </cell>
          <cell r="V646">
            <v>0</v>
          </cell>
          <cell r="W646">
            <v>0</v>
          </cell>
          <cell r="X646">
            <v>0.27500000000000002</v>
          </cell>
          <cell r="Y646">
            <v>0</v>
          </cell>
          <cell r="Z646">
            <v>0</v>
          </cell>
          <cell r="AA646"/>
          <cell r="AB646"/>
          <cell r="AC646"/>
          <cell r="AD646"/>
          <cell r="AE646"/>
          <cell r="AF646"/>
          <cell r="AG646"/>
          <cell r="AH646"/>
          <cell r="AI646"/>
          <cell r="AJ646"/>
          <cell r="AK646"/>
          <cell r="AL646"/>
        </row>
        <row r="647">
          <cell r="D647" t="str">
            <v>USD</v>
          </cell>
          <cell r="J647" t="str">
            <v>LETRAS EN GARANTÍA</v>
          </cell>
          <cell r="L647" t="str">
            <v>TASA CERO</v>
          </cell>
          <cell r="M647" t="str">
            <v>Argentina</v>
          </cell>
          <cell r="Q647" t="str">
            <v>No mercado</v>
          </cell>
          <cell r="R647">
            <v>0.27500000000000002</v>
          </cell>
          <cell r="S647">
            <v>0</v>
          </cell>
          <cell r="T647">
            <v>0</v>
          </cell>
          <cell r="U647">
            <v>0.27500000000000002</v>
          </cell>
          <cell r="V647">
            <v>0</v>
          </cell>
          <cell r="W647">
            <v>0</v>
          </cell>
          <cell r="X647">
            <v>0.27500000000000002</v>
          </cell>
          <cell r="Y647">
            <v>0</v>
          </cell>
          <cell r="Z647">
            <v>0</v>
          </cell>
          <cell r="AA647"/>
          <cell r="AB647"/>
          <cell r="AC647"/>
          <cell r="AD647"/>
          <cell r="AE647"/>
          <cell r="AF647"/>
          <cell r="AG647"/>
          <cell r="AH647"/>
          <cell r="AI647"/>
          <cell r="AJ647"/>
          <cell r="AK647"/>
          <cell r="AL647"/>
        </row>
        <row r="648">
          <cell r="D648" t="str">
            <v>USD</v>
          </cell>
          <cell r="J648" t="str">
            <v>LETRAS EN GARANTÍA</v>
          </cell>
          <cell r="L648" t="str">
            <v>TASA CERO</v>
          </cell>
          <cell r="M648" t="str">
            <v>Argentina</v>
          </cell>
          <cell r="Q648" t="str">
            <v>No mercado</v>
          </cell>
          <cell r="R648">
            <v>0.27500000000000002</v>
          </cell>
          <cell r="S648">
            <v>0</v>
          </cell>
          <cell r="T648">
            <v>0</v>
          </cell>
          <cell r="U648">
            <v>0.27500000000000002</v>
          </cell>
          <cell r="V648">
            <v>0</v>
          </cell>
          <cell r="W648">
            <v>0</v>
          </cell>
          <cell r="X648">
            <v>0.27500000000000002</v>
          </cell>
          <cell r="Y648">
            <v>0</v>
          </cell>
          <cell r="Z648">
            <v>0</v>
          </cell>
          <cell r="AA648"/>
          <cell r="AB648"/>
          <cell r="AC648"/>
          <cell r="AD648"/>
          <cell r="AE648"/>
          <cell r="AF648"/>
          <cell r="AG648"/>
          <cell r="AH648"/>
          <cell r="AI648"/>
          <cell r="AJ648"/>
          <cell r="AK648"/>
          <cell r="AL648"/>
        </row>
        <row r="649">
          <cell r="D649" t="str">
            <v>USD</v>
          </cell>
          <cell r="J649" t="str">
            <v>LETRAS EN GARANTÍA</v>
          </cell>
          <cell r="L649" t="str">
            <v>TASA CERO</v>
          </cell>
          <cell r="M649" t="str">
            <v>Argentina</v>
          </cell>
          <cell r="Q649" t="str">
            <v>No mercado</v>
          </cell>
          <cell r="R649">
            <v>0.27500000000000002</v>
          </cell>
          <cell r="S649">
            <v>0</v>
          </cell>
          <cell r="T649">
            <v>0</v>
          </cell>
          <cell r="U649">
            <v>0.27500000000000002</v>
          </cell>
          <cell r="V649">
            <v>0</v>
          </cell>
          <cell r="W649">
            <v>0</v>
          </cell>
          <cell r="X649">
            <v>0.27500000000000002</v>
          </cell>
          <cell r="Y649">
            <v>0</v>
          </cell>
          <cell r="Z649">
            <v>0</v>
          </cell>
          <cell r="AA649"/>
          <cell r="AB649"/>
          <cell r="AC649"/>
          <cell r="AD649"/>
          <cell r="AE649"/>
          <cell r="AF649"/>
          <cell r="AG649"/>
          <cell r="AH649"/>
          <cell r="AI649"/>
          <cell r="AJ649"/>
          <cell r="AK649"/>
          <cell r="AL649"/>
        </row>
        <row r="650">
          <cell r="D650" t="str">
            <v>USD</v>
          </cell>
          <cell r="J650" t="str">
            <v>LETRAS EN GARANTÍA</v>
          </cell>
          <cell r="L650" t="str">
            <v>TASA CERO</v>
          </cell>
          <cell r="M650" t="str">
            <v>Argentina</v>
          </cell>
          <cell r="Q650" t="str">
            <v>No mercado</v>
          </cell>
          <cell r="R650">
            <v>0.27500000000000002</v>
          </cell>
          <cell r="S650">
            <v>0</v>
          </cell>
          <cell r="T650">
            <v>0</v>
          </cell>
          <cell r="U650">
            <v>0.27500000000000002</v>
          </cell>
          <cell r="V650">
            <v>0</v>
          </cell>
          <cell r="W650">
            <v>0</v>
          </cell>
          <cell r="X650">
            <v>0.27500000000000002</v>
          </cell>
          <cell r="Y650">
            <v>0</v>
          </cell>
          <cell r="Z650">
            <v>0</v>
          </cell>
          <cell r="AA650"/>
          <cell r="AB650"/>
          <cell r="AC650"/>
          <cell r="AD650"/>
          <cell r="AE650"/>
          <cell r="AF650"/>
          <cell r="AG650"/>
          <cell r="AH650"/>
          <cell r="AI650"/>
          <cell r="AJ650"/>
          <cell r="AK650"/>
          <cell r="AL650"/>
        </row>
        <row r="651">
          <cell r="D651" t="str">
            <v>USD</v>
          </cell>
          <cell r="J651" t="str">
            <v>LETRAS EN GARANTÍA</v>
          </cell>
          <cell r="L651" t="str">
            <v>TASA CERO</v>
          </cell>
          <cell r="M651" t="str">
            <v>Argentina</v>
          </cell>
          <cell r="Q651" t="str">
            <v>No mercado</v>
          </cell>
          <cell r="R651">
            <v>0.27500000000000002</v>
          </cell>
          <cell r="S651">
            <v>0</v>
          </cell>
          <cell r="T651">
            <v>0</v>
          </cell>
          <cell r="U651">
            <v>0.27500000000000002</v>
          </cell>
          <cell r="V651">
            <v>0</v>
          </cell>
          <cell r="W651">
            <v>0</v>
          </cell>
          <cell r="X651">
            <v>0.27500000000000002</v>
          </cell>
          <cell r="Y651">
            <v>0</v>
          </cell>
          <cell r="Z651">
            <v>0</v>
          </cell>
          <cell r="AA651"/>
          <cell r="AB651"/>
          <cell r="AC651"/>
          <cell r="AD651"/>
          <cell r="AE651"/>
          <cell r="AF651"/>
          <cell r="AG651"/>
          <cell r="AH651"/>
          <cell r="AI651"/>
          <cell r="AJ651"/>
          <cell r="AK651"/>
          <cell r="AL651"/>
        </row>
        <row r="652">
          <cell r="D652" t="str">
            <v>USD</v>
          </cell>
          <cell r="J652" t="str">
            <v>LETRAS EN GARANTÍA</v>
          </cell>
          <cell r="L652" t="str">
            <v>TASA CERO</v>
          </cell>
          <cell r="M652" t="str">
            <v>Argentina</v>
          </cell>
          <cell r="Q652" t="str">
            <v>No mercado</v>
          </cell>
          <cell r="R652">
            <v>0.27500000000000002</v>
          </cell>
          <cell r="S652">
            <v>0</v>
          </cell>
          <cell r="T652">
            <v>0</v>
          </cell>
          <cell r="U652">
            <v>0.27500000000000002</v>
          </cell>
          <cell r="V652">
            <v>0</v>
          </cell>
          <cell r="W652">
            <v>0</v>
          </cell>
          <cell r="X652">
            <v>0.27500000000000002</v>
          </cell>
          <cell r="Y652">
            <v>0</v>
          </cell>
          <cell r="Z652">
            <v>0</v>
          </cell>
          <cell r="AA652"/>
          <cell r="AB652"/>
          <cell r="AC652"/>
          <cell r="AD652"/>
          <cell r="AE652"/>
          <cell r="AF652"/>
          <cell r="AG652"/>
          <cell r="AH652"/>
          <cell r="AI652"/>
          <cell r="AJ652"/>
          <cell r="AK652"/>
          <cell r="AL652"/>
        </row>
        <row r="653">
          <cell r="D653" t="str">
            <v>USD</v>
          </cell>
          <cell r="J653" t="str">
            <v>LETRAS EN GARANTÍA</v>
          </cell>
          <cell r="L653" t="str">
            <v>TASA CERO</v>
          </cell>
          <cell r="M653" t="str">
            <v>Argentina</v>
          </cell>
          <cell r="Q653" t="str">
            <v>No mercado</v>
          </cell>
          <cell r="R653">
            <v>0.27500000000000002</v>
          </cell>
          <cell r="S653">
            <v>0</v>
          </cell>
          <cell r="T653">
            <v>0</v>
          </cell>
          <cell r="U653">
            <v>0.27500000000000002</v>
          </cell>
          <cell r="V653">
            <v>0</v>
          </cell>
          <cell r="W653">
            <v>0</v>
          </cell>
          <cell r="X653">
            <v>0.27500000000000002</v>
          </cell>
          <cell r="Y653">
            <v>0</v>
          </cell>
          <cell r="Z653">
            <v>0</v>
          </cell>
          <cell r="AA653"/>
          <cell r="AB653"/>
          <cell r="AC653"/>
          <cell r="AD653"/>
          <cell r="AE653"/>
          <cell r="AF653"/>
          <cell r="AG653"/>
          <cell r="AH653"/>
          <cell r="AI653"/>
          <cell r="AJ653"/>
          <cell r="AK653"/>
          <cell r="AL653"/>
        </row>
        <row r="654">
          <cell r="D654" t="str">
            <v>USD</v>
          </cell>
          <cell r="J654" t="str">
            <v>LETRAS EN GARANTÍA</v>
          </cell>
          <cell r="L654" t="str">
            <v>TASA CERO</v>
          </cell>
          <cell r="M654" t="str">
            <v>Argentina</v>
          </cell>
          <cell r="Q654" t="str">
            <v>No mercado</v>
          </cell>
          <cell r="R654">
            <v>0.27500000000000002</v>
          </cell>
          <cell r="S654">
            <v>0</v>
          </cell>
          <cell r="T654">
            <v>0</v>
          </cell>
          <cell r="U654">
            <v>0.27500000000000002</v>
          </cell>
          <cell r="V654">
            <v>0</v>
          </cell>
          <cell r="W654">
            <v>0</v>
          </cell>
          <cell r="X654">
            <v>0.27500000000000002</v>
          </cell>
          <cell r="Y654">
            <v>0</v>
          </cell>
          <cell r="Z654">
            <v>0</v>
          </cell>
          <cell r="AA654"/>
          <cell r="AB654"/>
          <cell r="AC654"/>
          <cell r="AD654"/>
          <cell r="AE654"/>
          <cell r="AF654"/>
          <cell r="AG654"/>
          <cell r="AH654"/>
          <cell r="AI654"/>
          <cell r="AJ654"/>
          <cell r="AK654"/>
          <cell r="AL654"/>
        </row>
        <row r="655">
          <cell r="D655" t="str">
            <v>USD</v>
          </cell>
          <cell r="J655" t="str">
            <v>LETRAS EN GARANTÍA</v>
          </cell>
          <cell r="L655" t="str">
            <v>TASA CERO</v>
          </cell>
          <cell r="M655" t="str">
            <v>Argentina</v>
          </cell>
          <cell r="Q655" t="str">
            <v>No mercado</v>
          </cell>
          <cell r="R655">
            <v>0.27500000000000002</v>
          </cell>
          <cell r="S655">
            <v>0</v>
          </cell>
          <cell r="T655">
            <v>0</v>
          </cell>
          <cell r="U655">
            <v>0.27500000000000002</v>
          </cell>
          <cell r="V655">
            <v>0</v>
          </cell>
          <cell r="W655">
            <v>0</v>
          </cell>
          <cell r="X655">
            <v>0.27500000000000002</v>
          </cell>
          <cell r="Y655">
            <v>0</v>
          </cell>
          <cell r="Z655">
            <v>0</v>
          </cell>
          <cell r="AA655"/>
          <cell r="AB655"/>
          <cell r="AC655"/>
          <cell r="AD655"/>
          <cell r="AE655"/>
          <cell r="AF655"/>
          <cell r="AG655"/>
          <cell r="AH655"/>
          <cell r="AI655"/>
          <cell r="AJ655"/>
          <cell r="AK655"/>
          <cell r="AL655"/>
        </row>
        <row r="656">
          <cell r="D656" t="str">
            <v>USD</v>
          </cell>
          <cell r="J656" t="str">
            <v>LETRAS EN GARANTÍA</v>
          </cell>
          <cell r="L656" t="str">
            <v>TASA CERO</v>
          </cell>
          <cell r="M656" t="str">
            <v>Argentina</v>
          </cell>
          <cell r="Q656" t="str">
            <v>No mercado</v>
          </cell>
          <cell r="R656">
            <v>0.27500000000000002</v>
          </cell>
          <cell r="S656">
            <v>0</v>
          </cell>
          <cell r="T656">
            <v>0</v>
          </cell>
          <cell r="U656">
            <v>0.27500000000000002</v>
          </cell>
          <cell r="V656">
            <v>0</v>
          </cell>
          <cell r="W656">
            <v>0</v>
          </cell>
          <cell r="X656">
            <v>0.27500000000000002</v>
          </cell>
          <cell r="Y656">
            <v>0</v>
          </cell>
          <cell r="Z656">
            <v>0</v>
          </cell>
          <cell r="AA656"/>
          <cell r="AB656"/>
          <cell r="AC656"/>
          <cell r="AD656"/>
          <cell r="AE656"/>
          <cell r="AF656"/>
          <cell r="AG656"/>
          <cell r="AH656"/>
          <cell r="AI656"/>
          <cell r="AJ656"/>
          <cell r="AK656"/>
          <cell r="AL656"/>
        </row>
        <row r="657">
          <cell r="D657" t="str">
            <v>USD</v>
          </cell>
          <cell r="J657" t="str">
            <v>LETRAS EN GARANTÍA</v>
          </cell>
          <cell r="L657" t="str">
            <v>TASA CERO</v>
          </cell>
          <cell r="M657" t="str">
            <v>Argentina</v>
          </cell>
          <cell r="Q657" t="str">
            <v>No mercado</v>
          </cell>
          <cell r="R657">
            <v>0.27500000000000002</v>
          </cell>
          <cell r="S657">
            <v>0</v>
          </cell>
          <cell r="T657">
            <v>0</v>
          </cell>
          <cell r="U657">
            <v>0.27500000000000002</v>
          </cell>
          <cell r="V657">
            <v>0</v>
          </cell>
          <cell r="W657">
            <v>0</v>
          </cell>
          <cell r="X657">
            <v>0.27500000000000002</v>
          </cell>
          <cell r="Y657">
            <v>0</v>
          </cell>
          <cell r="Z657">
            <v>0</v>
          </cell>
          <cell r="AA657"/>
          <cell r="AB657"/>
          <cell r="AC657"/>
          <cell r="AD657"/>
          <cell r="AE657"/>
          <cell r="AF657"/>
          <cell r="AG657"/>
          <cell r="AH657"/>
          <cell r="AI657"/>
          <cell r="AJ657"/>
          <cell r="AK657"/>
          <cell r="AL657"/>
        </row>
        <row r="658">
          <cell r="D658" t="str">
            <v>USD</v>
          </cell>
          <cell r="J658" t="str">
            <v>LETRAS EN GARANTÍA</v>
          </cell>
          <cell r="L658" t="str">
            <v>TASA CERO</v>
          </cell>
          <cell r="M658" t="str">
            <v>Argentina</v>
          </cell>
          <cell r="Q658" t="str">
            <v>No mercado</v>
          </cell>
          <cell r="R658">
            <v>0.27500000000000002</v>
          </cell>
          <cell r="S658">
            <v>0</v>
          </cell>
          <cell r="T658">
            <v>0</v>
          </cell>
          <cell r="U658">
            <v>0.27500000000000002</v>
          </cell>
          <cell r="V658">
            <v>0</v>
          </cell>
          <cell r="W658">
            <v>0</v>
          </cell>
          <cell r="X658">
            <v>0.27500000000000002</v>
          </cell>
          <cell r="Y658">
            <v>0</v>
          </cell>
          <cell r="Z658">
            <v>0</v>
          </cell>
          <cell r="AA658"/>
          <cell r="AB658"/>
          <cell r="AC658"/>
          <cell r="AD658"/>
          <cell r="AE658"/>
          <cell r="AF658"/>
          <cell r="AG658"/>
          <cell r="AH658"/>
          <cell r="AI658"/>
          <cell r="AJ658"/>
          <cell r="AK658"/>
          <cell r="AL658"/>
        </row>
        <row r="659">
          <cell r="D659" t="str">
            <v>USD</v>
          </cell>
          <cell r="J659" t="str">
            <v>LETRAS EN GARANTÍA</v>
          </cell>
          <cell r="L659" t="str">
            <v>TASA CERO</v>
          </cell>
          <cell r="M659" t="str">
            <v>Argentina</v>
          </cell>
          <cell r="Q659" t="str">
            <v>No mercado</v>
          </cell>
          <cell r="R659">
            <v>0.27500000000000002</v>
          </cell>
          <cell r="S659">
            <v>0</v>
          </cell>
          <cell r="T659">
            <v>0</v>
          </cell>
          <cell r="U659">
            <v>0.27500000000000002</v>
          </cell>
          <cell r="V659">
            <v>0</v>
          </cell>
          <cell r="W659">
            <v>0</v>
          </cell>
          <cell r="X659">
            <v>0.27500000000000002</v>
          </cell>
          <cell r="Y659">
            <v>0</v>
          </cell>
          <cell r="Z659">
            <v>0</v>
          </cell>
          <cell r="AA659"/>
          <cell r="AB659"/>
          <cell r="AC659"/>
          <cell r="AD659"/>
          <cell r="AE659"/>
          <cell r="AF659"/>
          <cell r="AG659"/>
          <cell r="AH659"/>
          <cell r="AI659"/>
          <cell r="AJ659"/>
          <cell r="AK659"/>
          <cell r="AL659"/>
        </row>
        <row r="660">
          <cell r="D660" t="str">
            <v>USD</v>
          </cell>
          <cell r="J660" t="str">
            <v>LETRAS EN GARANTÍA</v>
          </cell>
          <cell r="L660" t="str">
            <v>TASA CERO</v>
          </cell>
          <cell r="M660" t="str">
            <v>Argentina</v>
          </cell>
          <cell r="Q660" t="str">
            <v>No mercado</v>
          </cell>
          <cell r="R660">
            <v>0.27500000000000002</v>
          </cell>
          <cell r="S660">
            <v>0</v>
          </cell>
          <cell r="T660">
            <v>0</v>
          </cell>
          <cell r="U660">
            <v>0.27500000000000002</v>
          </cell>
          <cell r="V660">
            <v>0</v>
          </cell>
          <cell r="W660">
            <v>0</v>
          </cell>
          <cell r="X660">
            <v>0.27500000000000002</v>
          </cell>
          <cell r="Y660">
            <v>0</v>
          </cell>
          <cell r="Z660">
            <v>0</v>
          </cell>
          <cell r="AA660"/>
          <cell r="AB660"/>
          <cell r="AC660"/>
          <cell r="AD660"/>
          <cell r="AE660"/>
          <cell r="AF660"/>
          <cell r="AG660"/>
          <cell r="AH660"/>
          <cell r="AI660"/>
          <cell r="AJ660"/>
          <cell r="AK660"/>
          <cell r="AL660"/>
        </row>
        <row r="661">
          <cell r="D661" t="str">
            <v>USD</v>
          </cell>
          <cell r="J661" t="str">
            <v>LETRAS EN GARANTÍA</v>
          </cell>
          <cell r="L661" t="str">
            <v>TASA CERO</v>
          </cell>
          <cell r="M661" t="str">
            <v>Argentina</v>
          </cell>
          <cell r="Q661" t="str">
            <v>No mercado</v>
          </cell>
          <cell r="R661">
            <v>0.27500000000000002</v>
          </cell>
          <cell r="S661">
            <v>0</v>
          </cell>
          <cell r="T661">
            <v>0</v>
          </cell>
          <cell r="U661">
            <v>0.27500000000000002</v>
          </cell>
          <cell r="V661">
            <v>0</v>
          </cell>
          <cell r="W661">
            <v>0</v>
          </cell>
          <cell r="X661">
            <v>0.27500000000000002</v>
          </cell>
          <cell r="Y661">
            <v>0</v>
          </cell>
          <cell r="Z661">
            <v>0</v>
          </cell>
          <cell r="AA661"/>
          <cell r="AB661"/>
          <cell r="AC661"/>
          <cell r="AD661"/>
          <cell r="AE661"/>
          <cell r="AF661"/>
          <cell r="AG661"/>
          <cell r="AH661"/>
          <cell r="AI661"/>
          <cell r="AJ661"/>
          <cell r="AK661"/>
          <cell r="AL661"/>
        </row>
        <row r="662">
          <cell r="D662" t="str">
            <v>USD</v>
          </cell>
          <cell r="J662" t="str">
            <v>LETRAS EN GARANTÍA</v>
          </cell>
          <cell r="L662" t="str">
            <v>TASA CERO</v>
          </cell>
          <cell r="M662" t="str">
            <v>Argentina</v>
          </cell>
          <cell r="Q662" t="str">
            <v>No mercado</v>
          </cell>
          <cell r="R662">
            <v>0.27500000000000002</v>
          </cell>
          <cell r="S662">
            <v>0</v>
          </cell>
          <cell r="T662">
            <v>0</v>
          </cell>
          <cell r="U662">
            <v>0.27500000000000002</v>
          </cell>
          <cell r="V662">
            <v>0</v>
          </cell>
          <cell r="W662">
            <v>0</v>
          </cell>
          <cell r="X662">
            <v>0.27500000000000002</v>
          </cell>
          <cell r="Y662">
            <v>0</v>
          </cell>
          <cell r="Z662">
            <v>0</v>
          </cell>
          <cell r="AA662"/>
          <cell r="AB662"/>
          <cell r="AC662"/>
          <cell r="AD662"/>
          <cell r="AE662"/>
          <cell r="AF662"/>
          <cell r="AG662"/>
          <cell r="AH662"/>
          <cell r="AI662"/>
          <cell r="AJ662"/>
          <cell r="AK662"/>
          <cell r="AL662"/>
        </row>
        <row r="663">
          <cell r="D663" t="str">
            <v>USD</v>
          </cell>
          <cell r="J663" t="str">
            <v>LETRAS EN GARANTÍA</v>
          </cell>
          <cell r="L663" t="str">
            <v>TASA CERO</v>
          </cell>
          <cell r="M663" t="str">
            <v>Argentina</v>
          </cell>
          <cell r="Q663" t="str">
            <v>No mercado</v>
          </cell>
          <cell r="R663">
            <v>0.27500000000000002</v>
          </cell>
          <cell r="S663">
            <v>0</v>
          </cell>
          <cell r="T663">
            <v>0</v>
          </cell>
          <cell r="U663">
            <v>0.27500000000000002</v>
          </cell>
          <cell r="V663">
            <v>0</v>
          </cell>
          <cell r="W663">
            <v>0</v>
          </cell>
          <cell r="X663">
            <v>0.27500000000000002</v>
          </cell>
          <cell r="Y663">
            <v>0</v>
          </cell>
          <cell r="Z663">
            <v>0</v>
          </cell>
          <cell r="AA663"/>
          <cell r="AB663"/>
          <cell r="AC663"/>
          <cell r="AD663"/>
          <cell r="AE663"/>
          <cell r="AF663"/>
          <cell r="AG663"/>
          <cell r="AH663"/>
          <cell r="AI663"/>
          <cell r="AJ663"/>
          <cell r="AK663"/>
          <cell r="AL663"/>
        </row>
        <row r="664">
          <cell r="D664" t="str">
            <v>USD</v>
          </cell>
          <cell r="J664" t="str">
            <v>LETRAS EN GARANTÍA</v>
          </cell>
          <cell r="L664" t="str">
            <v>TASA CERO</v>
          </cell>
          <cell r="M664" t="str">
            <v>Argentina</v>
          </cell>
          <cell r="Q664" t="str">
            <v>No mercado</v>
          </cell>
          <cell r="R664">
            <v>0.27500000000000002</v>
          </cell>
          <cell r="S664">
            <v>0</v>
          </cell>
          <cell r="T664">
            <v>0</v>
          </cell>
          <cell r="U664">
            <v>0.27500000000000002</v>
          </cell>
          <cell r="V664">
            <v>0</v>
          </cell>
          <cell r="W664">
            <v>0</v>
          </cell>
          <cell r="X664">
            <v>0.27500000000000002</v>
          </cell>
          <cell r="Y664">
            <v>0</v>
          </cell>
          <cell r="Z664">
            <v>0</v>
          </cell>
          <cell r="AA664"/>
          <cell r="AB664"/>
          <cell r="AC664"/>
          <cell r="AD664"/>
          <cell r="AE664"/>
          <cell r="AF664"/>
          <cell r="AG664"/>
          <cell r="AH664"/>
          <cell r="AI664"/>
          <cell r="AJ664"/>
          <cell r="AK664"/>
          <cell r="AL664"/>
        </row>
        <row r="665">
          <cell r="D665" t="str">
            <v>USD</v>
          </cell>
          <cell r="J665" t="str">
            <v>LETRAS EN GARANTÍA</v>
          </cell>
          <cell r="L665" t="str">
            <v>TASA CERO</v>
          </cell>
          <cell r="M665" t="str">
            <v>Argentina</v>
          </cell>
          <cell r="Q665" t="str">
            <v>No mercado</v>
          </cell>
          <cell r="R665">
            <v>0.27500000000000002</v>
          </cell>
          <cell r="S665">
            <v>0</v>
          </cell>
          <cell r="T665">
            <v>0</v>
          </cell>
          <cell r="U665">
            <v>0.27500000000000002</v>
          </cell>
          <cell r="V665">
            <v>0</v>
          </cell>
          <cell r="W665">
            <v>0</v>
          </cell>
          <cell r="X665">
            <v>0.27500000000000002</v>
          </cell>
          <cell r="Y665">
            <v>0</v>
          </cell>
          <cell r="Z665">
            <v>0</v>
          </cell>
          <cell r="AA665"/>
          <cell r="AB665"/>
          <cell r="AC665"/>
          <cell r="AD665"/>
          <cell r="AE665"/>
          <cell r="AF665"/>
          <cell r="AG665"/>
          <cell r="AH665"/>
          <cell r="AI665"/>
          <cell r="AJ665"/>
          <cell r="AK665"/>
          <cell r="AL665"/>
        </row>
        <row r="666">
          <cell r="D666" t="str">
            <v>USD</v>
          </cell>
          <cell r="J666" t="str">
            <v>LETRAS EN GARANTÍA</v>
          </cell>
          <cell r="L666" t="str">
            <v>TASA CERO</v>
          </cell>
          <cell r="M666" t="str">
            <v>Argentina</v>
          </cell>
          <cell r="Q666" t="str">
            <v>No mercado</v>
          </cell>
          <cell r="R666">
            <v>0.27500000000000002</v>
          </cell>
          <cell r="S666">
            <v>0</v>
          </cell>
          <cell r="T666">
            <v>0</v>
          </cell>
          <cell r="U666">
            <v>0.27500000000000002</v>
          </cell>
          <cell r="V666">
            <v>0</v>
          </cell>
          <cell r="W666">
            <v>0</v>
          </cell>
          <cell r="X666">
            <v>0.27500000000000002</v>
          </cell>
          <cell r="Y666">
            <v>0</v>
          </cell>
          <cell r="Z666">
            <v>0</v>
          </cell>
          <cell r="AA666"/>
          <cell r="AB666"/>
          <cell r="AC666"/>
          <cell r="AD666"/>
          <cell r="AE666"/>
          <cell r="AF666"/>
          <cell r="AG666"/>
          <cell r="AH666"/>
          <cell r="AI666"/>
          <cell r="AJ666"/>
          <cell r="AK666"/>
          <cell r="AL666"/>
        </row>
        <row r="667">
          <cell r="D667" t="str">
            <v>USD</v>
          </cell>
          <cell r="J667" t="str">
            <v>LETRAS EN GARANTÍA</v>
          </cell>
          <cell r="L667" t="str">
            <v>TASA CERO</v>
          </cell>
          <cell r="M667" t="str">
            <v>Argentina</v>
          </cell>
          <cell r="Q667" t="str">
            <v>No mercado</v>
          </cell>
          <cell r="R667">
            <v>0.27500000000000002</v>
          </cell>
          <cell r="S667">
            <v>0</v>
          </cell>
          <cell r="T667">
            <v>0</v>
          </cell>
          <cell r="U667">
            <v>0.27500000000000002</v>
          </cell>
          <cell r="V667">
            <v>0</v>
          </cell>
          <cell r="W667">
            <v>0</v>
          </cell>
          <cell r="X667">
            <v>0.27500000000000002</v>
          </cell>
          <cell r="Y667">
            <v>0</v>
          </cell>
          <cell r="Z667">
            <v>0</v>
          </cell>
          <cell r="AA667"/>
          <cell r="AB667"/>
          <cell r="AC667"/>
          <cell r="AD667"/>
          <cell r="AE667"/>
          <cell r="AF667"/>
          <cell r="AG667"/>
          <cell r="AH667"/>
          <cell r="AI667"/>
          <cell r="AJ667"/>
          <cell r="AK667"/>
          <cell r="AL667"/>
        </row>
        <row r="668">
          <cell r="D668" t="str">
            <v>USD</v>
          </cell>
          <cell r="J668" t="str">
            <v>LETRAS EN GARANTÍA</v>
          </cell>
          <cell r="L668" t="str">
            <v>TASA CERO</v>
          </cell>
          <cell r="M668" t="str">
            <v>Argentina</v>
          </cell>
          <cell r="Q668" t="str">
            <v>No mercado</v>
          </cell>
          <cell r="R668">
            <v>0.27500000000000002</v>
          </cell>
          <cell r="S668">
            <v>0</v>
          </cell>
          <cell r="T668">
            <v>0</v>
          </cell>
          <cell r="U668">
            <v>0.27500000000000002</v>
          </cell>
          <cell r="V668">
            <v>0</v>
          </cell>
          <cell r="W668">
            <v>0</v>
          </cell>
          <cell r="X668">
            <v>0.27500000000000002</v>
          </cell>
          <cell r="Y668">
            <v>0</v>
          </cell>
          <cell r="Z668">
            <v>0</v>
          </cell>
          <cell r="AA668"/>
          <cell r="AB668"/>
          <cell r="AC668"/>
          <cell r="AD668"/>
          <cell r="AE668"/>
          <cell r="AF668"/>
          <cell r="AG668"/>
          <cell r="AH668"/>
          <cell r="AI668"/>
          <cell r="AJ668"/>
          <cell r="AK668"/>
          <cell r="AL668"/>
        </row>
        <row r="669">
          <cell r="D669" t="str">
            <v>USD</v>
          </cell>
          <cell r="J669" t="str">
            <v>LETRAS EN GARANTÍA</v>
          </cell>
          <cell r="L669" t="str">
            <v>TASA CERO</v>
          </cell>
          <cell r="M669" t="str">
            <v>Argentina</v>
          </cell>
          <cell r="Q669" t="str">
            <v>No mercado</v>
          </cell>
          <cell r="R669">
            <v>0.27500000000000002</v>
          </cell>
          <cell r="S669">
            <v>0</v>
          </cell>
          <cell r="T669">
            <v>0</v>
          </cell>
          <cell r="U669">
            <v>0.27500000000000002</v>
          </cell>
          <cell r="V669">
            <v>0</v>
          </cell>
          <cell r="W669">
            <v>0</v>
          </cell>
          <cell r="X669">
            <v>0.27500000000000002</v>
          </cell>
          <cell r="Y669">
            <v>0</v>
          </cell>
          <cell r="Z669">
            <v>0</v>
          </cell>
          <cell r="AA669"/>
          <cell r="AB669"/>
          <cell r="AC669"/>
          <cell r="AD669"/>
          <cell r="AE669"/>
          <cell r="AF669"/>
          <cell r="AG669"/>
          <cell r="AH669"/>
          <cell r="AI669"/>
          <cell r="AJ669"/>
          <cell r="AK669"/>
          <cell r="AL669"/>
        </row>
        <row r="670">
          <cell r="D670" t="str">
            <v>USD</v>
          </cell>
          <cell r="J670" t="str">
            <v>LETRAS EN GARANTÍA</v>
          </cell>
          <cell r="L670" t="str">
            <v>TASA CERO</v>
          </cell>
          <cell r="M670" t="str">
            <v>Argentina</v>
          </cell>
          <cell r="Q670" t="str">
            <v>No mercado</v>
          </cell>
          <cell r="R670">
            <v>0.27500000000000002</v>
          </cell>
          <cell r="S670">
            <v>0</v>
          </cell>
          <cell r="T670">
            <v>0</v>
          </cell>
          <cell r="U670">
            <v>0.27500000000000002</v>
          </cell>
          <cell r="V670">
            <v>0</v>
          </cell>
          <cell r="W670">
            <v>0</v>
          </cell>
          <cell r="X670">
            <v>0.27500000000000002</v>
          </cell>
          <cell r="Y670">
            <v>0</v>
          </cell>
          <cell r="Z670">
            <v>0</v>
          </cell>
          <cell r="AA670"/>
          <cell r="AB670"/>
          <cell r="AC670"/>
          <cell r="AD670"/>
          <cell r="AE670"/>
          <cell r="AF670"/>
          <cell r="AG670"/>
          <cell r="AH670"/>
          <cell r="AI670"/>
          <cell r="AJ670"/>
          <cell r="AK670"/>
          <cell r="AL670"/>
        </row>
        <row r="671">
          <cell r="D671" t="str">
            <v>USD</v>
          </cell>
          <cell r="J671" t="str">
            <v>LETRAS EN GARANTÍA</v>
          </cell>
          <cell r="L671" t="str">
            <v>TASA CERO</v>
          </cell>
          <cell r="M671" t="str">
            <v>Argentina</v>
          </cell>
          <cell r="Q671" t="str">
            <v>No mercado</v>
          </cell>
          <cell r="R671">
            <v>0.27500000000000002</v>
          </cell>
          <cell r="S671">
            <v>0</v>
          </cell>
          <cell r="T671">
            <v>0</v>
          </cell>
          <cell r="U671">
            <v>0.27500000000000002</v>
          </cell>
          <cell r="V671">
            <v>0</v>
          </cell>
          <cell r="W671">
            <v>0</v>
          </cell>
          <cell r="X671">
            <v>0.27500000000000002</v>
          </cell>
          <cell r="Y671">
            <v>0</v>
          </cell>
          <cell r="Z671">
            <v>0</v>
          </cell>
          <cell r="AA671"/>
          <cell r="AB671"/>
          <cell r="AC671"/>
          <cell r="AD671"/>
          <cell r="AE671"/>
          <cell r="AF671"/>
          <cell r="AG671"/>
          <cell r="AH671"/>
          <cell r="AI671"/>
          <cell r="AJ671"/>
          <cell r="AK671"/>
          <cell r="AL671"/>
        </row>
        <row r="672">
          <cell r="D672" t="str">
            <v>USD</v>
          </cell>
          <cell r="J672" t="str">
            <v>LETRAS EN GARANTÍA</v>
          </cell>
          <cell r="L672" t="str">
            <v>TASA CERO</v>
          </cell>
          <cell r="M672" t="str">
            <v>Argentina</v>
          </cell>
          <cell r="Q672" t="str">
            <v>No mercado</v>
          </cell>
          <cell r="R672">
            <v>0.27500000000000002</v>
          </cell>
          <cell r="S672">
            <v>0</v>
          </cell>
          <cell r="T672">
            <v>0</v>
          </cell>
          <cell r="U672">
            <v>0.27500000000000002</v>
          </cell>
          <cell r="V672">
            <v>0</v>
          </cell>
          <cell r="W672">
            <v>0</v>
          </cell>
          <cell r="X672">
            <v>0.27500000000000002</v>
          </cell>
          <cell r="Y672">
            <v>0</v>
          </cell>
          <cell r="Z672">
            <v>0</v>
          </cell>
          <cell r="AA672"/>
          <cell r="AB672"/>
          <cell r="AC672"/>
          <cell r="AD672"/>
          <cell r="AE672"/>
          <cell r="AF672"/>
          <cell r="AG672"/>
          <cell r="AH672"/>
          <cell r="AI672"/>
          <cell r="AJ672"/>
          <cell r="AK672"/>
          <cell r="AL672"/>
        </row>
        <row r="673">
          <cell r="D673" t="str">
            <v>USD</v>
          </cell>
          <cell r="J673" t="str">
            <v>LETRAS EN GARANTÍA</v>
          </cell>
          <cell r="L673" t="str">
            <v>TASA CERO</v>
          </cell>
          <cell r="M673" t="str">
            <v>Argentina</v>
          </cell>
          <cell r="Q673" t="str">
            <v>No mercado</v>
          </cell>
          <cell r="R673">
            <v>0.27500000000000002</v>
          </cell>
          <cell r="S673">
            <v>0</v>
          </cell>
          <cell r="T673">
            <v>0</v>
          </cell>
          <cell r="U673">
            <v>0.27500000000000002</v>
          </cell>
          <cell r="V673">
            <v>0</v>
          </cell>
          <cell r="W673">
            <v>0</v>
          </cell>
          <cell r="X673">
            <v>0.27500000000000002</v>
          </cell>
          <cell r="Y673">
            <v>0</v>
          </cell>
          <cell r="Z673">
            <v>0</v>
          </cell>
          <cell r="AA673"/>
          <cell r="AB673"/>
          <cell r="AC673"/>
          <cell r="AD673"/>
          <cell r="AE673"/>
          <cell r="AF673"/>
          <cell r="AG673"/>
          <cell r="AH673"/>
          <cell r="AI673"/>
          <cell r="AJ673"/>
          <cell r="AK673"/>
          <cell r="AL673"/>
        </row>
        <row r="674">
          <cell r="D674" t="str">
            <v>USD</v>
          </cell>
          <cell r="J674" t="str">
            <v>LETRAS EN GARANTÍA</v>
          </cell>
          <cell r="L674" t="str">
            <v>TASA CERO</v>
          </cell>
          <cell r="M674" t="str">
            <v>Argentina</v>
          </cell>
          <cell r="Q674" t="str">
            <v>No mercado</v>
          </cell>
          <cell r="R674">
            <v>0.27500000000000002</v>
          </cell>
          <cell r="S674">
            <v>0</v>
          </cell>
          <cell r="T674">
            <v>0</v>
          </cell>
          <cell r="U674">
            <v>0.27500000000000002</v>
          </cell>
          <cell r="V674">
            <v>0</v>
          </cell>
          <cell r="W674">
            <v>0</v>
          </cell>
          <cell r="X674">
            <v>0.27500000000000002</v>
          </cell>
          <cell r="Y674">
            <v>0</v>
          </cell>
          <cell r="Z674">
            <v>0</v>
          </cell>
          <cell r="AA674"/>
          <cell r="AB674"/>
          <cell r="AC674"/>
          <cell r="AD674"/>
          <cell r="AE674"/>
          <cell r="AF674"/>
          <cell r="AG674"/>
          <cell r="AH674"/>
          <cell r="AI674"/>
          <cell r="AJ674"/>
          <cell r="AK674"/>
          <cell r="AL674"/>
        </row>
        <row r="675">
          <cell r="D675" t="str">
            <v>USD</v>
          </cell>
          <cell r="J675" t="str">
            <v>LETRAS EN GARANTÍA</v>
          </cell>
          <cell r="L675" t="str">
            <v>TASA CERO</v>
          </cell>
          <cell r="M675" t="str">
            <v>Argentina</v>
          </cell>
          <cell r="Q675" t="str">
            <v>No mercado</v>
          </cell>
          <cell r="R675">
            <v>0.27500000000000002</v>
          </cell>
          <cell r="S675">
            <v>0</v>
          </cell>
          <cell r="T675">
            <v>0</v>
          </cell>
          <cell r="U675">
            <v>0.27500000000000002</v>
          </cell>
          <cell r="V675">
            <v>0</v>
          </cell>
          <cell r="W675">
            <v>0</v>
          </cell>
          <cell r="X675">
            <v>0.27500000000000002</v>
          </cell>
          <cell r="Y675">
            <v>0</v>
          </cell>
          <cell r="Z675">
            <v>0</v>
          </cell>
          <cell r="AA675"/>
          <cell r="AB675"/>
          <cell r="AC675"/>
          <cell r="AD675"/>
          <cell r="AE675"/>
          <cell r="AF675"/>
          <cell r="AG675"/>
          <cell r="AH675"/>
          <cell r="AI675"/>
          <cell r="AJ675"/>
          <cell r="AK675"/>
          <cell r="AL675"/>
        </row>
        <row r="676">
          <cell r="D676" t="str">
            <v>USD</v>
          </cell>
          <cell r="J676" t="str">
            <v>LETRAS EN GARANTÍA</v>
          </cell>
          <cell r="L676" t="str">
            <v>TASA CERO</v>
          </cell>
          <cell r="M676" t="str">
            <v>Argentina</v>
          </cell>
          <cell r="Q676" t="str">
            <v>No mercado</v>
          </cell>
          <cell r="R676">
            <v>0.27500000000000002</v>
          </cell>
          <cell r="S676">
            <v>0</v>
          </cell>
          <cell r="T676">
            <v>0</v>
          </cell>
          <cell r="U676">
            <v>0.27500000000000002</v>
          </cell>
          <cell r="V676">
            <v>0</v>
          </cell>
          <cell r="W676">
            <v>0</v>
          </cell>
          <cell r="X676">
            <v>0.27500000000000002</v>
          </cell>
          <cell r="Y676">
            <v>0</v>
          </cell>
          <cell r="Z676">
            <v>0</v>
          </cell>
          <cell r="AA676"/>
          <cell r="AB676"/>
          <cell r="AC676"/>
          <cell r="AD676"/>
          <cell r="AE676"/>
          <cell r="AF676"/>
          <cell r="AG676"/>
          <cell r="AH676"/>
          <cell r="AI676"/>
          <cell r="AJ676"/>
          <cell r="AK676"/>
          <cell r="AL676"/>
        </row>
        <row r="677">
          <cell r="D677" t="str">
            <v>USD</v>
          </cell>
          <cell r="J677" t="str">
            <v>LETRAS EN GARANTÍA</v>
          </cell>
          <cell r="L677" t="str">
            <v>TASA CERO</v>
          </cell>
          <cell r="M677" t="str">
            <v>Argentina</v>
          </cell>
          <cell r="Q677" t="str">
            <v>No mercado</v>
          </cell>
          <cell r="R677">
            <v>0.27500000000000002</v>
          </cell>
          <cell r="S677">
            <v>0</v>
          </cell>
          <cell r="T677">
            <v>0</v>
          </cell>
          <cell r="U677">
            <v>0.27500000000000002</v>
          </cell>
          <cell r="V677">
            <v>0</v>
          </cell>
          <cell r="W677">
            <v>0</v>
          </cell>
          <cell r="X677">
            <v>0.27500000000000002</v>
          </cell>
          <cell r="Y677">
            <v>0</v>
          </cell>
          <cell r="Z677">
            <v>0</v>
          </cell>
          <cell r="AA677"/>
          <cell r="AB677"/>
          <cell r="AC677"/>
          <cell r="AD677"/>
          <cell r="AE677"/>
          <cell r="AF677"/>
          <cell r="AG677"/>
          <cell r="AH677"/>
          <cell r="AI677"/>
          <cell r="AJ677"/>
          <cell r="AK677"/>
          <cell r="AL677"/>
        </row>
        <row r="678">
          <cell r="D678" t="str">
            <v>USD</v>
          </cell>
          <cell r="J678" t="str">
            <v>LETRAS EN GARANTÍA</v>
          </cell>
          <cell r="L678" t="str">
            <v>TASA CERO</v>
          </cell>
          <cell r="M678" t="str">
            <v>Argentina</v>
          </cell>
          <cell r="Q678" t="str">
            <v>No mercado</v>
          </cell>
          <cell r="R678">
            <v>0.27500000000000002</v>
          </cell>
          <cell r="S678">
            <v>0</v>
          </cell>
          <cell r="T678">
            <v>0</v>
          </cell>
          <cell r="U678">
            <v>0.27500000000000002</v>
          </cell>
          <cell r="V678">
            <v>0</v>
          </cell>
          <cell r="W678">
            <v>0</v>
          </cell>
          <cell r="X678">
            <v>0.27500000000000002</v>
          </cell>
          <cell r="Y678">
            <v>0</v>
          </cell>
          <cell r="Z678">
            <v>0</v>
          </cell>
          <cell r="AA678"/>
          <cell r="AB678"/>
          <cell r="AC678"/>
          <cell r="AD678"/>
          <cell r="AE678"/>
          <cell r="AF678"/>
          <cell r="AG678"/>
          <cell r="AH678"/>
          <cell r="AI678"/>
          <cell r="AJ678"/>
          <cell r="AK678"/>
          <cell r="AL678"/>
        </row>
        <row r="679">
          <cell r="D679" t="str">
            <v>USD</v>
          </cell>
          <cell r="J679" t="str">
            <v>LETRAS EN GARANTÍA</v>
          </cell>
          <cell r="L679" t="str">
            <v>TASA CERO</v>
          </cell>
          <cell r="M679" t="str">
            <v>Argentina</v>
          </cell>
          <cell r="Q679" t="str">
            <v>No mercado</v>
          </cell>
          <cell r="R679">
            <v>0.27500000000000002</v>
          </cell>
          <cell r="S679">
            <v>0</v>
          </cell>
          <cell r="T679">
            <v>0</v>
          </cell>
          <cell r="U679">
            <v>0.27500000000000002</v>
          </cell>
          <cell r="V679">
            <v>0</v>
          </cell>
          <cell r="W679">
            <v>0</v>
          </cell>
          <cell r="X679">
            <v>0.27500000000000002</v>
          </cell>
          <cell r="Y679">
            <v>0</v>
          </cell>
          <cell r="Z679">
            <v>0</v>
          </cell>
          <cell r="AA679"/>
          <cell r="AB679"/>
          <cell r="AC679"/>
          <cell r="AD679"/>
          <cell r="AE679"/>
          <cell r="AF679"/>
          <cell r="AG679"/>
          <cell r="AH679"/>
          <cell r="AI679"/>
          <cell r="AJ679"/>
          <cell r="AK679"/>
          <cell r="AL679"/>
        </row>
        <row r="680">
          <cell r="D680" t="str">
            <v>USD</v>
          </cell>
          <cell r="J680" t="str">
            <v>LETRAS EN GARANTÍA</v>
          </cell>
          <cell r="L680" t="str">
            <v>TASA CERO</v>
          </cell>
          <cell r="M680" t="str">
            <v>Argentina</v>
          </cell>
          <cell r="Q680" t="str">
            <v>No mercado</v>
          </cell>
          <cell r="R680">
            <v>0.27500000000000002</v>
          </cell>
          <cell r="S680">
            <v>0</v>
          </cell>
          <cell r="T680">
            <v>0</v>
          </cell>
          <cell r="U680">
            <v>0.27500000000000002</v>
          </cell>
          <cell r="V680">
            <v>0</v>
          </cell>
          <cell r="W680">
            <v>0</v>
          </cell>
          <cell r="X680">
            <v>0.27500000000000002</v>
          </cell>
          <cell r="Y680">
            <v>0</v>
          </cell>
          <cell r="Z680">
            <v>0</v>
          </cell>
          <cell r="AA680"/>
          <cell r="AB680"/>
          <cell r="AC680"/>
          <cell r="AD680"/>
          <cell r="AE680"/>
          <cell r="AF680"/>
          <cell r="AG680"/>
          <cell r="AH680"/>
          <cell r="AI680"/>
          <cell r="AJ680"/>
          <cell r="AK680"/>
          <cell r="AL680"/>
        </row>
        <row r="681">
          <cell r="D681" t="str">
            <v>USD</v>
          </cell>
          <cell r="J681" t="str">
            <v>LETRAS EN GARANTÍA</v>
          </cell>
          <cell r="L681" t="str">
            <v>TASA CERO</v>
          </cell>
          <cell r="M681" t="str">
            <v>Argentina</v>
          </cell>
          <cell r="Q681" t="str">
            <v>No mercado</v>
          </cell>
          <cell r="R681">
            <v>0.27500000000000002</v>
          </cell>
          <cell r="S681">
            <v>0</v>
          </cell>
          <cell r="T681">
            <v>0</v>
          </cell>
          <cell r="U681">
            <v>0.27500000000000002</v>
          </cell>
          <cell r="V681">
            <v>0</v>
          </cell>
          <cell r="W681">
            <v>0</v>
          </cell>
          <cell r="X681">
            <v>0.27500000000000002</v>
          </cell>
          <cell r="Y681">
            <v>0</v>
          </cell>
          <cell r="Z681">
            <v>0</v>
          </cell>
          <cell r="AA681"/>
          <cell r="AB681"/>
          <cell r="AC681"/>
          <cell r="AD681"/>
          <cell r="AE681"/>
          <cell r="AF681"/>
          <cell r="AG681"/>
          <cell r="AH681"/>
          <cell r="AI681"/>
          <cell r="AJ681"/>
          <cell r="AK681"/>
          <cell r="AL681"/>
        </row>
        <row r="682">
          <cell r="D682" t="str">
            <v>USD</v>
          </cell>
          <cell r="J682" t="str">
            <v>LETRAS EN GARANTÍA</v>
          </cell>
          <cell r="L682" t="str">
            <v>TASA CERO</v>
          </cell>
          <cell r="M682" t="str">
            <v>Argentina</v>
          </cell>
          <cell r="Q682" t="str">
            <v>No mercado</v>
          </cell>
          <cell r="R682">
            <v>0.27500000000000002</v>
          </cell>
          <cell r="S682">
            <v>0</v>
          </cell>
          <cell r="T682">
            <v>0</v>
          </cell>
          <cell r="U682">
            <v>0.27500000000000002</v>
          </cell>
          <cell r="V682">
            <v>0</v>
          </cell>
          <cell r="W682">
            <v>0</v>
          </cell>
          <cell r="X682">
            <v>0.27500000000000002</v>
          </cell>
          <cell r="Y682">
            <v>0</v>
          </cell>
          <cell r="Z682">
            <v>0</v>
          </cell>
          <cell r="AA682"/>
          <cell r="AB682"/>
          <cell r="AC682"/>
          <cell r="AD682"/>
          <cell r="AE682"/>
          <cell r="AF682"/>
          <cell r="AG682"/>
          <cell r="AH682"/>
          <cell r="AI682"/>
          <cell r="AJ682"/>
          <cell r="AK682"/>
          <cell r="AL682"/>
        </row>
        <row r="683">
          <cell r="D683" t="str">
            <v>USD</v>
          </cell>
          <cell r="J683" t="str">
            <v>LETRAS EN GARANTÍA</v>
          </cell>
          <cell r="L683" t="str">
            <v>TASA CERO</v>
          </cell>
          <cell r="M683" t="str">
            <v>Argentina</v>
          </cell>
          <cell r="Q683" t="str">
            <v>No mercado</v>
          </cell>
          <cell r="R683">
            <v>0.27500000000000002</v>
          </cell>
          <cell r="S683">
            <v>0</v>
          </cell>
          <cell r="T683">
            <v>0</v>
          </cell>
          <cell r="U683">
            <v>0.27500000000000002</v>
          </cell>
          <cell r="V683">
            <v>0</v>
          </cell>
          <cell r="W683">
            <v>0</v>
          </cell>
          <cell r="X683">
            <v>0.27500000000000002</v>
          </cell>
          <cell r="Y683">
            <v>0</v>
          </cell>
          <cell r="Z683">
            <v>0</v>
          </cell>
          <cell r="AA683"/>
          <cell r="AB683"/>
          <cell r="AC683"/>
          <cell r="AD683"/>
          <cell r="AE683"/>
          <cell r="AF683"/>
          <cell r="AG683"/>
          <cell r="AH683"/>
          <cell r="AI683"/>
          <cell r="AJ683"/>
          <cell r="AK683"/>
          <cell r="AL683"/>
        </row>
        <row r="684">
          <cell r="D684" t="str">
            <v>USD</v>
          </cell>
          <cell r="J684" t="str">
            <v>LETRAS EN GARANTÍA</v>
          </cell>
          <cell r="L684" t="str">
            <v>TASA CERO</v>
          </cell>
          <cell r="M684" t="str">
            <v>Argentina</v>
          </cell>
          <cell r="Q684" t="str">
            <v>No mercado</v>
          </cell>
          <cell r="R684">
            <v>0.27500000000000002</v>
          </cell>
          <cell r="S684">
            <v>0</v>
          </cell>
          <cell r="T684">
            <v>0</v>
          </cell>
          <cell r="U684">
            <v>0.27500000000000002</v>
          </cell>
          <cell r="V684">
            <v>0</v>
          </cell>
          <cell r="W684">
            <v>0</v>
          </cell>
          <cell r="X684">
            <v>0.27500000000000002</v>
          </cell>
          <cell r="Y684">
            <v>0</v>
          </cell>
          <cell r="Z684">
            <v>0</v>
          </cell>
          <cell r="AA684"/>
          <cell r="AB684"/>
          <cell r="AC684"/>
          <cell r="AD684"/>
          <cell r="AE684"/>
          <cell r="AF684"/>
          <cell r="AG684"/>
          <cell r="AH684"/>
          <cell r="AI684"/>
          <cell r="AJ684"/>
          <cell r="AK684"/>
          <cell r="AL684"/>
        </row>
        <row r="685">
          <cell r="D685" t="str">
            <v>USD</v>
          </cell>
          <cell r="J685" t="str">
            <v>LETRAS EN GARANTÍA</v>
          </cell>
          <cell r="L685" t="str">
            <v>TASA CERO</v>
          </cell>
          <cell r="M685" t="str">
            <v>Argentina</v>
          </cell>
          <cell r="Q685" t="str">
            <v>No mercado</v>
          </cell>
          <cell r="R685">
            <v>0.27500000000000002</v>
          </cell>
          <cell r="S685">
            <v>0</v>
          </cell>
          <cell r="T685">
            <v>0</v>
          </cell>
          <cell r="U685">
            <v>0.27500000000000002</v>
          </cell>
          <cell r="V685">
            <v>0</v>
          </cell>
          <cell r="W685">
            <v>0</v>
          </cell>
          <cell r="X685">
            <v>0.27500000000000002</v>
          </cell>
          <cell r="Y685">
            <v>0</v>
          </cell>
          <cell r="Z685">
            <v>0</v>
          </cell>
          <cell r="AA685"/>
          <cell r="AB685"/>
          <cell r="AC685"/>
          <cell r="AD685"/>
          <cell r="AE685"/>
          <cell r="AF685"/>
          <cell r="AG685"/>
          <cell r="AH685"/>
          <cell r="AI685"/>
          <cell r="AJ685"/>
          <cell r="AK685"/>
          <cell r="AL685"/>
        </row>
        <row r="686">
          <cell r="D686" t="str">
            <v>USD</v>
          </cell>
          <cell r="J686" t="str">
            <v>LETRAS EN GARANTÍA</v>
          </cell>
          <cell r="L686" t="str">
            <v>TASA CERO</v>
          </cell>
          <cell r="M686" t="str">
            <v>Argentina</v>
          </cell>
          <cell r="Q686" t="str">
            <v>No mercado</v>
          </cell>
          <cell r="R686">
            <v>0.27500000000000002</v>
          </cell>
          <cell r="S686">
            <v>0</v>
          </cell>
          <cell r="T686">
            <v>0</v>
          </cell>
          <cell r="U686">
            <v>0.27500000000000002</v>
          </cell>
          <cell r="V686">
            <v>0</v>
          </cell>
          <cell r="W686">
            <v>0</v>
          </cell>
          <cell r="X686">
            <v>0.27500000000000002</v>
          </cell>
          <cell r="Y686">
            <v>0</v>
          </cell>
          <cell r="Z686">
            <v>0</v>
          </cell>
          <cell r="AA686"/>
          <cell r="AB686"/>
          <cell r="AC686"/>
          <cell r="AD686"/>
          <cell r="AE686"/>
          <cell r="AF686"/>
          <cell r="AG686"/>
          <cell r="AH686"/>
          <cell r="AI686"/>
          <cell r="AJ686"/>
          <cell r="AK686"/>
          <cell r="AL686"/>
        </row>
        <row r="687">
          <cell r="D687" t="str">
            <v>USD</v>
          </cell>
          <cell r="J687" t="str">
            <v>LETRAS EN GARANTÍA</v>
          </cell>
          <cell r="L687" t="str">
            <v>TASA CERO</v>
          </cell>
          <cell r="M687" t="str">
            <v>Argentina</v>
          </cell>
          <cell r="Q687" t="str">
            <v>No mercado</v>
          </cell>
          <cell r="R687">
            <v>0.27500000000000002</v>
          </cell>
          <cell r="S687">
            <v>0</v>
          </cell>
          <cell r="T687">
            <v>0</v>
          </cell>
          <cell r="U687">
            <v>0.27500000000000002</v>
          </cell>
          <cell r="V687">
            <v>0</v>
          </cell>
          <cell r="W687">
            <v>0</v>
          </cell>
          <cell r="X687">
            <v>0.27500000000000002</v>
          </cell>
          <cell r="Y687">
            <v>0</v>
          </cell>
          <cell r="Z687">
            <v>0</v>
          </cell>
          <cell r="AA687"/>
          <cell r="AB687"/>
          <cell r="AC687"/>
          <cell r="AD687"/>
          <cell r="AE687"/>
          <cell r="AF687"/>
          <cell r="AG687"/>
          <cell r="AH687"/>
          <cell r="AI687"/>
          <cell r="AJ687"/>
          <cell r="AK687"/>
          <cell r="AL687"/>
        </row>
        <row r="688">
          <cell r="D688" t="str">
            <v>USD</v>
          </cell>
          <cell r="J688" t="str">
            <v>LETRAS EN GARANTÍA</v>
          </cell>
          <cell r="L688" t="str">
            <v>TASA CERO</v>
          </cell>
          <cell r="M688" t="str">
            <v>Argentina</v>
          </cell>
          <cell r="Q688" t="str">
            <v>No mercado</v>
          </cell>
          <cell r="R688">
            <v>0.27500000000000002</v>
          </cell>
          <cell r="S688">
            <v>0</v>
          </cell>
          <cell r="T688">
            <v>0</v>
          </cell>
          <cell r="U688">
            <v>0.27500000000000002</v>
          </cell>
          <cell r="V688">
            <v>0</v>
          </cell>
          <cell r="W688">
            <v>0</v>
          </cell>
          <cell r="X688">
            <v>0.27500000000000002</v>
          </cell>
          <cell r="Y688">
            <v>0</v>
          </cell>
          <cell r="Z688">
            <v>0</v>
          </cell>
          <cell r="AA688"/>
          <cell r="AB688"/>
          <cell r="AC688"/>
          <cell r="AD688"/>
          <cell r="AE688"/>
          <cell r="AF688"/>
          <cell r="AG688"/>
          <cell r="AH688"/>
          <cell r="AI688"/>
          <cell r="AJ688"/>
          <cell r="AK688"/>
          <cell r="AL688"/>
        </row>
        <row r="689">
          <cell r="D689" t="str">
            <v>USD</v>
          </cell>
          <cell r="J689" t="str">
            <v>LETRAS EN GARANTÍA</v>
          </cell>
          <cell r="L689" t="str">
            <v>TASA CERO</v>
          </cell>
          <cell r="M689" t="str">
            <v>Argentina</v>
          </cell>
          <cell r="Q689" t="str">
            <v>No mercado</v>
          </cell>
          <cell r="R689">
            <v>0.27500000000000002</v>
          </cell>
          <cell r="S689">
            <v>0</v>
          </cell>
          <cell r="T689">
            <v>0</v>
          </cell>
          <cell r="U689">
            <v>0.27500000000000002</v>
          </cell>
          <cell r="V689">
            <v>0</v>
          </cell>
          <cell r="W689">
            <v>0</v>
          </cell>
          <cell r="X689">
            <v>0.27500000000000002</v>
          </cell>
          <cell r="Y689">
            <v>0</v>
          </cell>
          <cell r="Z689">
            <v>0</v>
          </cell>
          <cell r="AA689"/>
          <cell r="AB689"/>
          <cell r="AC689"/>
          <cell r="AD689"/>
          <cell r="AE689"/>
          <cell r="AF689"/>
          <cell r="AG689"/>
          <cell r="AH689"/>
          <cell r="AI689"/>
          <cell r="AJ689"/>
          <cell r="AK689"/>
          <cell r="AL689"/>
        </row>
        <row r="690">
          <cell r="D690" t="str">
            <v>USD</v>
          </cell>
          <cell r="J690" t="str">
            <v>LETRAS EN GARANTÍA</v>
          </cell>
          <cell r="L690" t="str">
            <v>TASA CERO</v>
          </cell>
          <cell r="M690" t="str">
            <v>Argentina</v>
          </cell>
          <cell r="Q690" t="str">
            <v>No mercado</v>
          </cell>
          <cell r="R690">
            <v>0.27500000000000002</v>
          </cell>
          <cell r="S690">
            <v>0</v>
          </cell>
          <cell r="T690">
            <v>0</v>
          </cell>
          <cell r="U690">
            <v>0.27500000000000002</v>
          </cell>
          <cell r="V690">
            <v>0</v>
          </cell>
          <cell r="W690">
            <v>0</v>
          </cell>
          <cell r="X690">
            <v>0.27500000000000002</v>
          </cell>
          <cell r="Y690">
            <v>0</v>
          </cell>
          <cell r="Z690">
            <v>0</v>
          </cell>
          <cell r="AA690"/>
          <cell r="AB690"/>
          <cell r="AC690"/>
          <cell r="AD690"/>
          <cell r="AE690"/>
          <cell r="AF690"/>
          <cell r="AG690"/>
          <cell r="AH690"/>
          <cell r="AI690"/>
          <cell r="AJ690"/>
          <cell r="AK690"/>
          <cell r="AL690"/>
        </row>
        <row r="691">
          <cell r="D691" t="str">
            <v>USD</v>
          </cell>
          <cell r="J691" t="str">
            <v>LETRAS EN GARANTÍA</v>
          </cell>
          <cell r="L691" t="str">
            <v>TASA CERO</v>
          </cell>
          <cell r="M691" t="str">
            <v>Argentina</v>
          </cell>
          <cell r="Q691" t="str">
            <v>No mercado</v>
          </cell>
          <cell r="R691">
            <v>0.27500000000000002</v>
          </cell>
          <cell r="S691">
            <v>0</v>
          </cell>
          <cell r="T691">
            <v>0</v>
          </cell>
          <cell r="U691">
            <v>0.27500000000000002</v>
          </cell>
          <cell r="V691">
            <v>0</v>
          </cell>
          <cell r="W691">
            <v>0</v>
          </cell>
          <cell r="X691">
            <v>0.27500000000000002</v>
          </cell>
          <cell r="Y691">
            <v>0</v>
          </cell>
          <cell r="Z691">
            <v>0</v>
          </cell>
          <cell r="AA691"/>
          <cell r="AB691"/>
          <cell r="AC691"/>
          <cell r="AD691"/>
          <cell r="AE691"/>
          <cell r="AF691"/>
          <cell r="AG691"/>
          <cell r="AH691"/>
          <cell r="AI691"/>
          <cell r="AJ691"/>
          <cell r="AK691"/>
          <cell r="AL691"/>
        </row>
        <row r="692">
          <cell r="D692" t="str">
            <v>USD</v>
          </cell>
          <cell r="J692" t="str">
            <v>LETRAS EN GARANTÍA</v>
          </cell>
          <cell r="L692" t="str">
            <v>TASA CERO</v>
          </cell>
          <cell r="M692" t="str">
            <v>Argentina</v>
          </cell>
          <cell r="Q692" t="str">
            <v>No mercado</v>
          </cell>
          <cell r="R692">
            <v>0.27500000000000002</v>
          </cell>
          <cell r="S692">
            <v>0</v>
          </cell>
          <cell r="T692">
            <v>0</v>
          </cell>
          <cell r="U692">
            <v>0.27500000000000002</v>
          </cell>
          <cell r="V692">
            <v>0</v>
          </cell>
          <cell r="W692">
            <v>0</v>
          </cell>
          <cell r="X692">
            <v>0.27500000000000002</v>
          </cell>
          <cell r="Y692">
            <v>0</v>
          </cell>
          <cell r="Z692">
            <v>0</v>
          </cell>
          <cell r="AA692"/>
          <cell r="AB692"/>
          <cell r="AC692"/>
          <cell r="AD692"/>
          <cell r="AE692"/>
          <cell r="AF692"/>
          <cell r="AG692"/>
          <cell r="AH692"/>
          <cell r="AI692"/>
          <cell r="AJ692"/>
          <cell r="AK692"/>
          <cell r="AL692"/>
        </row>
        <row r="693">
          <cell r="D693" t="str">
            <v>USD</v>
          </cell>
          <cell r="J693" t="str">
            <v>LETRAS EN GARANTÍA</v>
          </cell>
          <cell r="L693" t="str">
            <v>TASA CERO</v>
          </cell>
          <cell r="M693" t="str">
            <v>Argentina</v>
          </cell>
          <cell r="Q693" t="str">
            <v>No mercado</v>
          </cell>
          <cell r="R693">
            <v>0.27500000000000002</v>
          </cell>
          <cell r="S693">
            <v>0</v>
          </cell>
          <cell r="T693">
            <v>0</v>
          </cell>
          <cell r="U693">
            <v>0.27500000000000002</v>
          </cell>
          <cell r="V693">
            <v>0</v>
          </cell>
          <cell r="W693">
            <v>0</v>
          </cell>
          <cell r="X693">
            <v>0.27500000000000002</v>
          </cell>
          <cell r="Y693">
            <v>0</v>
          </cell>
          <cell r="Z693">
            <v>0</v>
          </cell>
          <cell r="AA693"/>
          <cell r="AB693"/>
          <cell r="AC693"/>
          <cell r="AD693"/>
          <cell r="AE693"/>
          <cell r="AF693"/>
          <cell r="AG693"/>
          <cell r="AH693"/>
          <cell r="AI693"/>
          <cell r="AJ693"/>
          <cell r="AK693"/>
          <cell r="AL693"/>
        </row>
        <row r="694">
          <cell r="D694" t="str">
            <v>USD</v>
          </cell>
          <cell r="J694" t="str">
            <v>LETRAS EN GARANTÍA</v>
          </cell>
          <cell r="L694" t="str">
            <v>TASA CERO</v>
          </cell>
          <cell r="M694" t="str">
            <v>Argentina</v>
          </cell>
          <cell r="Q694" t="str">
            <v>No mercado</v>
          </cell>
          <cell r="R694">
            <v>0.27500000000000002</v>
          </cell>
          <cell r="S694">
            <v>0</v>
          </cell>
          <cell r="T694">
            <v>0</v>
          </cell>
          <cell r="U694">
            <v>0.27500000000000002</v>
          </cell>
          <cell r="V694">
            <v>0</v>
          </cell>
          <cell r="W694">
            <v>0</v>
          </cell>
          <cell r="X694">
            <v>0.27500000000000002</v>
          </cell>
          <cell r="Y694">
            <v>0</v>
          </cell>
          <cell r="Z694">
            <v>0</v>
          </cell>
          <cell r="AA694"/>
          <cell r="AB694"/>
          <cell r="AC694"/>
          <cell r="AD694"/>
          <cell r="AE694"/>
          <cell r="AF694"/>
          <cell r="AG694"/>
          <cell r="AH694"/>
          <cell r="AI694"/>
          <cell r="AJ694"/>
          <cell r="AK694"/>
          <cell r="AL694"/>
        </row>
        <row r="695">
          <cell r="D695" t="str">
            <v>USD</v>
          </cell>
          <cell r="J695" t="str">
            <v>LETRAS EN GARANTÍA</v>
          </cell>
          <cell r="L695" t="str">
            <v>TASA CERO</v>
          </cell>
          <cell r="M695" t="str">
            <v>Argentina</v>
          </cell>
          <cell r="Q695" t="str">
            <v>No mercado</v>
          </cell>
          <cell r="R695">
            <v>0.27500000000000002</v>
          </cell>
          <cell r="S695">
            <v>0</v>
          </cell>
          <cell r="T695">
            <v>0</v>
          </cell>
          <cell r="U695">
            <v>0.27500000000000002</v>
          </cell>
          <cell r="V695">
            <v>0</v>
          </cell>
          <cell r="W695">
            <v>0</v>
          </cell>
          <cell r="X695">
            <v>0.27500000000000002</v>
          </cell>
          <cell r="Y695">
            <v>0</v>
          </cell>
          <cell r="Z695">
            <v>0</v>
          </cell>
          <cell r="AA695"/>
          <cell r="AB695"/>
          <cell r="AC695"/>
          <cell r="AD695"/>
          <cell r="AE695"/>
          <cell r="AF695"/>
          <cell r="AG695"/>
          <cell r="AH695"/>
          <cell r="AI695"/>
          <cell r="AJ695"/>
          <cell r="AK695"/>
          <cell r="AL695"/>
        </row>
        <row r="696">
          <cell r="D696" t="str">
            <v>USD</v>
          </cell>
          <cell r="J696" t="str">
            <v>LETRAS EN GARANTÍA</v>
          </cell>
          <cell r="L696" t="str">
            <v>TASA CERO</v>
          </cell>
          <cell r="M696" t="str">
            <v>Argentina</v>
          </cell>
          <cell r="Q696" t="str">
            <v>No mercado</v>
          </cell>
          <cell r="R696">
            <v>0.27500000000000002</v>
          </cell>
          <cell r="S696">
            <v>0</v>
          </cell>
          <cell r="T696">
            <v>0</v>
          </cell>
          <cell r="U696">
            <v>0.27500000000000002</v>
          </cell>
          <cell r="V696">
            <v>0</v>
          </cell>
          <cell r="W696">
            <v>0</v>
          </cell>
          <cell r="X696">
            <v>0.27500000000000002</v>
          </cell>
          <cell r="Y696">
            <v>0</v>
          </cell>
          <cell r="Z696">
            <v>0</v>
          </cell>
          <cell r="AA696"/>
          <cell r="AB696"/>
          <cell r="AC696"/>
          <cell r="AD696"/>
          <cell r="AE696"/>
          <cell r="AF696"/>
          <cell r="AG696"/>
          <cell r="AH696"/>
          <cell r="AI696"/>
          <cell r="AJ696"/>
          <cell r="AK696"/>
          <cell r="AL696"/>
        </row>
        <row r="697">
          <cell r="D697" t="str">
            <v>USD</v>
          </cell>
          <cell r="J697" t="str">
            <v>LETRAS EN GARANTÍA</v>
          </cell>
          <cell r="L697" t="str">
            <v>TASA CERO</v>
          </cell>
          <cell r="M697" t="str">
            <v>Argentina</v>
          </cell>
          <cell r="Q697" t="str">
            <v>No mercado</v>
          </cell>
          <cell r="R697">
            <v>0.27500000000000002</v>
          </cell>
          <cell r="S697">
            <v>0</v>
          </cell>
          <cell r="T697">
            <v>0</v>
          </cell>
          <cell r="U697">
            <v>0.27500000000000002</v>
          </cell>
          <cell r="V697">
            <v>0</v>
          </cell>
          <cell r="W697">
            <v>0</v>
          </cell>
          <cell r="X697">
            <v>0.27500000000000002</v>
          </cell>
          <cell r="Y697">
            <v>0</v>
          </cell>
          <cell r="Z697">
            <v>0</v>
          </cell>
          <cell r="AA697"/>
          <cell r="AB697"/>
          <cell r="AC697"/>
          <cell r="AD697"/>
          <cell r="AE697"/>
          <cell r="AF697"/>
          <cell r="AG697"/>
          <cell r="AH697"/>
          <cell r="AI697"/>
          <cell r="AJ697"/>
          <cell r="AK697"/>
          <cell r="AL697"/>
        </row>
        <row r="698">
          <cell r="D698" t="str">
            <v>USD</v>
          </cell>
          <cell r="J698" t="str">
            <v>LETRAS EN GARANTÍA</v>
          </cell>
          <cell r="L698" t="str">
            <v>TASA CERO</v>
          </cell>
          <cell r="M698" t="str">
            <v>Argentina</v>
          </cell>
          <cell r="Q698" t="str">
            <v>No mercado</v>
          </cell>
          <cell r="R698">
            <v>0.27500000000000002</v>
          </cell>
          <cell r="S698">
            <v>0</v>
          </cell>
          <cell r="T698">
            <v>0</v>
          </cell>
          <cell r="U698">
            <v>0.27500000000000002</v>
          </cell>
          <cell r="V698">
            <v>0</v>
          </cell>
          <cell r="W698">
            <v>0</v>
          </cell>
          <cell r="X698">
            <v>0.27500000000000002</v>
          </cell>
          <cell r="Y698">
            <v>0</v>
          </cell>
          <cell r="Z698">
            <v>0</v>
          </cell>
          <cell r="AA698"/>
          <cell r="AB698"/>
          <cell r="AC698"/>
          <cell r="AD698"/>
          <cell r="AE698"/>
          <cell r="AF698"/>
          <cell r="AG698"/>
          <cell r="AH698"/>
          <cell r="AI698"/>
          <cell r="AJ698"/>
          <cell r="AK698"/>
          <cell r="AL698"/>
        </row>
        <row r="699">
          <cell r="D699" t="str">
            <v>USD</v>
          </cell>
          <cell r="J699" t="str">
            <v>LETRAS EN GARANTÍA</v>
          </cell>
          <cell r="L699" t="str">
            <v>TASA CERO</v>
          </cell>
          <cell r="M699" t="str">
            <v>Argentina</v>
          </cell>
          <cell r="Q699" t="str">
            <v>No mercado</v>
          </cell>
          <cell r="R699">
            <v>0.27500000000000002</v>
          </cell>
          <cell r="S699">
            <v>0</v>
          </cell>
          <cell r="T699">
            <v>0</v>
          </cell>
          <cell r="U699">
            <v>0.27500000000000002</v>
          </cell>
          <cell r="V699">
            <v>0</v>
          </cell>
          <cell r="W699">
            <v>0</v>
          </cell>
          <cell r="X699">
            <v>0.27500000000000002</v>
          </cell>
          <cell r="Y699">
            <v>0</v>
          </cell>
          <cell r="Z699">
            <v>0</v>
          </cell>
          <cell r="AA699"/>
          <cell r="AB699"/>
          <cell r="AC699"/>
          <cell r="AD699"/>
          <cell r="AE699"/>
          <cell r="AF699"/>
          <cell r="AG699"/>
          <cell r="AH699"/>
          <cell r="AI699"/>
          <cell r="AJ699"/>
          <cell r="AK699"/>
          <cell r="AL699"/>
        </row>
        <row r="700">
          <cell r="D700" t="str">
            <v>USD</v>
          </cell>
          <cell r="J700" t="str">
            <v>LETRAS EN GARANTÍA</v>
          </cell>
          <cell r="L700" t="str">
            <v>TASA CERO</v>
          </cell>
          <cell r="M700" t="str">
            <v>Argentina</v>
          </cell>
          <cell r="Q700" t="str">
            <v>No mercado</v>
          </cell>
          <cell r="R700">
            <v>0.27500000000000002</v>
          </cell>
          <cell r="S700">
            <v>0</v>
          </cell>
          <cell r="T700">
            <v>0</v>
          </cell>
          <cell r="U700">
            <v>0.27500000000000002</v>
          </cell>
          <cell r="V700">
            <v>0</v>
          </cell>
          <cell r="W700">
            <v>0</v>
          </cell>
          <cell r="X700">
            <v>0.27500000000000002</v>
          </cell>
          <cell r="Y700">
            <v>0</v>
          </cell>
          <cell r="Z700">
            <v>0</v>
          </cell>
          <cell r="AA700"/>
          <cell r="AB700"/>
          <cell r="AC700"/>
          <cell r="AD700"/>
          <cell r="AE700"/>
          <cell r="AF700"/>
          <cell r="AG700"/>
          <cell r="AH700"/>
          <cell r="AI700"/>
          <cell r="AJ700"/>
          <cell r="AK700"/>
          <cell r="AL700"/>
        </row>
        <row r="701">
          <cell r="D701" t="str">
            <v>USD</v>
          </cell>
          <cell r="J701" t="str">
            <v>LETRAS EN GARANTÍA</v>
          </cell>
          <cell r="L701" t="str">
            <v>TASA CERO</v>
          </cell>
          <cell r="M701" t="str">
            <v>Argentina</v>
          </cell>
          <cell r="Q701" t="str">
            <v>No mercado</v>
          </cell>
          <cell r="R701">
            <v>0.27500000000000002</v>
          </cell>
          <cell r="S701">
            <v>0</v>
          </cell>
          <cell r="T701">
            <v>0</v>
          </cell>
          <cell r="U701">
            <v>0.27500000000000002</v>
          </cell>
          <cell r="V701">
            <v>0</v>
          </cell>
          <cell r="W701">
            <v>0</v>
          </cell>
          <cell r="X701">
            <v>0.27500000000000002</v>
          </cell>
          <cell r="Y701">
            <v>0</v>
          </cell>
          <cell r="Z701">
            <v>0</v>
          </cell>
          <cell r="AA701"/>
          <cell r="AB701"/>
          <cell r="AC701"/>
          <cell r="AD701"/>
          <cell r="AE701"/>
          <cell r="AF701"/>
          <cell r="AG701"/>
          <cell r="AH701"/>
          <cell r="AI701"/>
          <cell r="AJ701"/>
          <cell r="AK701"/>
          <cell r="AL701"/>
        </row>
        <row r="702">
          <cell r="D702" t="str">
            <v>USD</v>
          </cell>
          <cell r="J702" t="str">
            <v>LETRAS EN GARANTÍA</v>
          </cell>
          <cell r="L702" t="str">
            <v>TASA CERO</v>
          </cell>
          <cell r="M702" t="str">
            <v>Argentina</v>
          </cell>
          <cell r="Q702" t="str">
            <v>No mercado</v>
          </cell>
          <cell r="R702">
            <v>0.27500000000000002</v>
          </cell>
          <cell r="S702">
            <v>0</v>
          </cell>
          <cell r="T702">
            <v>0</v>
          </cell>
          <cell r="U702">
            <v>0.27500000000000002</v>
          </cell>
          <cell r="V702">
            <v>0</v>
          </cell>
          <cell r="W702">
            <v>0</v>
          </cell>
          <cell r="X702">
            <v>0.27500000000000002</v>
          </cell>
          <cell r="Y702">
            <v>0</v>
          </cell>
          <cell r="Z702">
            <v>0</v>
          </cell>
          <cell r="AA702"/>
          <cell r="AB702"/>
          <cell r="AC702"/>
          <cell r="AD702"/>
          <cell r="AE702"/>
          <cell r="AF702"/>
          <cell r="AG702"/>
          <cell r="AH702"/>
          <cell r="AI702"/>
          <cell r="AJ702"/>
          <cell r="AK702"/>
          <cell r="AL702"/>
        </row>
        <row r="703">
          <cell r="D703" t="str">
            <v>USD</v>
          </cell>
          <cell r="J703" t="str">
            <v>LETRAS EN GARANTÍA</v>
          </cell>
          <cell r="L703" t="str">
            <v>TASA CERO</v>
          </cell>
          <cell r="M703" t="str">
            <v>Argentina</v>
          </cell>
          <cell r="Q703" t="str">
            <v>No mercado</v>
          </cell>
          <cell r="R703">
            <v>0.27500000000000002</v>
          </cell>
          <cell r="S703">
            <v>0</v>
          </cell>
          <cell r="T703">
            <v>0</v>
          </cell>
          <cell r="U703">
            <v>0.27500000000000002</v>
          </cell>
          <cell r="V703">
            <v>0</v>
          </cell>
          <cell r="W703">
            <v>0</v>
          </cell>
          <cell r="X703">
            <v>0.27500000000000002</v>
          </cell>
          <cell r="Y703">
            <v>0</v>
          </cell>
          <cell r="Z703">
            <v>0</v>
          </cell>
          <cell r="AA703"/>
          <cell r="AB703"/>
          <cell r="AC703"/>
          <cell r="AD703"/>
          <cell r="AE703"/>
          <cell r="AF703"/>
          <cell r="AG703"/>
          <cell r="AH703"/>
          <cell r="AI703"/>
          <cell r="AJ703"/>
          <cell r="AK703"/>
          <cell r="AL703"/>
        </row>
        <row r="704">
          <cell r="D704" t="str">
            <v>USD</v>
          </cell>
          <cell r="J704" t="str">
            <v>LETRAS EN GARANTÍA</v>
          </cell>
          <cell r="L704" t="str">
            <v>TASA CERO</v>
          </cell>
          <cell r="M704" t="str">
            <v>Argentina</v>
          </cell>
          <cell r="Q704" t="str">
            <v>No mercado</v>
          </cell>
          <cell r="R704">
            <v>0.27500000000000002</v>
          </cell>
          <cell r="S704">
            <v>0</v>
          </cell>
          <cell r="T704">
            <v>0</v>
          </cell>
          <cell r="U704">
            <v>0.27500000000000002</v>
          </cell>
          <cell r="V704">
            <v>0</v>
          </cell>
          <cell r="W704">
            <v>0</v>
          </cell>
          <cell r="X704">
            <v>0.27500000000000002</v>
          </cell>
          <cell r="Y704">
            <v>0</v>
          </cell>
          <cell r="Z704">
            <v>0</v>
          </cell>
          <cell r="AA704"/>
          <cell r="AB704"/>
          <cell r="AC704"/>
          <cell r="AD704"/>
          <cell r="AE704"/>
          <cell r="AF704"/>
          <cell r="AG704"/>
          <cell r="AH704"/>
          <cell r="AI704"/>
          <cell r="AJ704"/>
          <cell r="AK704"/>
          <cell r="AL704"/>
        </row>
        <row r="705">
          <cell r="D705" t="str">
            <v>USD</v>
          </cell>
          <cell r="J705" t="str">
            <v>LETRAS EN GARANTÍA</v>
          </cell>
          <cell r="L705" t="str">
            <v>TASA CERO</v>
          </cell>
          <cell r="M705" t="str">
            <v>Argentina</v>
          </cell>
          <cell r="Q705" t="str">
            <v>No mercado</v>
          </cell>
          <cell r="R705">
            <v>0.27500000000000002</v>
          </cell>
          <cell r="S705">
            <v>0</v>
          </cell>
          <cell r="T705">
            <v>0</v>
          </cell>
          <cell r="U705">
            <v>0.27500000000000002</v>
          </cell>
          <cell r="V705">
            <v>0</v>
          </cell>
          <cell r="W705">
            <v>0</v>
          </cell>
          <cell r="X705">
            <v>0.27500000000000002</v>
          </cell>
          <cell r="Y705">
            <v>0</v>
          </cell>
          <cell r="Z705">
            <v>0</v>
          </cell>
          <cell r="AA705"/>
          <cell r="AB705"/>
          <cell r="AC705"/>
          <cell r="AD705"/>
          <cell r="AE705"/>
          <cell r="AF705"/>
          <cell r="AG705"/>
          <cell r="AH705"/>
          <cell r="AI705"/>
          <cell r="AJ705"/>
          <cell r="AK705"/>
          <cell r="AL705"/>
        </row>
        <row r="706">
          <cell r="D706" t="str">
            <v>USD</v>
          </cell>
          <cell r="J706" t="str">
            <v>LETRAS EN GARANTÍA</v>
          </cell>
          <cell r="L706" t="str">
            <v>TASA CERO</v>
          </cell>
          <cell r="M706" t="str">
            <v>Argentina</v>
          </cell>
          <cell r="Q706" t="str">
            <v>No mercado</v>
          </cell>
          <cell r="R706">
            <v>0.27500000000000002</v>
          </cell>
          <cell r="S706">
            <v>0</v>
          </cell>
          <cell r="T706">
            <v>0</v>
          </cell>
          <cell r="U706">
            <v>0.27500000000000002</v>
          </cell>
          <cell r="V706">
            <v>0</v>
          </cell>
          <cell r="W706">
            <v>0</v>
          </cell>
          <cell r="X706">
            <v>0.27500000000000002</v>
          </cell>
          <cell r="Y706">
            <v>0</v>
          </cell>
          <cell r="Z706">
            <v>0</v>
          </cell>
          <cell r="AA706"/>
          <cell r="AB706"/>
          <cell r="AC706"/>
          <cell r="AD706"/>
          <cell r="AE706"/>
          <cell r="AF706"/>
          <cell r="AG706"/>
          <cell r="AH706"/>
          <cell r="AI706"/>
          <cell r="AJ706"/>
          <cell r="AK706"/>
          <cell r="AL706"/>
        </row>
        <row r="707">
          <cell r="D707" t="str">
            <v>USD</v>
          </cell>
          <cell r="J707" t="str">
            <v>LETRAS EN GARANTÍA</v>
          </cell>
          <cell r="L707" t="str">
            <v>TASA CERO</v>
          </cell>
          <cell r="M707" t="str">
            <v>Argentina</v>
          </cell>
          <cell r="Q707" t="str">
            <v>No mercado</v>
          </cell>
          <cell r="R707">
            <v>0.27500000000000002</v>
          </cell>
          <cell r="S707">
            <v>0</v>
          </cell>
          <cell r="T707">
            <v>0</v>
          </cell>
          <cell r="U707">
            <v>0.27500000000000002</v>
          </cell>
          <cell r="V707">
            <v>0</v>
          </cell>
          <cell r="W707">
            <v>0</v>
          </cell>
          <cell r="X707">
            <v>0.27500000000000002</v>
          </cell>
          <cell r="Y707">
            <v>0</v>
          </cell>
          <cell r="Z707">
            <v>0</v>
          </cell>
          <cell r="AA707"/>
          <cell r="AB707"/>
          <cell r="AC707"/>
          <cell r="AD707"/>
          <cell r="AE707"/>
          <cell r="AF707"/>
          <cell r="AG707"/>
          <cell r="AH707"/>
          <cell r="AI707"/>
          <cell r="AJ707"/>
          <cell r="AK707"/>
          <cell r="AL707"/>
        </row>
        <row r="708">
          <cell r="D708" t="str">
            <v>USD</v>
          </cell>
          <cell r="J708" t="str">
            <v>LETRAS EN GARANTÍA</v>
          </cell>
          <cell r="L708" t="str">
            <v>TASA CERO</v>
          </cell>
          <cell r="M708" t="str">
            <v>Argentina</v>
          </cell>
          <cell r="Q708" t="str">
            <v>No mercado</v>
          </cell>
          <cell r="R708">
            <v>0.27500000000000002</v>
          </cell>
          <cell r="S708">
            <v>0</v>
          </cell>
          <cell r="T708">
            <v>0</v>
          </cell>
          <cell r="U708">
            <v>0.27500000000000002</v>
          </cell>
          <cell r="V708">
            <v>0</v>
          </cell>
          <cell r="W708">
            <v>0</v>
          </cell>
          <cell r="X708">
            <v>0.27500000000000002</v>
          </cell>
          <cell r="Y708">
            <v>0</v>
          </cell>
          <cell r="Z708">
            <v>0</v>
          </cell>
          <cell r="AA708"/>
          <cell r="AB708"/>
          <cell r="AC708"/>
          <cell r="AD708"/>
          <cell r="AE708"/>
          <cell r="AF708"/>
          <cell r="AG708"/>
          <cell r="AH708"/>
          <cell r="AI708"/>
          <cell r="AJ708"/>
          <cell r="AK708"/>
          <cell r="AL708"/>
        </row>
        <row r="709">
          <cell r="D709" t="str">
            <v>USD</v>
          </cell>
          <cell r="J709" t="str">
            <v>LETRAS EN GARANTÍA</v>
          </cell>
          <cell r="L709" t="str">
            <v>TASA CERO</v>
          </cell>
          <cell r="M709" t="str">
            <v>Argentina</v>
          </cell>
          <cell r="Q709" t="str">
            <v>No mercado</v>
          </cell>
          <cell r="R709">
            <v>0.27500000000000002</v>
          </cell>
          <cell r="S709">
            <v>0</v>
          </cell>
          <cell r="T709">
            <v>0</v>
          </cell>
          <cell r="U709">
            <v>0.27500000000000002</v>
          </cell>
          <cell r="V709">
            <v>0</v>
          </cell>
          <cell r="W709">
            <v>0</v>
          </cell>
          <cell r="X709">
            <v>0.27500000000000002</v>
          </cell>
          <cell r="Y709">
            <v>0</v>
          </cell>
          <cell r="Z709">
            <v>0</v>
          </cell>
          <cell r="AA709"/>
          <cell r="AB709"/>
          <cell r="AC709"/>
          <cell r="AD709"/>
          <cell r="AE709"/>
          <cell r="AF709"/>
          <cell r="AG709"/>
          <cell r="AH709"/>
          <cell r="AI709"/>
          <cell r="AJ709"/>
          <cell r="AK709"/>
          <cell r="AL709"/>
        </row>
        <row r="710">
          <cell r="D710" t="str">
            <v>USD</v>
          </cell>
          <cell r="J710" t="str">
            <v>LETRAS EN GARANTÍA</v>
          </cell>
          <cell r="L710" t="str">
            <v>TASA CERO</v>
          </cell>
          <cell r="M710" t="str">
            <v>Argentina</v>
          </cell>
          <cell r="Q710" t="str">
            <v>No mercado</v>
          </cell>
          <cell r="R710">
            <v>0.27500000000000002</v>
          </cell>
          <cell r="S710">
            <v>0</v>
          </cell>
          <cell r="T710">
            <v>0</v>
          </cell>
          <cell r="U710">
            <v>0.27500000000000002</v>
          </cell>
          <cell r="V710">
            <v>0</v>
          </cell>
          <cell r="W710">
            <v>0</v>
          </cell>
          <cell r="X710">
            <v>0.27500000000000002</v>
          </cell>
          <cell r="Y710">
            <v>0</v>
          </cell>
          <cell r="Z710">
            <v>0</v>
          </cell>
          <cell r="AA710"/>
          <cell r="AB710"/>
          <cell r="AC710"/>
          <cell r="AD710"/>
          <cell r="AE710"/>
          <cell r="AF710"/>
          <cell r="AG710"/>
          <cell r="AH710"/>
          <cell r="AI710"/>
          <cell r="AJ710"/>
          <cell r="AK710"/>
          <cell r="AL710"/>
        </row>
        <row r="711">
          <cell r="D711" t="str">
            <v>USD</v>
          </cell>
          <cell r="J711" t="str">
            <v>LETRAS EN GARANTÍA</v>
          </cell>
          <cell r="L711" t="str">
            <v>TASA CERO</v>
          </cell>
          <cell r="M711" t="str">
            <v>Argentina</v>
          </cell>
          <cell r="Q711" t="str">
            <v>No mercado</v>
          </cell>
          <cell r="R711">
            <v>0.27500000000000002</v>
          </cell>
          <cell r="S711">
            <v>0</v>
          </cell>
          <cell r="T711">
            <v>0</v>
          </cell>
          <cell r="U711">
            <v>0.27500000000000002</v>
          </cell>
          <cell r="V711">
            <v>0</v>
          </cell>
          <cell r="W711">
            <v>0</v>
          </cell>
          <cell r="X711">
            <v>0.27500000000000002</v>
          </cell>
          <cell r="Y711">
            <v>0</v>
          </cell>
          <cell r="Z711">
            <v>0</v>
          </cell>
          <cell r="AA711"/>
          <cell r="AB711"/>
          <cell r="AC711"/>
          <cell r="AD711"/>
          <cell r="AE711"/>
          <cell r="AF711"/>
          <cell r="AG711"/>
          <cell r="AH711"/>
          <cell r="AI711"/>
          <cell r="AJ711"/>
          <cell r="AK711"/>
          <cell r="AL711"/>
        </row>
        <row r="712">
          <cell r="D712" t="str">
            <v>USD</v>
          </cell>
          <cell r="J712" t="str">
            <v>LETRAS EN GARANTÍA</v>
          </cell>
          <cell r="L712" t="str">
            <v>TASA CERO</v>
          </cell>
          <cell r="M712" t="str">
            <v>Argentina</v>
          </cell>
          <cell r="Q712" t="str">
            <v>No mercado</v>
          </cell>
          <cell r="R712">
            <v>0.27500000000000002</v>
          </cell>
          <cell r="S712">
            <v>0</v>
          </cell>
          <cell r="T712">
            <v>0</v>
          </cell>
          <cell r="U712">
            <v>0.27500000000000002</v>
          </cell>
          <cell r="V712">
            <v>0</v>
          </cell>
          <cell r="W712">
            <v>0</v>
          </cell>
          <cell r="X712">
            <v>0.27500000000000002</v>
          </cell>
          <cell r="Y712">
            <v>0</v>
          </cell>
          <cell r="Z712">
            <v>0</v>
          </cell>
          <cell r="AA712"/>
          <cell r="AB712"/>
          <cell r="AC712"/>
          <cell r="AD712"/>
          <cell r="AE712"/>
          <cell r="AF712"/>
          <cell r="AG712"/>
          <cell r="AH712"/>
          <cell r="AI712"/>
          <cell r="AJ712"/>
          <cell r="AK712"/>
          <cell r="AL712"/>
        </row>
        <row r="713">
          <cell r="D713" t="str">
            <v>USD</v>
          </cell>
          <cell r="J713" t="str">
            <v>LETRAS EN GARANTÍA</v>
          </cell>
          <cell r="L713" t="str">
            <v>TASA CERO</v>
          </cell>
          <cell r="M713" t="str">
            <v>Argentina</v>
          </cell>
          <cell r="Q713" t="str">
            <v>No mercado</v>
          </cell>
          <cell r="R713">
            <v>0.27500000000000002</v>
          </cell>
          <cell r="S713">
            <v>0</v>
          </cell>
          <cell r="T713">
            <v>0</v>
          </cell>
          <cell r="U713">
            <v>0.27500000000000002</v>
          </cell>
          <cell r="V713">
            <v>0</v>
          </cell>
          <cell r="W713">
            <v>0</v>
          </cell>
          <cell r="X713">
            <v>0.27500000000000002</v>
          </cell>
          <cell r="Y713">
            <v>0</v>
          </cell>
          <cell r="Z713">
            <v>0</v>
          </cell>
          <cell r="AA713"/>
          <cell r="AB713"/>
          <cell r="AC713"/>
          <cell r="AD713"/>
          <cell r="AE713"/>
          <cell r="AF713"/>
          <cell r="AG713"/>
          <cell r="AH713"/>
          <cell r="AI713"/>
          <cell r="AJ713"/>
          <cell r="AK713"/>
          <cell r="AL713"/>
        </row>
        <row r="714">
          <cell r="D714" t="str">
            <v>USD</v>
          </cell>
          <cell r="J714" t="str">
            <v>LETRAS EN GARANTÍA</v>
          </cell>
          <cell r="L714" t="str">
            <v>TASA CERO</v>
          </cell>
          <cell r="M714" t="str">
            <v>Argentina</v>
          </cell>
          <cell r="Q714" t="str">
            <v>No mercado</v>
          </cell>
          <cell r="R714">
            <v>0.27500000000000002</v>
          </cell>
          <cell r="S714">
            <v>0</v>
          </cell>
          <cell r="T714">
            <v>0</v>
          </cell>
          <cell r="U714">
            <v>0.27500000000000002</v>
          </cell>
          <cell r="V714">
            <v>0</v>
          </cell>
          <cell r="W714">
            <v>0</v>
          </cell>
          <cell r="X714">
            <v>0.27500000000000002</v>
          </cell>
          <cell r="Y714">
            <v>0</v>
          </cell>
          <cell r="Z714">
            <v>0</v>
          </cell>
          <cell r="AA714"/>
          <cell r="AB714"/>
          <cell r="AC714"/>
          <cell r="AD714"/>
          <cell r="AE714"/>
          <cell r="AF714"/>
          <cell r="AG714"/>
          <cell r="AH714"/>
          <cell r="AI714"/>
          <cell r="AJ714"/>
          <cell r="AK714"/>
          <cell r="AL714"/>
        </row>
        <row r="715">
          <cell r="D715" t="str">
            <v>USD</v>
          </cell>
          <cell r="J715" t="str">
            <v>LETRAS EN GARANTÍA</v>
          </cell>
          <cell r="L715" t="str">
            <v>TASA CERO</v>
          </cell>
          <cell r="M715" t="str">
            <v>Argentina</v>
          </cell>
          <cell r="Q715" t="str">
            <v>No mercado</v>
          </cell>
          <cell r="R715">
            <v>0.27500000000000002</v>
          </cell>
          <cell r="S715">
            <v>0</v>
          </cell>
          <cell r="T715">
            <v>0</v>
          </cell>
          <cell r="U715">
            <v>0.27500000000000002</v>
          </cell>
          <cell r="V715">
            <v>0</v>
          </cell>
          <cell r="W715">
            <v>0</v>
          </cell>
          <cell r="X715">
            <v>0.27500000000000002</v>
          </cell>
          <cell r="Y715">
            <v>0</v>
          </cell>
          <cell r="Z715">
            <v>0</v>
          </cell>
          <cell r="AA715"/>
          <cell r="AB715"/>
          <cell r="AC715"/>
          <cell r="AD715"/>
          <cell r="AE715"/>
          <cell r="AF715"/>
          <cell r="AG715"/>
          <cell r="AH715"/>
          <cell r="AI715"/>
          <cell r="AJ715"/>
          <cell r="AK715"/>
          <cell r="AL715"/>
        </row>
        <row r="716">
          <cell r="D716" t="str">
            <v>USD</v>
          </cell>
          <cell r="J716" t="str">
            <v>LETRAS EN GARANTÍA</v>
          </cell>
          <cell r="L716" t="str">
            <v>TASA CERO</v>
          </cell>
          <cell r="M716" t="str">
            <v>Argentina</v>
          </cell>
          <cell r="Q716" t="str">
            <v>No mercado</v>
          </cell>
          <cell r="R716">
            <v>0.27500000000000002</v>
          </cell>
          <cell r="S716">
            <v>0</v>
          </cell>
          <cell r="T716">
            <v>0</v>
          </cell>
          <cell r="U716">
            <v>0.27500000000000002</v>
          </cell>
          <cell r="V716">
            <v>0</v>
          </cell>
          <cell r="W716">
            <v>0</v>
          </cell>
          <cell r="X716">
            <v>0.27500000000000002</v>
          </cell>
          <cell r="Y716">
            <v>0</v>
          </cell>
          <cell r="Z716">
            <v>0</v>
          </cell>
          <cell r="AA716"/>
          <cell r="AB716"/>
          <cell r="AC716"/>
          <cell r="AD716"/>
          <cell r="AE716"/>
          <cell r="AF716"/>
          <cell r="AG716"/>
          <cell r="AH716"/>
          <cell r="AI716"/>
          <cell r="AJ716"/>
          <cell r="AK716"/>
          <cell r="AL716"/>
        </row>
        <row r="717">
          <cell r="D717" t="str">
            <v>USD</v>
          </cell>
          <cell r="J717" t="str">
            <v>LETRAS EN GARANTÍA</v>
          </cell>
          <cell r="L717" t="str">
            <v>TASA CERO</v>
          </cell>
          <cell r="M717" t="str">
            <v>Argentina</v>
          </cell>
          <cell r="Q717" t="str">
            <v>No mercado</v>
          </cell>
          <cell r="R717">
            <v>0.27500000000000002</v>
          </cell>
          <cell r="S717">
            <v>0</v>
          </cell>
          <cell r="T717">
            <v>0</v>
          </cell>
          <cell r="U717">
            <v>0.27500000000000002</v>
          </cell>
          <cell r="V717">
            <v>0</v>
          </cell>
          <cell r="W717">
            <v>0</v>
          </cell>
          <cell r="X717">
            <v>0.27500000000000002</v>
          </cell>
          <cell r="Y717">
            <v>0</v>
          </cell>
          <cell r="Z717">
            <v>0</v>
          </cell>
          <cell r="AA717"/>
          <cell r="AB717"/>
          <cell r="AC717"/>
          <cell r="AD717"/>
          <cell r="AE717"/>
          <cell r="AF717"/>
          <cell r="AG717"/>
          <cell r="AH717"/>
          <cell r="AI717"/>
          <cell r="AJ717"/>
          <cell r="AK717"/>
          <cell r="AL717"/>
        </row>
        <row r="718">
          <cell r="D718" t="str">
            <v>USD</v>
          </cell>
          <cell r="J718" t="str">
            <v>LETRAS EN GARANTÍA</v>
          </cell>
          <cell r="L718" t="str">
            <v>TASA CERO</v>
          </cell>
          <cell r="M718" t="str">
            <v>Argentina</v>
          </cell>
          <cell r="Q718" t="str">
            <v>No mercado</v>
          </cell>
          <cell r="R718">
            <v>0.27500000000000002</v>
          </cell>
          <cell r="S718">
            <v>0</v>
          </cell>
          <cell r="T718">
            <v>0</v>
          </cell>
          <cell r="U718">
            <v>0.27500000000000002</v>
          </cell>
          <cell r="V718">
            <v>0</v>
          </cell>
          <cell r="W718">
            <v>0</v>
          </cell>
          <cell r="X718">
            <v>0.27500000000000002</v>
          </cell>
          <cell r="Y718">
            <v>0</v>
          </cell>
          <cell r="Z718">
            <v>0</v>
          </cell>
          <cell r="AA718"/>
          <cell r="AB718"/>
          <cell r="AC718"/>
          <cell r="AD718"/>
          <cell r="AE718"/>
          <cell r="AF718"/>
          <cell r="AG718"/>
          <cell r="AH718"/>
          <cell r="AI718"/>
          <cell r="AJ718"/>
          <cell r="AK718"/>
          <cell r="AL718"/>
        </row>
        <row r="719">
          <cell r="D719" t="str">
            <v>USD</v>
          </cell>
          <cell r="J719" t="str">
            <v>LETRAS EN GARANTÍA</v>
          </cell>
          <cell r="L719" t="str">
            <v>TASA CERO</v>
          </cell>
          <cell r="M719" t="str">
            <v>Argentina</v>
          </cell>
          <cell r="Q719" t="str">
            <v>No mercado</v>
          </cell>
          <cell r="R719">
            <v>0.27500000000000002</v>
          </cell>
          <cell r="S719">
            <v>0</v>
          </cell>
          <cell r="T719">
            <v>0</v>
          </cell>
          <cell r="U719">
            <v>0.27500000000000002</v>
          </cell>
          <cell r="V719">
            <v>0</v>
          </cell>
          <cell r="W719">
            <v>0</v>
          </cell>
          <cell r="X719">
            <v>0.27500000000000002</v>
          </cell>
          <cell r="Y719">
            <v>0</v>
          </cell>
          <cell r="Z719">
            <v>0</v>
          </cell>
          <cell r="AA719"/>
          <cell r="AB719"/>
          <cell r="AC719"/>
          <cell r="AD719"/>
          <cell r="AE719"/>
          <cell r="AF719"/>
          <cell r="AG719"/>
          <cell r="AH719"/>
          <cell r="AI719"/>
          <cell r="AJ719"/>
          <cell r="AK719"/>
          <cell r="AL719"/>
        </row>
        <row r="720">
          <cell r="D720" t="str">
            <v>USD</v>
          </cell>
          <cell r="J720" t="str">
            <v>LETRAS EN GARANTÍA</v>
          </cell>
          <cell r="L720" t="str">
            <v>TASA CERO</v>
          </cell>
          <cell r="M720" t="str">
            <v>Argentina</v>
          </cell>
          <cell r="Q720" t="str">
            <v>No mercado</v>
          </cell>
          <cell r="R720">
            <v>0.27500000000000002</v>
          </cell>
          <cell r="S720">
            <v>0</v>
          </cell>
          <cell r="T720">
            <v>0</v>
          </cell>
          <cell r="U720">
            <v>0.27500000000000002</v>
          </cell>
          <cell r="V720">
            <v>0</v>
          </cell>
          <cell r="W720">
            <v>0</v>
          </cell>
          <cell r="X720">
            <v>0.27500000000000002</v>
          </cell>
          <cell r="Y720">
            <v>0</v>
          </cell>
          <cell r="Z720">
            <v>0</v>
          </cell>
          <cell r="AA720"/>
          <cell r="AB720"/>
          <cell r="AC720"/>
          <cell r="AD720"/>
          <cell r="AE720"/>
          <cell r="AF720"/>
          <cell r="AG720"/>
          <cell r="AH720"/>
          <cell r="AI720"/>
          <cell r="AJ720"/>
          <cell r="AK720"/>
          <cell r="AL720"/>
        </row>
        <row r="721">
          <cell r="D721" t="str">
            <v>USD</v>
          </cell>
          <cell r="J721" t="str">
            <v>LETRAS EN GARANTÍA</v>
          </cell>
          <cell r="L721" t="str">
            <v>TASA CERO</v>
          </cell>
          <cell r="M721" t="str">
            <v>Argentina</v>
          </cell>
          <cell r="Q721" t="str">
            <v>No mercado</v>
          </cell>
          <cell r="R721">
            <v>0.27500000000000002</v>
          </cell>
          <cell r="S721">
            <v>0</v>
          </cell>
          <cell r="T721">
            <v>0</v>
          </cell>
          <cell r="U721">
            <v>0.27500000000000002</v>
          </cell>
          <cell r="V721">
            <v>0</v>
          </cell>
          <cell r="W721">
            <v>0</v>
          </cell>
          <cell r="X721">
            <v>0.27500000000000002</v>
          </cell>
          <cell r="Y721">
            <v>0</v>
          </cell>
          <cell r="Z721">
            <v>0</v>
          </cell>
          <cell r="AA721"/>
          <cell r="AB721"/>
          <cell r="AC721"/>
          <cell r="AD721"/>
          <cell r="AE721"/>
          <cell r="AF721"/>
          <cell r="AG721"/>
          <cell r="AH721"/>
          <cell r="AI721"/>
          <cell r="AJ721"/>
          <cell r="AK721"/>
          <cell r="AL721"/>
        </row>
        <row r="722">
          <cell r="D722" t="str">
            <v>USD</v>
          </cell>
          <cell r="J722" t="str">
            <v>LETRAS EN GARANTÍA</v>
          </cell>
          <cell r="L722" t="str">
            <v>TASA CERO</v>
          </cell>
          <cell r="M722" t="str">
            <v>Argentina</v>
          </cell>
          <cell r="Q722" t="str">
            <v>No mercado</v>
          </cell>
          <cell r="R722">
            <v>0.27500000000000002</v>
          </cell>
          <cell r="S722">
            <v>0</v>
          </cell>
          <cell r="T722">
            <v>0</v>
          </cell>
          <cell r="U722">
            <v>0.27500000000000002</v>
          </cell>
          <cell r="V722">
            <v>0</v>
          </cell>
          <cell r="W722">
            <v>0</v>
          </cell>
          <cell r="X722">
            <v>0.27500000000000002</v>
          </cell>
          <cell r="Y722">
            <v>0</v>
          </cell>
          <cell r="Z722">
            <v>0</v>
          </cell>
          <cell r="AA722"/>
          <cell r="AB722"/>
          <cell r="AC722"/>
          <cell r="AD722"/>
          <cell r="AE722"/>
          <cell r="AF722"/>
          <cell r="AG722"/>
          <cell r="AH722"/>
          <cell r="AI722"/>
          <cell r="AJ722"/>
          <cell r="AK722"/>
          <cell r="AL722"/>
        </row>
        <row r="723">
          <cell r="D723" t="str">
            <v>USD</v>
          </cell>
          <cell r="J723" t="str">
            <v>LETRAS EN GARANTÍA</v>
          </cell>
          <cell r="L723" t="str">
            <v>TASA CERO</v>
          </cell>
          <cell r="M723" t="str">
            <v>Argentina</v>
          </cell>
          <cell r="Q723" t="str">
            <v>No mercado</v>
          </cell>
          <cell r="R723">
            <v>0.27500000000000002</v>
          </cell>
          <cell r="S723">
            <v>0</v>
          </cell>
          <cell r="T723">
            <v>0</v>
          </cell>
          <cell r="U723">
            <v>0.27500000000000002</v>
          </cell>
          <cell r="V723">
            <v>0</v>
          </cell>
          <cell r="W723">
            <v>0</v>
          </cell>
          <cell r="X723">
            <v>0.27500000000000002</v>
          </cell>
          <cell r="Y723">
            <v>0</v>
          </cell>
          <cell r="Z723">
            <v>0</v>
          </cell>
          <cell r="AA723"/>
          <cell r="AB723"/>
          <cell r="AC723"/>
          <cell r="AD723"/>
          <cell r="AE723"/>
          <cell r="AF723"/>
          <cell r="AG723"/>
          <cell r="AH723"/>
          <cell r="AI723"/>
          <cell r="AJ723"/>
          <cell r="AK723"/>
          <cell r="AL723"/>
        </row>
        <row r="724">
          <cell r="D724" t="str">
            <v>USD</v>
          </cell>
          <cell r="J724" t="str">
            <v>LETRAS EN GARANTÍA</v>
          </cell>
          <cell r="L724" t="str">
            <v>TASA CERO</v>
          </cell>
          <cell r="M724" t="str">
            <v>Argentina</v>
          </cell>
          <cell r="Q724" t="str">
            <v>No mercado</v>
          </cell>
          <cell r="R724">
            <v>0.27500000000000002</v>
          </cell>
          <cell r="S724">
            <v>0</v>
          </cell>
          <cell r="T724">
            <v>0</v>
          </cell>
          <cell r="U724">
            <v>0.27500000000000002</v>
          </cell>
          <cell r="V724">
            <v>0</v>
          </cell>
          <cell r="W724">
            <v>0</v>
          </cell>
          <cell r="X724">
            <v>0.27500000000000002</v>
          </cell>
          <cell r="Y724">
            <v>0</v>
          </cell>
          <cell r="Z724">
            <v>0</v>
          </cell>
          <cell r="AA724"/>
          <cell r="AB724"/>
          <cell r="AC724"/>
          <cell r="AD724"/>
          <cell r="AE724"/>
          <cell r="AF724"/>
          <cell r="AG724"/>
          <cell r="AH724"/>
          <cell r="AI724"/>
          <cell r="AJ724"/>
          <cell r="AK724"/>
          <cell r="AL724"/>
        </row>
        <row r="725">
          <cell r="D725" t="str">
            <v>USD</v>
          </cell>
          <cell r="J725" t="str">
            <v>LETRAS EN GARANTÍA</v>
          </cell>
          <cell r="L725" t="str">
            <v>TASA CERO</v>
          </cell>
          <cell r="M725" t="str">
            <v>Argentina</v>
          </cell>
          <cell r="Q725" t="str">
            <v>No mercado</v>
          </cell>
          <cell r="R725">
            <v>0.27500000000000002</v>
          </cell>
          <cell r="S725">
            <v>0</v>
          </cell>
          <cell r="T725">
            <v>0</v>
          </cell>
          <cell r="U725">
            <v>0.27500000000000002</v>
          </cell>
          <cell r="V725">
            <v>0</v>
          </cell>
          <cell r="W725">
            <v>0</v>
          </cell>
          <cell r="X725">
            <v>0.27500000000000002</v>
          </cell>
          <cell r="Y725">
            <v>0</v>
          </cell>
          <cell r="Z725">
            <v>0</v>
          </cell>
          <cell r="AA725"/>
          <cell r="AB725"/>
          <cell r="AC725"/>
          <cell r="AD725"/>
          <cell r="AE725"/>
          <cell r="AF725"/>
          <cell r="AG725"/>
          <cell r="AH725"/>
          <cell r="AI725"/>
          <cell r="AJ725"/>
          <cell r="AK725"/>
          <cell r="AL725"/>
        </row>
        <row r="726">
          <cell r="D726" t="str">
            <v>USD</v>
          </cell>
          <cell r="J726" t="str">
            <v>LETRAS EN GARANTÍA</v>
          </cell>
          <cell r="L726" t="str">
            <v>TASA CERO</v>
          </cell>
          <cell r="M726" t="str">
            <v>Argentina</v>
          </cell>
          <cell r="Q726" t="str">
            <v>No mercado</v>
          </cell>
          <cell r="R726">
            <v>0.27500000000000002</v>
          </cell>
          <cell r="S726">
            <v>0</v>
          </cell>
          <cell r="T726">
            <v>0</v>
          </cell>
          <cell r="U726">
            <v>0.27500000000000002</v>
          </cell>
          <cell r="V726">
            <v>0</v>
          </cell>
          <cell r="W726">
            <v>0</v>
          </cell>
          <cell r="X726">
            <v>0.27500000000000002</v>
          </cell>
          <cell r="Y726">
            <v>0</v>
          </cell>
          <cell r="Z726">
            <v>0</v>
          </cell>
          <cell r="AA726"/>
          <cell r="AB726"/>
          <cell r="AC726"/>
          <cell r="AD726"/>
          <cell r="AE726"/>
          <cell r="AF726"/>
          <cell r="AG726"/>
          <cell r="AH726"/>
          <cell r="AI726"/>
          <cell r="AJ726"/>
          <cell r="AK726"/>
          <cell r="AL726"/>
        </row>
        <row r="727">
          <cell r="D727" t="str">
            <v>USD</v>
          </cell>
          <cell r="J727" t="str">
            <v>LETRAS EN GARANTÍA</v>
          </cell>
          <cell r="L727" t="str">
            <v>TASA CERO</v>
          </cell>
          <cell r="M727" t="str">
            <v>Argentina</v>
          </cell>
          <cell r="Q727" t="str">
            <v>No mercado</v>
          </cell>
          <cell r="R727">
            <v>0.27500000000000002</v>
          </cell>
          <cell r="S727">
            <v>0</v>
          </cell>
          <cell r="T727">
            <v>0</v>
          </cell>
          <cell r="U727">
            <v>0.27500000000000002</v>
          </cell>
          <cell r="V727">
            <v>0</v>
          </cell>
          <cell r="W727">
            <v>0</v>
          </cell>
          <cell r="X727">
            <v>0.27500000000000002</v>
          </cell>
          <cell r="Y727">
            <v>0</v>
          </cell>
          <cell r="Z727">
            <v>0</v>
          </cell>
          <cell r="AA727"/>
          <cell r="AB727"/>
          <cell r="AC727"/>
          <cell r="AD727"/>
          <cell r="AE727"/>
          <cell r="AF727"/>
          <cell r="AG727"/>
          <cell r="AH727"/>
          <cell r="AI727"/>
          <cell r="AJ727"/>
          <cell r="AK727"/>
          <cell r="AL727"/>
        </row>
        <row r="728">
          <cell r="D728" t="str">
            <v>USD</v>
          </cell>
          <cell r="J728" t="str">
            <v>LETRAS EN GARANTÍA</v>
          </cell>
          <cell r="L728" t="str">
            <v>TASA CERO</v>
          </cell>
          <cell r="M728" t="str">
            <v>Argentina</v>
          </cell>
          <cell r="Q728" t="str">
            <v>No mercado</v>
          </cell>
          <cell r="R728">
            <v>0.27500000000000002</v>
          </cell>
          <cell r="S728">
            <v>0</v>
          </cell>
          <cell r="T728">
            <v>0</v>
          </cell>
          <cell r="U728">
            <v>0.27500000000000002</v>
          </cell>
          <cell r="V728">
            <v>0</v>
          </cell>
          <cell r="W728">
            <v>0</v>
          </cell>
          <cell r="X728">
            <v>0.27500000000000002</v>
          </cell>
          <cell r="Y728">
            <v>0</v>
          </cell>
          <cell r="Z728">
            <v>0</v>
          </cell>
          <cell r="AA728"/>
          <cell r="AB728"/>
          <cell r="AC728"/>
          <cell r="AD728"/>
          <cell r="AE728"/>
          <cell r="AF728"/>
          <cell r="AG728"/>
          <cell r="AH728"/>
          <cell r="AI728"/>
          <cell r="AJ728"/>
          <cell r="AK728"/>
          <cell r="AL728"/>
        </row>
        <row r="729">
          <cell r="D729" t="str">
            <v>USD</v>
          </cell>
          <cell r="J729" t="str">
            <v>LETRAS EN GARANTÍA</v>
          </cell>
          <cell r="L729" t="str">
            <v>TASA CERO</v>
          </cell>
          <cell r="M729" t="str">
            <v>Argentina</v>
          </cell>
          <cell r="Q729" t="str">
            <v>No mercado</v>
          </cell>
          <cell r="R729">
            <v>0.27500000000000002</v>
          </cell>
          <cell r="S729">
            <v>0</v>
          </cell>
          <cell r="T729">
            <v>0</v>
          </cell>
          <cell r="U729">
            <v>0.27500000000000002</v>
          </cell>
          <cell r="V729">
            <v>0</v>
          </cell>
          <cell r="W729">
            <v>0</v>
          </cell>
          <cell r="X729">
            <v>0.27500000000000002</v>
          </cell>
          <cell r="Y729">
            <v>0</v>
          </cell>
          <cell r="Z729">
            <v>0</v>
          </cell>
          <cell r="AA729"/>
          <cell r="AB729"/>
          <cell r="AC729"/>
          <cell r="AD729"/>
          <cell r="AE729"/>
          <cell r="AF729"/>
          <cell r="AG729"/>
          <cell r="AH729"/>
          <cell r="AI729"/>
          <cell r="AJ729"/>
          <cell r="AK729"/>
          <cell r="AL729"/>
        </row>
        <row r="730">
          <cell r="D730" t="str">
            <v>USD</v>
          </cell>
          <cell r="J730" t="str">
            <v>LETRAS EN GARANTÍA</v>
          </cell>
          <cell r="L730" t="str">
            <v>TASA CERO</v>
          </cell>
          <cell r="M730" t="str">
            <v>Argentina</v>
          </cell>
          <cell r="Q730" t="str">
            <v>No mercado</v>
          </cell>
          <cell r="R730">
            <v>0.27500000000000002</v>
          </cell>
          <cell r="S730">
            <v>0</v>
          </cell>
          <cell r="T730">
            <v>0</v>
          </cell>
          <cell r="U730">
            <v>0.27500000000000002</v>
          </cell>
          <cell r="V730">
            <v>0</v>
          </cell>
          <cell r="W730">
            <v>0</v>
          </cell>
          <cell r="X730">
            <v>0.27500000000000002</v>
          </cell>
          <cell r="Y730">
            <v>0</v>
          </cell>
          <cell r="Z730">
            <v>0</v>
          </cell>
          <cell r="AA730"/>
          <cell r="AB730"/>
          <cell r="AC730"/>
          <cell r="AD730"/>
          <cell r="AE730"/>
          <cell r="AF730"/>
          <cell r="AG730"/>
          <cell r="AH730"/>
          <cell r="AI730"/>
          <cell r="AJ730"/>
          <cell r="AK730"/>
          <cell r="AL730"/>
        </row>
        <row r="731">
          <cell r="D731" t="str">
            <v>USD</v>
          </cell>
          <cell r="J731" t="str">
            <v>LETRAS EN GARANTÍA</v>
          </cell>
          <cell r="L731" t="str">
            <v>TASA CERO</v>
          </cell>
          <cell r="M731" t="str">
            <v>Argentina</v>
          </cell>
          <cell r="Q731" t="str">
            <v>No mercado</v>
          </cell>
          <cell r="R731">
            <v>0.27500000000000002</v>
          </cell>
          <cell r="S731">
            <v>0</v>
          </cell>
          <cell r="T731">
            <v>0</v>
          </cell>
          <cell r="U731">
            <v>0.27500000000000002</v>
          </cell>
          <cell r="V731">
            <v>0</v>
          </cell>
          <cell r="W731">
            <v>0</v>
          </cell>
          <cell r="X731">
            <v>0.27500000000000002</v>
          </cell>
          <cell r="Y731">
            <v>0</v>
          </cell>
          <cell r="Z731">
            <v>0</v>
          </cell>
          <cell r="AA731"/>
          <cell r="AB731"/>
          <cell r="AC731"/>
          <cell r="AD731"/>
          <cell r="AE731"/>
          <cell r="AF731"/>
          <cell r="AG731"/>
          <cell r="AH731"/>
          <cell r="AI731"/>
          <cell r="AJ731"/>
          <cell r="AK731"/>
          <cell r="AL731"/>
        </row>
        <row r="732">
          <cell r="D732" t="str">
            <v>USD</v>
          </cell>
          <cell r="J732" t="str">
            <v>LETRAS EN GARANTÍA</v>
          </cell>
          <cell r="L732" t="str">
            <v>TASA CERO</v>
          </cell>
          <cell r="M732" t="str">
            <v>Argentina</v>
          </cell>
          <cell r="Q732" t="str">
            <v>No mercado</v>
          </cell>
          <cell r="R732">
            <v>0.27500000000000002</v>
          </cell>
          <cell r="S732">
            <v>0</v>
          </cell>
          <cell r="T732">
            <v>0</v>
          </cell>
          <cell r="U732">
            <v>0.27500000000000002</v>
          </cell>
          <cell r="V732">
            <v>0</v>
          </cell>
          <cell r="W732">
            <v>0</v>
          </cell>
          <cell r="X732">
            <v>0.27500000000000002</v>
          </cell>
          <cell r="Y732">
            <v>0</v>
          </cell>
          <cell r="Z732">
            <v>0</v>
          </cell>
          <cell r="AA732"/>
          <cell r="AB732"/>
          <cell r="AC732"/>
          <cell r="AD732"/>
          <cell r="AE732"/>
          <cell r="AF732"/>
          <cell r="AG732"/>
          <cell r="AH732"/>
          <cell r="AI732"/>
          <cell r="AJ732"/>
          <cell r="AK732"/>
          <cell r="AL732"/>
        </row>
        <row r="733">
          <cell r="D733" t="str">
            <v>USD</v>
          </cell>
          <cell r="J733" t="str">
            <v>LETRAS EN GARANTÍA</v>
          </cell>
          <cell r="L733" t="str">
            <v>TASA CERO</v>
          </cell>
          <cell r="M733" t="str">
            <v>Argentina</v>
          </cell>
          <cell r="Q733" t="str">
            <v>No mercado</v>
          </cell>
          <cell r="R733">
            <v>0.27500000000000002</v>
          </cell>
          <cell r="S733">
            <v>0</v>
          </cell>
          <cell r="T733">
            <v>0</v>
          </cell>
          <cell r="U733">
            <v>0.27500000000000002</v>
          </cell>
          <cell r="V733">
            <v>0</v>
          </cell>
          <cell r="W733">
            <v>0</v>
          </cell>
          <cell r="X733">
            <v>0.27500000000000002</v>
          </cell>
          <cell r="Y733">
            <v>0</v>
          </cell>
          <cell r="Z733">
            <v>0</v>
          </cell>
          <cell r="AA733"/>
          <cell r="AB733"/>
          <cell r="AC733"/>
          <cell r="AD733"/>
          <cell r="AE733"/>
          <cell r="AF733"/>
          <cell r="AG733"/>
          <cell r="AH733"/>
          <cell r="AI733"/>
          <cell r="AJ733"/>
          <cell r="AK733"/>
          <cell r="AL733"/>
        </row>
        <row r="734">
          <cell r="D734" t="str">
            <v>USD</v>
          </cell>
          <cell r="J734" t="str">
            <v>LETRAS EN GARANTÍA</v>
          </cell>
          <cell r="L734" t="str">
            <v>TASA CERO</v>
          </cell>
          <cell r="M734" t="str">
            <v>Argentina</v>
          </cell>
          <cell r="Q734" t="str">
            <v>No mercado</v>
          </cell>
          <cell r="R734">
            <v>0.27500000000000002</v>
          </cell>
          <cell r="S734">
            <v>0</v>
          </cell>
          <cell r="T734">
            <v>0</v>
          </cell>
          <cell r="U734">
            <v>0.27500000000000002</v>
          </cell>
          <cell r="V734">
            <v>0</v>
          </cell>
          <cell r="W734">
            <v>0</v>
          </cell>
          <cell r="X734">
            <v>0.27500000000000002</v>
          </cell>
          <cell r="Y734">
            <v>0</v>
          </cell>
          <cell r="Z734">
            <v>0</v>
          </cell>
          <cell r="AA734"/>
          <cell r="AB734"/>
          <cell r="AC734"/>
          <cell r="AD734"/>
          <cell r="AE734"/>
          <cell r="AF734"/>
          <cell r="AG734"/>
          <cell r="AH734"/>
          <cell r="AI734"/>
          <cell r="AJ734"/>
          <cell r="AK734"/>
          <cell r="AL734"/>
        </row>
        <row r="735">
          <cell r="D735" t="str">
            <v>USD</v>
          </cell>
          <cell r="J735" t="str">
            <v>LETRAS EN GARANTÍA</v>
          </cell>
          <cell r="L735" t="str">
            <v>TASA CERO</v>
          </cell>
          <cell r="M735" t="str">
            <v>Argentina</v>
          </cell>
          <cell r="Q735" t="str">
            <v>No mercado</v>
          </cell>
          <cell r="R735">
            <v>0.27500000000000002</v>
          </cell>
          <cell r="S735">
            <v>0</v>
          </cell>
          <cell r="T735">
            <v>0</v>
          </cell>
          <cell r="U735">
            <v>0.27500000000000002</v>
          </cell>
          <cell r="V735">
            <v>0</v>
          </cell>
          <cell r="W735">
            <v>0</v>
          </cell>
          <cell r="X735">
            <v>0.27500000000000002</v>
          </cell>
          <cell r="Y735">
            <v>0</v>
          </cell>
          <cell r="Z735">
            <v>0</v>
          </cell>
          <cell r="AA735"/>
          <cell r="AB735"/>
          <cell r="AC735"/>
          <cell r="AD735"/>
          <cell r="AE735"/>
          <cell r="AF735"/>
          <cell r="AG735"/>
          <cell r="AH735"/>
          <cell r="AI735"/>
          <cell r="AJ735"/>
          <cell r="AK735"/>
          <cell r="AL735"/>
        </row>
        <row r="736">
          <cell r="D736" t="str">
            <v>USD</v>
          </cell>
          <cell r="J736" t="str">
            <v>LETRAS EN GARANTÍA</v>
          </cell>
          <cell r="L736" t="str">
            <v>TASA CERO</v>
          </cell>
          <cell r="M736" t="str">
            <v>Argentina</v>
          </cell>
          <cell r="Q736" t="str">
            <v>No mercado</v>
          </cell>
          <cell r="R736">
            <v>0.27500000000000002</v>
          </cell>
          <cell r="S736">
            <v>0</v>
          </cell>
          <cell r="T736">
            <v>0</v>
          </cell>
          <cell r="U736">
            <v>0.27500000000000002</v>
          </cell>
          <cell r="V736">
            <v>0</v>
          </cell>
          <cell r="W736">
            <v>0</v>
          </cell>
          <cell r="X736">
            <v>0.27500000000000002</v>
          </cell>
          <cell r="Y736">
            <v>0</v>
          </cell>
          <cell r="Z736">
            <v>0</v>
          </cell>
          <cell r="AA736"/>
          <cell r="AB736"/>
          <cell r="AC736"/>
          <cell r="AD736"/>
          <cell r="AE736"/>
          <cell r="AF736"/>
          <cell r="AG736"/>
          <cell r="AH736"/>
          <cell r="AI736"/>
          <cell r="AJ736"/>
          <cell r="AK736"/>
          <cell r="AL736"/>
        </row>
        <row r="737">
          <cell r="D737" t="str">
            <v>USD</v>
          </cell>
          <cell r="J737" t="str">
            <v>LETRAS EN GARANTÍA</v>
          </cell>
          <cell r="L737" t="str">
            <v>TASA CERO</v>
          </cell>
          <cell r="M737" t="str">
            <v>Argentina</v>
          </cell>
          <cell r="Q737" t="str">
            <v>No mercado</v>
          </cell>
          <cell r="R737">
            <v>0.27500000000000002</v>
          </cell>
          <cell r="S737">
            <v>0</v>
          </cell>
          <cell r="T737">
            <v>0</v>
          </cell>
          <cell r="U737">
            <v>0.27500000000000002</v>
          </cell>
          <cell r="V737">
            <v>0</v>
          </cell>
          <cell r="W737">
            <v>0</v>
          </cell>
          <cell r="X737">
            <v>0.27500000000000002</v>
          </cell>
          <cell r="Y737">
            <v>0</v>
          </cell>
          <cell r="Z737">
            <v>0</v>
          </cell>
          <cell r="AA737"/>
          <cell r="AB737"/>
          <cell r="AC737"/>
          <cell r="AD737"/>
          <cell r="AE737"/>
          <cell r="AF737"/>
          <cell r="AG737"/>
          <cell r="AH737"/>
          <cell r="AI737"/>
          <cell r="AJ737"/>
          <cell r="AK737"/>
          <cell r="AL737"/>
        </row>
        <row r="738">
          <cell r="D738" t="str">
            <v>USD</v>
          </cell>
          <cell r="J738" t="str">
            <v>LETRAS EN GARANTÍA</v>
          </cell>
          <cell r="L738" t="str">
            <v>TASA CERO</v>
          </cell>
          <cell r="M738" t="str">
            <v>Argentina</v>
          </cell>
          <cell r="Q738" t="str">
            <v>No mercado</v>
          </cell>
          <cell r="R738">
            <v>0.27500000000000002</v>
          </cell>
          <cell r="S738">
            <v>0</v>
          </cell>
          <cell r="T738">
            <v>0</v>
          </cell>
          <cell r="U738">
            <v>0.27500000000000002</v>
          </cell>
          <cell r="V738">
            <v>0</v>
          </cell>
          <cell r="W738">
            <v>0</v>
          </cell>
          <cell r="X738">
            <v>0.27500000000000002</v>
          </cell>
          <cell r="Y738">
            <v>0</v>
          </cell>
          <cell r="Z738">
            <v>0</v>
          </cell>
          <cell r="AA738"/>
          <cell r="AB738"/>
          <cell r="AC738"/>
          <cell r="AD738"/>
          <cell r="AE738"/>
          <cell r="AF738"/>
          <cell r="AG738"/>
          <cell r="AH738"/>
          <cell r="AI738"/>
          <cell r="AJ738"/>
          <cell r="AK738"/>
          <cell r="AL738"/>
        </row>
        <row r="739">
          <cell r="D739" t="str">
            <v>USD</v>
          </cell>
          <cell r="J739" t="str">
            <v>LETRAS EN GARANTÍA</v>
          </cell>
          <cell r="L739" t="str">
            <v>TASA CERO</v>
          </cell>
          <cell r="M739" t="str">
            <v>Argentina</v>
          </cell>
          <cell r="Q739" t="str">
            <v>No mercado</v>
          </cell>
          <cell r="R739">
            <v>0.27500000000000002</v>
          </cell>
          <cell r="S739">
            <v>0</v>
          </cell>
          <cell r="T739">
            <v>0</v>
          </cell>
          <cell r="U739">
            <v>0.27500000000000002</v>
          </cell>
          <cell r="V739">
            <v>0</v>
          </cell>
          <cell r="W739">
            <v>0</v>
          </cell>
          <cell r="X739">
            <v>0.27500000000000002</v>
          </cell>
          <cell r="Y739">
            <v>0</v>
          </cell>
          <cell r="Z739">
            <v>0</v>
          </cell>
          <cell r="AA739"/>
          <cell r="AB739"/>
          <cell r="AC739"/>
          <cell r="AD739"/>
          <cell r="AE739"/>
          <cell r="AF739"/>
          <cell r="AG739"/>
          <cell r="AH739"/>
          <cell r="AI739"/>
          <cell r="AJ739"/>
          <cell r="AK739"/>
          <cell r="AL739"/>
        </row>
        <row r="740">
          <cell r="D740" t="str">
            <v>USD</v>
          </cell>
          <cell r="J740" t="str">
            <v>LETRAS EN GARANTÍA</v>
          </cell>
          <cell r="L740" t="str">
            <v>TASA CERO</v>
          </cell>
          <cell r="M740" t="str">
            <v>Argentina</v>
          </cell>
          <cell r="Q740" t="str">
            <v>No mercado</v>
          </cell>
          <cell r="R740">
            <v>0.27500000000000002</v>
          </cell>
          <cell r="S740">
            <v>0</v>
          </cell>
          <cell r="T740">
            <v>0</v>
          </cell>
          <cell r="U740">
            <v>0.27500000000000002</v>
          </cell>
          <cell r="V740">
            <v>0</v>
          </cell>
          <cell r="W740">
            <v>0</v>
          </cell>
          <cell r="X740">
            <v>0.27500000000000002</v>
          </cell>
          <cell r="Y740">
            <v>0</v>
          </cell>
          <cell r="Z740">
            <v>0</v>
          </cell>
          <cell r="AA740"/>
          <cell r="AB740"/>
          <cell r="AC740"/>
          <cell r="AD740"/>
          <cell r="AE740"/>
          <cell r="AF740"/>
          <cell r="AG740"/>
          <cell r="AH740"/>
          <cell r="AI740"/>
          <cell r="AJ740"/>
          <cell r="AK740"/>
          <cell r="AL740"/>
        </row>
        <row r="741">
          <cell r="D741" t="str">
            <v>USD</v>
          </cell>
          <cell r="J741" t="str">
            <v>LETRAS EN GARANTÍA</v>
          </cell>
          <cell r="L741" t="str">
            <v>TASA CERO</v>
          </cell>
          <cell r="M741" t="str">
            <v>Argentina</v>
          </cell>
          <cell r="Q741" t="str">
            <v>No mercado</v>
          </cell>
          <cell r="R741">
            <v>0.27500000000000002</v>
          </cell>
          <cell r="S741">
            <v>0</v>
          </cell>
          <cell r="T741">
            <v>0</v>
          </cell>
          <cell r="U741">
            <v>0.27500000000000002</v>
          </cell>
          <cell r="V741">
            <v>0</v>
          </cell>
          <cell r="W741">
            <v>0</v>
          </cell>
          <cell r="X741">
            <v>0.27500000000000002</v>
          </cell>
          <cell r="Y741">
            <v>0</v>
          </cell>
          <cell r="Z741">
            <v>0</v>
          </cell>
          <cell r="AA741"/>
          <cell r="AB741"/>
          <cell r="AC741"/>
          <cell r="AD741"/>
          <cell r="AE741"/>
          <cell r="AF741"/>
          <cell r="AG741"/>
          <cell r="AH741"/>
          <cell r="AI741"/>
          <cell r="AJ741"/>
          <cell r="AK741"/>
          <cell r="AL741"/>
        </row>
        <row r="742">
          <cell r="D742" t="str">
            <v>USD</v>
          </cell>
          <cell r="J742" t="str">
            <v>LETRAS EN GARANTÍA</v>
          </cell>
          <cell r="L742" t="str">
            <v>TASA CERO</v>
          </cell>
          <cell r="M742" t="str">
            <v>Argentina</v>
          </cell>
          <cell r="Q742" t="str">
            <v>No mercado</v>
          </cell>
          <cell r="R742">
            <v>0.27500000000000002</v>
          </cell>
          <cell r="S742">
            <v>0</v>
          </cell>
          <cell r="T742">
            <v>0</v>
          </cell>
          <cell r="U742">
            <v>0.27500000000000002</v>
          </cell>
          <cell r="V742">
            <v>0</v>
          </cell>
          <cell r="W742">
            <v>0</v>
          </cell>
          <cell r="X742">
            <v>0.27500000000000002</v>
          </cell>
          <cell r="Y742">
            <v>0</v>
          </cell>
          <cell r="Z742">
            <v>0</v>
          </cell>
          <cell r="AA742"/>
          <cell r="AB742"/>
          <cell r="AC742"/>
          <cell r="AD742"/>
          <cell r="AE742"/>
          <cell r="AF742"/>
          <cell r="AG742"/>
          <cell r="AH742"/>
          <cell r="AI742"/>
          <cell r="AJ742"/>
          <cell r="AK742"/>
          <cell r="AL742"/>
        </row>
        <row r="743">
          <cell r="D743" t="str">
            <v>USD</v>
          </cell>
          <cell r="J743" t="str">
            <v>LETRAS EN GARANTÍA</v>
          </cell>
          <cell r="L743" t="str">
            <v>TASA CERO</v>
          </cell>
          <cell r="M743" t="str">
            <v>Argentina</v>
          </cell>
          <cell r="Q743" t="str">
            <v>No mercado</v>
          </cell>
          <cell r="R743">
            <v>0.27500000000000002</v>
          </cell>
          <cell r="S743">
            <v>0</v>
          </cell>
          <cell r="T743">
            <v>0</v>
          </cell>
          <cell r="U743">
            <v>0.27500000000000002</v>
          </cell>
          <cell r="V743">
            <v>0</v>
          </cell>
          <cell r="W743">
            <v>0</v>
          </cell>
          <cell r="X743">
            <v>0.27500000000000002</v>
          </cell>
          <cell r="Y743">
            <v>0</v>
          </cell>
          <cell r="Z743">
            <v>0</v>
          </cell>
          <cell r="AA743"/>
          <cell r="AB743"/>
          <cell r="AC743"/>
          <cell r="AD743"/>
          <cell r="AE743"/>
          <cell r="AF743"/>
          <cell r="AG743"/>
          <cell r="AH743"/>
          <cell r="AI743"/>
          <cell r="AJ743"/>
          <cell r="AK743"/>
          <cell r="AL743"/>
        </row>
        <row r="744">
          <cell r="D744" t="str">
            <v>USD</v>
          </cell>
          <cell r="J744" t="str">
            <v>LETRAS EN GARANTÍA</v>
          </cell>
          <cell r="L744" t="str">
            <v>TASA CERO</v>
          </cell>
          <cell r="M744" t="str">
            <v>Argentina</v>
          </cell>
          <cell r="Q744" t="str">
            <v>No mercado</v>
          </cell>
          <cell r="R744">
            <v>0.27500000000000002</v>
          </cell>
          <cell r="S744">
            <v>0</v>
          </cell>
          <cell r="T744">
            <v>0</v>
          </cell>
          <cell r="U744">
            <v>0.27500000000000002</v>
          </cell>
          <cell r="V744">
            <v>0</v>
          </cell>
          <cell r="W744">
            <v>0</v>
          </cell>
          <cell r="X744">
            <v>0.27500000000000002</v>
          </cell>
          <cell r="Y744">
            <v>0</v>
          </cell>
          <cell r="Z744">
            <v>0</v>
          </cell>
          <cell r="AA744"/>
          <cell r="AB744"/>
          <cell r="AC744"/>
          <cell r="AD744"/>
          <cell r="AE744"/>
          <cell r="AF744"/>
          <cell r="AG744"/>
          <cell r="AH744"/>
          <cell r="AI744"/>
          <cell r="AJ744"/>
          <cell r="AK744"/>
          <cell r="AL744"/>
        </row>
        <row r="745">
          <cell r="D745" t="str">
            <v>USD</v>
          </cell>
          <cell r="J745" t="str">
            <v>LETRAS EN GARANTÍA</v>
          </cell>
          <cell r="L745" t="str">
            <v>TASA CERO</v>
          </cell>
          <cell r="M745" t="str">
            <v>Argentina</v>
          </cell>
          <cell r="Q745" t="str">
            <v>No mercado</v>
          </cell>
          <cell r="R745">
            <v>0.27500000000000002</v>
          </cell>
          <cell r="S745">
            <v>0</v>
          </cell>
          <cell r="T745">
            <v>0</v>
          </cell>
          <cell r="U745">
            <v>0.27500000000000002</v>
          </cell>
          <cell r="V745">
            <v>0</v>
          </cell>
          <cell r="W745">
            <v>0</v>
          </cell>
          <cell r="X745">
            <v>0.27500000000000002</v>
          </cell>
          <cell r="Y745">
            <v>0</v>
          </cell>
          <cell r="Z745">
            <v>0</v>
          </cell>
          <cell r="AA745"/>
          <cell r="AB745"/>
          <cell r="AC745"/>
          <cell r="AD745"/>
          <cell r="AE745"/>
          <cell r="AF745"/>
          <cell r="AG745"/>
          <cell r="AH745"/>
          <cell r="AI745"/>
          <cell r="AJ745"/>
          <cell r="AK745"/>
          <cell r="AL745"/>
        </row>
        <row r="746">
          <cell r="D746" t="str">
            <v>USD</v>
          </cell>
          <cell r="J746" t="str">
            <v>LETRAS EN GARANTÍA</v>
          </cell>
          <cell r="L746" t="str">
            <v>TASA CERO</v>
          </cell>
          <cell r="M746" t="str">
            <v>Argentina</v>
          </cell>
          <cell r="Q746" t="str">
            <v>No mercado</v>
          </cell>
          <cell r="R746">
            <v>0.27500000000000002</v>
          </cell>
          <cell r="S746">
            <v>0</v>
          </cell>
          <cell r="T746">
            <v>0</v>
          </cell>
          <cell r="U746">
            <v>0.27500000000000002</v>
          </cell>
          <cell r="V746">
            <v>0</v>
          </cell>
          <cell r="W746">
            <v>0</v>
          </cell>
          <cell r="X746">
            <v>0.27500000000000002</v>
          </cell>
          <cell r="Y746">
            <v>0</v>
          </cell>
          <cell r="Z746">
            <v>0</v>
          </cell>
          <cell r="AA746"/>
          <cell r="AB746"/>
          <cell r="AC746"/>
          <cell r="AD746"/>
          <cell r="AE746"/>
          <cell r="AF746"/>
          <cell r="AG746"/>
          <cell r="AH746"/>
          <cell r="AI746"/>
          <cell r="AJ746"/>
          <cell r="AK746"/>
          <cell r="AL746"/>
        </row>
        <row r="747">
          <cell r="D747" t="str">
            <v>USD</v>
          </cell>
          <cell r="J747" t="str">
            <v>LETRAS EN GARANTÍA</v>
          </cell>
          <cell r="L747" t="str">
            <v>TASA CERO</v>
          </cell>
          <cell r="M747" t="str">
            <v>Argentina</v>
          </cell>
          <cell r="Q747" t="str">
            <v>No mercado</v>
          </cell>
          <cell r="R747">
            <v>0.27500000000000002</v>
          </cell>
          <cell r="S747">
            <v>0</v>
          </cell>
          <cell r="T747">
            <v>0</v>
          </cell>
          <cell r="U747">
            <v>0.27500000000000002</v>
          </cell>
          <cell r="V747">
            <v>0</v>
          </cell>
          <cell r="W747">
            <v>0</v>
          </cell>
          <cell r="X747">
            <v>0.27500000000000002</v>
          </cell>
          <cell r="Y747">
            <v>0</v>
          </cell>
          <cell r="Z747">
            <v>0</v>
          </cell>
          <cell r="AA747"/>
          <cell r="AB747"/>
          <cell r="AC747"/>
          <cell r="AD747"/>
          <cell r="AE747"/>
          <cell r="AF747"/>
          <cell r="AG747"/>
          <cell r="AH747"/>
          <cell r="AI747"/>
          <cell r="AJ747"/>
          <cell r="AK747"/>
          <cell r="AL747"/>
        </row>
        <row r="748">
          <cell r="D748" t="str">
            <v>USD</v>
          </cell>
          <cell r="J748" t="str">
            <v>LETRAS EN GARANTÍA</v>
          </cell>
          <cell r="L748" t="str">
            <v>TASA CERO</v>
          </cell>
          <cell r="M748" t="str">
            <v>Argentina</v>
          </cell>
          <cell r="Q748" t="str">
            <v>No mercado</v>
          </cell>
          <cell r="R748">
            <v>0.27500000000000002</v>
          </cell>
          <cell r="S748">
            <v>0</v>
          </cell>
          <cell r="T748">
            <v>0</v>
          </cell>
          <cell r="U748">
            <v>0.27500000000000002</v>
          </cell>
          <cell r="V748">
            <v>0</v>
          </cell>
          <cell r="W748">
            <v>0</v>
          </cell>
          <cell r="X748">
            <v>0.27500000000000002</v>
          </cell>
          <cell r="Y748">
            <v>0</v>
          </cell>
          <cell r="Z748">
            <v>0</v>
          </cell>
          <cell r="AA748"/>
          <cell r="AB748"/>
          <cell r="AC748"/>
          <cell r="AD748"/>
          <cell r="AE748"/>
          <cell r="AF748"/>
          <cell r="AG748"/>
          <cell r="AH748"/>
          <cell r="AI748"/>
          <cell r="AJ748"/>
          <cell r="AK748"/>
          <cell r="AL748"/>
        </row>
        <row r="749">
          <cell r="D749" t="str">
            <v>USD</v>
          </cell>
          <cell r="J749" t="str">
            <v>LETRAS EN GARANTÍA</v>
          </cell>
          <cell r="L749" t="str">
            <v>TASA CERO</v>
          </cell>
          <cell r="M749" t="str">
            <v>Argentina</v>
          </cell>
          <cell r="Q749" t="str">
            <v>No mercado</v>
          </cell>
          <cell r="R749">
            <v>0.27500000000000002</v>
          </cell>
          <cell r="S749">
            <v>0</v>
          </cell>
          <cell r="T749">
            <v>0</v>
          </cell>
          <cell r="U749">
            <v>0.27500000000000002</v>
          </cell>
          <cell r="V749">
            <v>0</v>
          </cell>
          <cell r="W749">
            <v>0</v>
          </cell>
          <cell r="X749">
            <v>0.27500000000000002</v>
          </cell>
          <cell r="Y749">
            <v>0</v>
          </cell>
          <cell r="Z749">
            <v>0</v>
          </cell>
          <cell r="AA749"/>
          <cell r="AB749"/>
          <cell r="AC749"/>
          <cell r="AD749"/>
          <cell r="AE749"/>
          <cell r="AF749"/>
          <cell r="AG749"/>
          <cell r="AH749"/>
          <cell r="AI749"/>
          <cell r="AJ749"/>
          <cell r="AK749"/>
          <cell r="AL749"/>
        </row>
        <row r="750">
          <cell r="D750" t="str">
            <v>USD</v>
          </cell>
          <cell r="J750" t="str">
            <v>LETRAS EN GARANTÍA</v>
          </cell>
          <cell r="L750" t="str">
            <v>TASA CERO</v>
          </cell>
          <cell r="M750" t="str">
            <v>Argentina</v>
          </cell>
          <cell r="Q750" t="str">
            <v>No mercado</v>
          </cell>
          <cell r="R750">
            <v>0.27500000000000002</v>
          </cell>
          <cell r="S750">
            <v>0</v>
          </cell>
          <cell r="T750">
            <v>0</v>
          </cell>
          <cell r="U750">
            <v>0.27500000000000002</v>
          </cell>
          <cell r="V750">
            <v>0</v>
          </cell>
          <cell r="W750">
            <v>0</v>
          </cell>
          <cell r="X750">
            <v>0.27500000000000002</v>
          </cell>
          <cell r="Y750">
            <v>0</v>
          </cell>
          <cell r="Z750">
            <v>0</v>
          </cell>
          <cell r="AA750"/>
          <cell r="AB750"/>
          <cell r="AC750"/>
          <cell r="AD750"/>
          <cell r="AE750"/>
          <cell r="AF750"/>
          <cell r="AG750"/>
          <cell r="AH750"/>
          <cell r="AI750"/>
          <cell r="AJ750"/>
          <cell r="AK750"/>
          <cell r="AL750"/>
        </row>
        <row r="751">
          <cell r="D751" t="str">
            <v>USD</v>
          </cell>
          <cell r="J751" t="str">
            <v>LETRAS EN GARANTÍA</v>
          </cell>
          <cell r="L751" t="str">
            <v>TASA CERO</v>
          </cell>
          <cell r="M751" t="str">
            <v>Argentina</v>
          </cell>
          <cell r="Q751" t="str">
            <v>No mercado</v>
          </cell>
          <cell r="R751">
            <v>0.27500000000000002</v>
          </cell>
          <cell r="S751">
            <v>0</v>
          </cell>
          <cell r="T751">
            <v>0</v>
          </cell>
          <cell r="U751">
            <v>0.27500000000000002</v>
          </cell>
          <cell r="V751">
            <v>0</v>
          </cell>
          <cell r="W751">
            <v>0</v>
          </cell>
          <cell r="X751">
            <v>0.27500000000000002</v>
          </cell>
          <cell r="Y751">
            <v>0</v>
          </cell>
          <cell r="Z751">
            <v>0</v>
          </cell>
          <cell r="AA751"/>
          <cell r="AB751"/>
          <cell r="AC751"/>
          <cell r="AD751"/>
          <cell r="AE751"/>
          <cell r="AF751"/>
          <cell r="AG751"/>
          <cell r="AH751"/>
          <cell r="AI751"/>
          <cell r="AJ751"/>
          <cell r="AK751"/>
          <cell r="AL751"/>
        </row>
        <row r="752">
          <cell r="D752" t="str">
            <v>USD</v>
          </cell>
          <cell r="J752" t="str">
            <v>LETRAS EN GARANTÍA</v>
          </cell>
          <cell r="L752" t="str">
            <v>TASA CERO</v>
          </cell>
          <cell r="M752" t="str">
            <v>Argentina</v>
          </cell>
          <cell r="Q752" t="str">
            <v>No mercado</v>
          </cell>
          <cell r="R752">
            <v>0.27500000000000002</v>
          </cell>
          <cell r="S752">
            <v>0</v>
          </cell>
          <cell r="T752">
            <v>0</v>
          </cell>
          <cell r="U752">
            <v>0.27500000000000002</v>
          </cell>
          <cell r="V752">
            <v>0</v>
          </cell>
          <cell r="W752">
            <v>0</v>
          </cell>
          <cell r="X752">
            <v>0.27500000000000002</v>
          </cell>
          <cell r="Y752">
            <v>0</v>
          </cell>
          <cell r="Z752">
            <v>0</v>
          </cell>
          <cell r="AA752"/>
          <cell r="AB752"/>
          <cell r="AC752"/>
          <cell r="AD752"/>
          <cell r="AE752"/>
          <cell r="AF752"/>
          <cell r="AG752"/>
          <cell r="AH752"/>
          <cell r="AI752"/>
          <cell r="AJ752"/>
          <cell r="AK752"/>
          <cell r="AL752"/>
        </row>
        <row r="753">
          <cell r="D753" t="str">
            <v>USD</v>
          </cell>
          <cell r="J753" t="str">
            <v>LETRAS EN GARANTÍA</v>
          </cell>
          <cell r="L753" t="str">
            <v>TASA CERO</v>
          </cell>
          <cell r="M753" t="str">
            <v>Argentina</v>
          </cell>
          <cell r="Q753" t="str">
            <v>No mercado</v>
          </cell>
          <cell r="R753">
            <v>0.27500000000000002</v>
          </cell>
          <cell r="S753">
            <v>0</v>
          </cell>
          <cell r="T753">
            <v>0</v>
          </cell>
          <cell r="U753">
            <v>0.27500000000000002</v>
          </cell>
          <cell r="V753">
            <v>0</v>
          </cell>
          <cell r="W753">
            <v>0</v>
          </cell>
          <cell r="X753">
            <v>0.27500000000000002</v>
          </cell>
          <cell r="Y753">
            <v>0</v>
          </cell>
          <cell r="Z753">
            <v>0</v>
          </cell>
          <cell r="AA753"/>
          <cell r="AB753"/>
          <cell r="AC753"/>
          <cell r="AD753"/>
          <cell r="AE753"/>
          <cell r="AF753"/>
          <cell r="AG753"/>
          <cell r="AH753"/>
          <cell r="AI753"/>
          <cell r="AJ753"/>
          <cell r="AK753"/>
          <cell r="AL753"/>
        </row>
        <row r="754">
          <cell r="D754" t="str">
            <v>USD</v>
          </cell>
          <cell r="J754" t="str">
            <v>LETRAS EN GARANTÍA</v>
          </cell>
          <cell r="L754" t="str">
            <v>TASA CERO</v>
          </cell>
          <cell r="M754" t="str">
            <v>Argentina</v>
          </cell>
          <cell r="Q754" t="str">
            <v>No mercado</v>
          </cell>
          <cell r="R754">
            <v>0.27500000000000002</v>
          </cell>
          <cell r="S754">
            <v>0</v>
          </cell>
          <cell r="T754">
            <v>0</v>
          </cell>
          <cell r="U754">
            <v>0.27500000000000002</v>
          </cell>
          <cell r="V754">
            <v>0</v>
          </cell>
          <cell r="W754">
            <v>0</v>
          </cell>
          <cell r="X754">
            <v>0.27500000000000002</v>
          </cell>
          <cell r="Y754">
            <v>0</v>
          </cell>
          <cell r="Z754">
            <v>0</v>
          </cell>
          <cell r="AA754"/>
          <cell r="AB754"/>
          <cell r="AC754"/>
          <cell r="AD754"/>
          <cell r="AE754"/>
          <cell r="AF754"/>
          <cell r="AG754"/>
          <cell r="AH754"/>
          <cell r="AI754"/>
          <cell r="AJ754"/>
          <cell r="AK754"/>
          <cell r="AL754"/>
        </row>
        <row r="755">
          <cell r="D755" t="str">
            <v>USD</v>
          </cell>
          <cell r="J755" t="str">
            <v>LETRAS EN GARANTÍA</v>
          </cell>
          <cell r="L755" t="str">
            <v>TASA CERO</v>
          </cell>
          <cell r="M755" t="str">
            <v>Argentina</v>
          </cell>
          <cell r="Q755" t="str">
            <v>No mercado</v>
          </cell>
          <cell r="R755">
            <v>0.27500000000000002</v>
          </cell>
          <cell r="S755">
            <v>0</v>
          </cell>
          <cell r="T755">
            <v>0</v>
          </cell>
          <cell r="U755">
            <v>0.27500000000000002</v>
          </cell>
          <cell r="V755">
            <v>0</v>
          </cell>
          <cell r="W755">
            <v>0</v>
          </cell>
          <cell r="X755">
            <v>0.27500000000000002</v>
          </cell>
          <cell r="Y755">
            <v>0</v>
          </cell>
          <cell r="Z755">
            <v>0</v>
          </cell>
          <cell r="AA755"/>
          <cell r="AB755"/>
          <cell r="AC755"/>
          <cell r="AD755"/>
          <cell r="AE755"/>
          <cell r="AF755"/>
          <cell r="AG755"/>
          <cell r="AH755"/>
          <cell r="AI755"/>
          <cell r="AJ755"/>
          <cell r="AK755"/>
          <cell r="AL755"/>
        </row>
        <row r="756">
          <cell r="D756" t="str">
            <v>USD</v>
          </cell>
          <cell r="J756" t="str">
            <v>LETRAS EN GARANTÍA</v>
          </cell>
          <cell r="L756" t="str">
            <v>TASA CERO</v>
          </cell>
          <cell r="M756" t="str">
            <v>Argentina</v>
          </cell>
          <cell r="Q756" t="str">
            <v>No mercado</v>
          </cell>
          <cell r="R756">
            <v>0.27500000000000002</v>
          </cell>
          <cell r="S756">
            <v>0</v>
          </cell>
          <cell r="T756">
            <v>0</v>
          </cell>
          <cell r="U756">
            <v>0.27500000000000002</v>
          </cell>
          <cell r="V756">
            <v>0</v>
          </cell>
          <cell r="W756">
            <v>0</v>
          </cell>
          <cell r="X756">
            <v>0.27500000000000002</v>
          </cell>
          <cell r="Y756">
            <v>0</v>
          </cell>
          <cell r="Z756">
            <v>0</v>
          </cell>
          <cell r="AA756"/>
          <cell r="AB756"/>
          <cell r="AC756"/>
          <cell r="AD756"/>
          <cell r="AE756"/>
          <cell r="AF756"/>
          <cell r="AG756"/>
          <cell r="AH756"/>
          <cell r="AI756"/>
          <cell r="AJ756"/>
          <cell r="AK756"/>
          <cell r="AL756"/>
        </row>
        <row r="757">
          <cell r="D757" t="str">
            <v>USD</v>
          </cell>
          <cell r="J757" t="str">
            <v>LETRAS EN GARANTÍA</v>
          </cell>
          <cell r="L757" t="str">
            <v>TASA CERO</v>
          </cell>
          <cell r="M757" t="str">
            <v>Argentina</v>
          </cell>
          <cell r="Q757" t="str">
            <v>No mercado</v>
          </cell>
          <cell r="R757">
            <v>0.27500000000000002</v>
          </cell>
          <cell r="S757">
            <v>0</v>
          </cell>
          <cell r="T757">
            <v>0</v>
          </cell>
          <cell r="U757">
            <v>0.27500000000000002</v>
          </cell>
          <cell r="V757">
            <v>0</v>
          </cell>
          <cell r="W757">
            <v>0</v>
          </cell>
          <cell r="X757">
            <v>0.27500000000000002</v>
          </cell>
          <cell r="Y757">
            <v>0</v>
          </cell>
          <cell r="Z757">
            <v>0</v>
          </cell>
          <cell r="AA757"/>
          <cell r="AB757"/>
          <cell r="AC757"/>
          <cell r="AD757"/>
          <cell r="AE757"/>
          <cell r="AF757"/>
          <cell r="AG757"/>
          <cell r="AH757"/>
          <cell r="AI757"/>
          <cell r="AJ757"/>
          <cell r="AK757"/>
          <cell r="AL757"/>
        </row>
        <row r="758">
          <cell r="D758" t="str">
            <v>USD</v>
          </cell>
          <cell r="J758" t="str">
            <v>LETRAS EN GARANTÍA</v>
          </cell>
          <cell r="L758" t="str">
            <v>TASA CERO</v>
          </cell>
          <cell r="M758" t="str">
            <v>Argentina</v>
          </cell>
          <cell r="Q758" t="str">
            <v>No mercado</v>
          </cell>
          <cell r="R758">
            <v>0.27500000000000002</v>
          </cell>
          <cell r="S758">
            <v>0</v>
          </cell>
          <cell r="T758">
            <v>0</v>
          </cell>
          <cell r="U758">
            <v>0.27500000000000002</v>
          </cell>
          <cell r="V758">
            <v>0</v>
          </cell>
          <cell r="W758">
            <v>0</v>
          </cell>
          <cell r="X758">
            <v>0.27500000000000002</v>
          </cell>
          <cell r="Y758">
            <v>0</v>
          </cell>
          <cell r="Z758">
            <v>0</v>
          </cell>
          <cell r="AA758"/>
          <cell r="AB758"/>
          <cell r="AC758"/>
          <cell r="AD758"/>
          <cell r="AE758"/>
          <cell r="AF758"/>
          <cell r="AG758"/>
          <cell r="AH758"/>
          <cell r="AI758"/>
          <cell r="AJ758"/>
          <cell r="AK758"/>
          <cell r="AL758"/>
        </row>
        <row r="759">
          <cell r="D759" t="str">
            <v>USD</v>
          </cell>
          <cell r="J759" t="str">
            <v>LETRAS EN GARANTÍA</v>
          </cell>
          <cell r="L759" t="str">
            <v>TASA CERO</v>
          </cell>
          <cell r="M759" t="str">
            <v>Argentina</v>
          </cell>
          <cell r="Q759" t="str">
            <v>No mercado</v>
          </cell>
          <cell r="R759">
            <v>0.27500000000000002</v>
          </cell>
          <cell r="S759">
            <v>0</v>
          </cell>
          <cell r="T759">
            <v>0</v>
          </cell>
          <cell r="U759">
            <v>0.27500000000000002</v>
          </cell>
          <cell r="V759">
            <v>0</v>
          </cell>
          <cell r="W759">
            <v>0</v>
          </cell>
          <cell r="X759">
            <v>0.27500000000000002</v>
          </cell>
          <cell r="Y759">
            <v>0</v>
          </cell>
          <cell r="Z759">
            <v>0</v>
          </cell>
          <cell r="AA759"/>
          <cell r="AB759"/>
          <cell r="AC759"/>
          <cell r="AD759"/>
          <cell r="AE759"/>
          <cell r="AF759"/>
          <cell r="AG759"/>
          <cell r="AH759"/>
          <cell r="AI759"/>
          <cell r="AJ759"/>
          <cell r="AK759"/>
          <cell r="AL759"/>
        </row>
        <row r="760">
          <cell r="D760" t="str">
            <v>USD</v>
          </cell>
          <cell r="J760" t="str">
            <v>LETRAS EN GARANTÍA</v>
          </cell>
          <cell r="L760" t="str">
            <v>TASA CERO</v>
          </cell>
          <cell r="M760" t="str">
            <v>Argentina</v>
          </cell>
          <cell r="Q760" t="str">
            <v>No mercado</v>
          </cell>
          <cell r="R760">
            <v>0.27500000000000002</v>
          </cell>
          <cell r="S760">
            <v>0</v>
          </cell>
          <cell r="T760">
            <v>0</v>
          </cell>
          <cell r="U760">
            <v>0.27500000000000002</v>
          </cell>
          <cell r="V760">
            <v>0</v>
          </cell>
          <cell r="W760">
            <v>0</v>
          </cell>
          <cell r="X760">
            <v>0.27500000000000002</v>
          </cell>
          <cell r="Y760">
            <v>0</v>
          </cell>
          <cell r="Z760">
            <v>0</v>
          </cell>
          <cell r="AA760"/>
          <cell r="AB760"/>
          <cell r="AC760"/>
          <cell r="AD760"/>
          <cell r="AE760"/>
          <cell r="AF760"/>
          <cell r="AG760"/>
          <cell r="AH760"/>
          <cell r="AI760"/>
          <cell r="AJ760"/>
          <cell r="AK760"/>
          <cell r="AL760"/>
        </row>
        <row r="761">
          <cell r="D761" t="str">
            <v>USD</v>
          </cell>
          <cell r="J761" t="str">
            <v>LETRAS EN GARANTÍA</v>
          </cell>
          <cell r="L761" t="str">
            <v>TASA CERO</v>
          </cell>
          <cell r="M761" t="str">
            <v>Argentina</v>
          </cell>
          <cell r="Q761" t="str">
            <v>No mercado</v>
          </cell>
          <cell r="R761">
            <v>0.27500000000000002</v>
          </cell>
          <cell r="S761">
            <v>0</v>
          </cell>
          <cell r="T761">
            <v>0</v>
          </cell>
          <cell r="U761">
            <v>0.27500000000000002</v>
          </cell>
          <cell r="V761">
            <v>0</v>
          </cell>
          <cell r="W761">
            <v>0</v>
          </cell>
          <cell r="X761">
            <v>0.27500000000000002</v>
          </cell>
          <cell r="Y761">
            <v>0</v>
          </cell>
          <cell r="Z761">
            <v>0</v>
          </cell>
          <cell r="AA761"/>
          <cell r="AB761"/>
          <cell r="AC761"/>
          <cell r="AD761"/>
          <cell r="AE761"/>
          <cell r="AF761"/>
          <cell r="AG761"/>
          <cell r="AH761"/>
          <cell r="AI761"/>
          <cell r="AJ761"/>
          <cell r="AK761"/>
          <cell r="AL761"/>
        </row>
        <row r="762">
          <cell r="D762" t="str">
            <v>USD</v>
          </cell>
          <cell r="J762" t="str">
            <v>LETRAS EN GARANTÍA</v>
          </cell>
          <cell r="L762" t="str">
            <v>TASA CERO</v>
          </cell>
          <cell r="M762" t="str">
            <v>Argentina</v>
          </cell>
          <cell r="Q762" t="str">
            <v>No mercado</v>
          </cell>
          <cell r="R762">
            <v>0.29580000000000001</v>
          </cell>
          <cell r="S762">
            <v>0</v>
          </cell>
          <cell r="T762">
            <v>0</v>
          </cell>
          <cell r="U762">
            <v>0.29580000000000001</v>
          </cell>
          <cell r="V762">
            <v>0</v>
          </cell>
          <cell r="W762">
            <v>0</v>
          </cell>
          <cell r="X762">
            <v>0.29580000000000001</v>
          </cell>
          <cell r="Y762">
            <v>0</v>
          </cell>
          <cell r="Z762">
            <v>0</v>
          </cell>
          <cell r="AA762"/>
          <cell r="AB762"/>
          <cell r="AC762"/>
          <cell r="AD762"/>
          <cell r="AE762"/>
          <cell r="AF762"/>
          <cell r="AG762"/>
          <cell r="AH762"/>
          <cell r="AI762"/>
          <cell r="AJ762"/>
          <cell r="AK762"/>
          <cell r="AL762"/>
        </row>
        <row r="763">
          <cell r="D763" t="str">
            <v>USD</v>
          </cell>
          <cell r="J763" t="str">
            <v>LETRAS EN GARANTÍA</v>
          </cell>
          <cell r="L763" t="str">
            <v>TASA CERO</v>
          </cell>
          <cell r="M763" t="str">
            <v>Argentina</v>
          </cell>
          <cell r="Q763" t="str">
            <v>No mercado</v>
          </cell>
          <cell r="R763">
            <v>0.29580000000000001</v>
          </cell>
          <cell r="S763">
            <v>0</v>
          </cell>
          <cell r="T763">
            <v>0</v>
          </cell>
          <cell r="U763">
            <v>0.29580000000000001</v>
          </cell>
          <cell r="V763">
            <v>0</v>
          </cell>
          <cell r="W763">
            <v>0</v>
          </cell>
          <cell r="X763">
            <v>0.29580000000000001</v>
          </cell>
          <cell r="Y763">
            <v>0</v>
          </cell>
          <cell r="Z763">
            <v>0</v>
          </cell>
          <cell r="AA763"/>
          <cell r="AB763"/>
          <cell r="AC763"/>
          <cell r="AD763"/>
          <cell r="AE763"/>
          <cell r="AF763"/>
          <cell r="AG763"/>
          <cell r="AH763"/>
          <cell r="AI763"/>
          <cell r="AJ763"/>
          <cell r="AK763"/>
          <cell r="AL763"/>
        </row>
        <row r="764">
          <cell r="D764" t="str">
            <v>USD</v>
          </cell>
          <cell r="J764" t="str">
            <v>LETRAS EN GARANTÍA</v>
          </cell>
          <cell r="L764" t="str">
            <v>TASA CERO</v>
          </cell>
          <cell r="M764" t="str">
            <v>Argentina</v>
          </cell>
          <cell r="Q764" t="str">
            <v>No mercado</v>
          </cell>
          <cell r="R764">
            <v>0.29580000000000001</v>
          </cell>
          <cell r="S764">
            <v>0</v>
          </cell>
          <cell r="T764">
            <v>0</v>
          </cell>
          <cell r="U764">
            <v>0.29580000000000001</v>
          </cell>
          <cell r="V764">
            <v>0</v>
          </cell>
          <cell r="W764">
            <v>0</v>
          </cell>
          <cell r="X764">
            <v>0.29580000000000001</v>
          </cell>
          <cell r="Y764">
            <v>0</v>
          </cell>
          <cell r="Z764">
            <v>0</v>
          </cell>
          <cell r="AA764"/>
          <cell r="AB764"/>
          <cell r="AC764"/>
          <cell r="AD764"/>
          <cell r="AE764"/>
          <cell r="AF764"/>
          <cell r="AG764"/>
          <cell r="AH764"/>
          <cell r="AI764"/>
          <cell r="AJ764"/>
          <cell r="AK764"/>
          <cell r="AL764"/>
        </row>
        <row r="765">
          <cell r="D765" t="str">
            <v>USD</v>
          </cell>
          <cell r="J765" t="str">
            <v>LETRAS EN GARANTÍA</v>
          </cell>
          <cell r="L765" t="str">
            <v>TASA CERO</v>
          </cell>
          <cell r="M765" t="str">
            <v>Argentina</v>
          </cell>
          <cell r="Q765" t="str">
            <v>No mercado</v>
          </cell>
          <cell r="R765">
            <v>0.29580000000000001</v>
          </cell>
          <cell r="S765">
            <v>0</v>
          </cell>
          <cell r="T765">
            <v>0</v>
          </cell>
          <cell r="U765">
            <v>0.29580000000000001</v>
          </cell>
          <cell r="V765">
            <v>0</v>
          </cell>
          <cell r="W765">
            <v>0</v>
          </cell>
          <cell r="X765">
            <v>0.29580000000000001</v>
          </cell>
          <cell r="Y765">
            <v>0</v>
          </cell>
          <cell r="Z765">
            <v>0</v>
          </cell>
          <cell r="AA765"/>
          <cell r="AB765"/>
          <cell r="AC765"/>
          <cell r="AD765"/>
          <cell r="AE765"/>
          <cell r="AF765"/>
          <cell r="AG765"/>
          <cell r="AH765"/>
          <cell r="AI765"/>
          <cell r="AJ765"/>
          <cell r="AK765"/>
          <cell r="AL765"/>
        </row>
        <row r="766">
          <cell r="D766" t="str">
            <v>USD</v>
          </cell>
          <cell r="J766" t="str">
            <v>LETRAS EN GARANTÍA</v>
          </cell>
          <cell r="L766" t="str">
            <v>TASA CERO</v>
          </cell>
          <cell r="M766" t="str">
            <v>Argentina</v>
          </cell>
          <cell r="Q766" t="str">
            <v>No mercado</v>
          </cell>
          <cell r="R766">
            <v>0.29580000000000001</v>
          </cell>
          <cell r="S766">
            <v>0</v>
          </cell>
          <cell r="T766">
            <v>0</v>
          </cell>
          <cell r="U766">
            <v>0.29580000000000001</v>
          </cell>
          <cell r="V766">
            <v>0</v>
          </cell>
          <cell r="W766">
            <v>0</v>
          </cell>
          <cell r="X766">
            <v>0.29580000000000001</v>
          </cell>
          <cell r="Y766">
            <v>0</v>
          </cell>
          <cell r="Z766">
            <v>0</v>
          </cell>
          <cell r="AA766"/>
          <cell r="AB766"/>
          <cell r="AC766"/>
          <cell r="AD766"/>
          <cell r="AE766"/>
          <cell r="AF766"/>
          <cell r="AG766"/>
          <cell r="AH766"/>
          <cell r="AI766"/>
          <cell r="AJ766"/>
          <cell r="AK766"/>
          <cell r="AL766"/>
        </row>
        <row r="767">
          <cell r="D767" t="str">
            <v>USD</v>
          </cell>
          <cell r="J767" t="str">
            <v>LETRAS EN GARANTÍA</v>
          </cell>
          <cell r="L767" t="str">
            <v>TASA CERO</v>
          </cell>
          <cell r="M767" t="str">
            <v>Argentina</v>
          </cell>
          <cell r="Q767" t="str">
            <v>No mercado</v>
          </cell>
          <cell r="R767">
            <v>0.29580000000000001</v>
          </cell>
          <cell r="S767">
            <v>0</v>
          </cell>
          <cell r="T767">
            <v>0</v>
          </cell>
          <cell r="U767">
            <v>0.29580000000000001</v>
          </cell>
          <cell r="V767">
            <v>0</v>
          </cell>
          <cell r="W767">
            <v>0</v>
          </cell>
          <cell r="X767">
            <v>0.29580000000000001</v>
          </cell>
          <cell r="Y767">
            <v>0</v>
          </cell>
          <cell r="Z767">
            <v>0</v>
          </cell>
          <cell r="AA767"/>
          <cell r="AB767"/>
          <cell r="AC767"/>
          <cell r="AD767"/>
          <cell r="AE767"/>
          <cell r="AF767"/>
          <cell r="AG767"/>
          <cell r="AH767"/>
          <cell r="AI767"/>
          <cell r="AJ767"/>
          <cell r="AK767"/>
          <cell r="AL767"/>
        </row>
        <row r="768">
          <cell r="D768" t="str">
            <v>USD</v>
          </cell>
          <cell r="J768" t="str">
            <v>LETRAS EN GARANTÍA</v>
          </cell>
          <cell r="L768" t="str">
            <v>TASA CERO</v>
          </cell>
          <cell r="M768" t="str">
            <v>Argentina</v>
          </cell>
          <cell r="Q768" t="str">
            <v>No mercado</v>
          </cell>
          <cell r="R768">
            <v>0.29580000000000001</v>
          </cell>
          <cell r="S768">
            <v>0</v>
          </cell>
          <cell r="T768">
            <v>0</v>
          </cell>
          <cell r="U768">
            <v>0.29580000000000001</v>
          </cell>
          <cell r="V768">
            <v>0</v>
          </cell>
          <cell r="W768">
            <v>0</v>
          </cell>
          <cell r="X768">
            <v>0.29580000000000001</v>
          </cell>
          <cell r="Y768">
            <v>0</v>
          </cell>
          <cell r="Z768">
            <v>0</v>
          </cell>
          <cell r="AA768"/>
          <cell r="AB768"/>
          <cell r="AC768"/>
          <cell r="AD768"/>
          <cell r="AE768"/>
          <cell r="AF768"/>
          <cell r="AG768"/>
          <cell r="AH768"/>
          <cell r="AI768"/>
          <cell r="AJ768"/>
          <cell r="AK768"/>
          <cell r="AL768"/>
        </row>
        <row r="769">
          <cell r="D769" t="str">
            <v>USD</v>
          </cell>
          <cell r="J769" t="str">
            <v>LETRAS EN GARANTÍA</v>
          </cell>
          <cell r="L769" t="str">
            <v>TASA CERO</v>
          </cell>
          <cell r="M769" t="str">
            <v>Argentina</v>
          </cell>
          <cell r="Q769" t="str">
            <v>No mercado</v>
          </cell>
          <cell r="R769">
            <v>0.29580000000000001</v>
          </cell>
          <cell r="S769">
            <v>0</v>
          </cell>
          <cell r="T769">
            <v>0</v>
          </cell>
          <cell r="U769">
            <v>0.29580000000000001</v>
          </cell>
          <cell r="V769">
            <v>0</v>
          </cell>
          <cell r="W769">
            <v>0</v>
          </cell>
          <cell r="X769">
            <v>0.29580000000000001</v>
          </cell>
          <cell r="Y769">
            <v>0</v>
          </cell>
          <cell r="Z769">
            <v>0</v>
          </cell>
          <cell r="AA769"/>
          <cell r="AB769"/>
          <cell r="AC769"/>
          <cell r="AD769"/>
          <cell r="AE769"/>
          <cell r="AF769"/>
          <cell r="AG769"/>
          <cell r="AH769"/>
          <cell r="AI769"/>
          <cell r="AJ769"/>
          <cell r="AK769"/>
          <cell r="AL769"/>
        </row>
        <row r="770">
          <cell r="D770" t="str">
            <v>USD</v>
          </cell>
          <cell r="J770" t="str">
            <v>LETRAS EN GARANTÍA</v>
          </cell>
          <cell r="L770" t="str">
            <v>TASA CERO</v>
          </cell>
          <cell r="M770" t="str">
            <v>Argentina</v>
          </cell>
          <cell r="Q770" t="str">
            <v>No mercado</v>
          </cell>
          <cell r="R770">
            <v>0.29580000000000001</v>
          </cell>
          <cell r="S770">
            <v>0</v>
          </cell>
          <cell r="T770">
            <v>0</v>
          </cell>
          <cell r="U770">
            <v>0.29580000000000001</v>
          </cell>
          <cell r="V770">
            <v>0</v>
          </cell>
          <cell r="W770">
            <v>0</v>
          </cell>
          <cell r="X770">
            <v>0.29580000000000001</v>
          </cell>
          <cell r="Y770">
            <v>0</v>
          </cell>
          <cell r="Z770">
            <v>0</v>
          </cell>
          <cell r="AA770"/>
          <cell r="AB770"/>
          <cell r="AC770"/>
          <cell r="AD770"/>
          <cell r="AE770"/>
          <cell r="AF770"/>
          <cell r="AG770"/>
          <cell r="AH770"/>
          <cell r="AI770"/>
          <cell r="AJ770"/>
          <cell r="AK770"/>
          <cell r="AL770"/>
        </row>
        <row r="771">
          <cell r="D771" t="str">
            <v>USD</v>
          </cell>
          <cell r="J771" t="str">
            <v>LETRAS EN GARANTÍA</v>
          </cell>
          <cell r="L771" t="str">
            <v>TASA CERO</v>
          </cell>
          <cell r="M771" t="str">
            <v>Argentina</v>
          </cell>
          <cell r="Q771" t="str">
            <v>No mercado</v>
          </cell>
          <cell r="R771">
            <v>0.29580000000000001</v>
          </cell>
          <cell r="S771">
            <v>0</v>
          </cell>
          <cell r="T771">
            <v>0</v>
          </cell>
          <cell r="U771">
            <v>0.29580000000000001</v>
          </cell>
          <cell r="V771">
            <v>0</v>
          </cell>
          <cell r="W771">
            <v>0</v>
          </cell>
          <cell r="X771">
            <v>0.29580000000000001</v>
          </cell>
          <cell r="Y771">
            <v>0</v>
          </cell>
          <cell r="Z771">
            <v>0</v>
          </cell>
          <cell r="AA771"/>
          <cell r="AB771"/>
          <cell r="AC771"/>
          <cell r="AD771"/>
          <cell r="AE771"/>
          <cell r="AF771"/>
          <cell r="AG771"/>
          <cell r="AH771"/>
          <cell r="AI771"/>
          <cell r="AJ771"/>
          <cell r="AK771"/>
          <cell r="AL771"/>
        </row>
        <row r="772">
          <cell r="D772" t="str">
            <v>USD</v>
          </cell>
          <cell r="J772" t="str">
            <v>LETRAS EN GARANTÍA</v>
          </cell>
          <cell r="L772" t="str">
            <v>TASA CERO</v>
          </cell>
          <cell r="M772" t="str">
            <v>Argentina</v>
          </cell>
          <cell r="Q772" t="str">
            <v>No mercado</v>
          </cell>
          <cell r="R772">
            <v>0.29580000000000001</v>
          </cell>
          <cell r="S772">
            <v>0</v>
          </cell>
          <cell r="T772">
            <v>0</v>
          </cell>
          <cell r="U772">
            <v>0.29580000000000001</v>
          </cell>
          <cell r="V772">
            <v>0</v>
          </cell>
          <cell r="W772">
            <v>0</v>
          </cell>
          <cell r="X772">
            <v>0.29580000000000001</v>
          </cell>
          <cell r="Y772">
            <v>0</v>
          </cell>
          <cell r="Z772">
            <v>0</v>
          </cell>
          <cell r="AA772"/>
          <cell r="AB772"/>
          <cell r="AC772"/>
          <cell r="AD772"/>
          <cell r="AE772"/>
          <cell r="AF772"/>
          <cell r="AG772"/>
          <cell r="AH772"/>
          <cell r="AI772"/>
          <cell r="AJ772"/>
          <cell r="AK772"/>
          <cell r="AL772"/>
        </row>
        <row r="773">
          <cell r="D773" t="str">
            <v>USD</v>
          </cell>
          <cell r="J773" t="str">
            <v>LETRAS EN GARANTÍA</v>
          </cell>
          <cell r="L773" t="str">
            <v>TASA CERO</v>
          </cell>
          <cell r="M773" t="str">
            <v>Argentina</v>
          </cell>
          <cell r="Q773" t="str">
            <v>No mercado</v>
          </cell>
          <cell r="R773">
            <v>0.29580000000000001</v>
          </cell>
          <cell r="S773">
            <v>0</v>
          </cell>
          <cell r="T773">
            <v>0</v>
          </cell>
          <cell r="U773">
            <v>0.29580000000000001</v>
          </cell>
          <cell r="V773">
            <v>0</v>
          </cell>
          <cell r="W773">
            <v>0</v>
          </cell>
          <cell r="X773">
            <v>0.29580000000000001</v>
          </cell>
          <cell r="Y773">
            <v>0</v>
          </cell>
          <cell r="Z773">
            <v>0</v>
          </cell>
          <cell r="AA773"/>
          <cell r="AB773"/>
          <cell r="AC773"/>
          <cell r="AD773"/>
          <cell r="AE773"/>
          <cell r="AF773"/>
          <cell r="AG773"/>
          <cell r="AH773"/>
          <cell r="AI773"/>
          <cell r="AJ773"/>
          <cell r="AK773"/>
          <cell r="AL773"/>
        </row>
        <row r="774">
          <cell r="D774" t="str">
            <v>USD</v>
          </cell>
          <cell r="J774" t="str">
            <v>LETRAS EN GARANTÍA</v>
          </cell>
          <cell r="L774" t="str">
            <v>TASA CERO</v>
          </cell>
          <cell r="M774" t="str">
            <v>Argentina</v>
          </cell>
          <cell r="Q774" t="str">
            <v>No mercado</v>
          </cell>
          <cell r="R774">
            <v>0.29580000000000001</v>
          </cell>
          <cell r="S774">
            <v>0</v>
          </cell>
          <cell r="T774">
            <v>0</v>
          </cell>
          <cell r="U774">
            <v>0.29580000000000001</v>
          </cell>
          <cell r="V774">
            <v>0</v>
          </cell>
          <cell r="W774">
            <v>0</v>
          </cell>
          <cell r="X774">
            <v>0.29580000000000001</v>
          </cell>
          <cell r="Y774">
            <v>0</v>
          </cell>
          <cell r="Z774">
            <v>0</v>
          </cell>
          <cell r="AA774"/>
          <cell r="AB774"/>
          <cell r="AC774"/>
          <cell r="AD774"/>
          <cell r="AE774"/>
          <cell r="AF774"/>
          <cell r="AG774"/>
          <cell r="AH774"/>
          <cell r="AI774"/>
          <cell r="AJ774"/>
          <cell r="AK774"/>
          <cell r="AL774"/>
        </row>
        <row r="775">
          <cell r="D775" t="str">
            <v>USD</v>
          </cell>
          <cell r="J775" t="str">
            <v>LETRAS EN GARANTÍA</v>
          </cell>
          <cell r="L775" t="str">
            <v>TASA CERO</v>
          </cell>
          <cell r="M775" t="str">
            <v>Argentina</v>
          </cell>
          <cell r="Q775" t="str">
            <v>No mercado</v>
          </cell>
          <cell r="R775">
            <v>0.29580000000000001</v>
          </cell>
          <cell r="S775">
            <v>0</v>
          </cell>
          <cell r="T775">
            <v>0</v>
          </cell>
          <cell r="U775">
            <v>0.29580000000000001</v>
          </cell>
          <cell r="V775">
            <v>0</v>
          </cell>
          <cell r="W775">
            <v>0</v>
          </cell>
          <cell r="X775">
            <v>0.29580000000000001</v>
          </cell>
          <cell r="Y775">
            <v>0</v>
          </cell>
          <cell r="Z775">
            <v>0</v>
          </cell>
          <cell r="AA775"/>
          <cell r="AB775"/>
          <cell r="AC775"/>
          <cell r="AD775"/>
          <cell r="AE775"/>
          <cell r="AF775"/>
          <cell r="AG775"/>
          <cell r="AH775"/>
          <cell r="AI775"/>
          <cell r="AJ775"/>
          <cell r="AK775"/>
          <cell r="AL775"/>
        </row>
        <row r="776">
          <cell r="D776" t="str">
            <v>USD</v>
          </cell>
          <cell r="J776" t="str">
            <v>LETRAS EN GARANTÍA</v>
          </cell>
          <cell r="L776" t="str">
            <v>TASA CERO</v>
          </cell>
          <cell r="M776" t="str">
            <v>Argentina</v>
          </cell>
          <cell r="Q776" t="str">
            <v>No mercado</v>
          </cell>
          <cell r="R776">
            <v>0.29580000000000001</v>
          </cell>
          <cell r="S776">
            <v>0</v>
          </cell>
          <cell r="T776">
            <v>0</v>
          </cell>
          <cell r="U776">
            <v>0.29580000000000001</v>
          </cell>
          <cell r="V776">
            <v>0</v>
          </cell>
          <cell r="W776">
            <v>0</v>
          </cell>
          <cell r="X776">
            <v>0.29580000000000001</v>
          </cell>
          <cell r="Y776">
            <v>0</v>
          </cell>
          <cell r="Z776">
            <v>0</v>
          </cell>
          <cell r="AA776"/>
          <cell r="AB776"/>
          <cell r="AC776"/>
          <cell r="AD776"/>
          <cell r="AE776"/>
          <cell r="AF776"/>
          <cell r="AG776"/>
          <cell r="AH776"/>
          <cell r="AI776"/>
          <cell r="AJ776"/>
          <cell r="AK776"/>
          <cell r="AL776"/>
        </row>
        <row r="777">
          <cell r="D777" t="str">
            <v>USD</v>
          </cell>
          <cell r="J777" t="str">
            <v>LETRAS EN GARANTÍA</v>
          </cell>
          <cell r="L777" t="str">
            <v>TASA CERO</v>
          </cell>
          <cell r="M777" t="str">
            <v>Argentina</v>
          </cell>
          <cell r="Q777" t="str">
            <v>No mercado</v>
          </cell>
          <cell r="R777">
            <v>0.29580000000000001</v>
          </cell>
          <cell r="S777">
            <v>0</v>
          </cell>
          <cell r="T777">
            <v>0</v>
          </cell>
          <cell r="U777">
            <v>0.29580000000000001</v>
          </cell>
          <cell r="V777">
            <v>0</v>
          </cell>
          <cell r="W777">
            <v>0</v>
          </cell>
          <cell r="X777">
            <v>0.29580000000000001</v>
          </cell>
          <cell r="Y777">
            <v>0</v>
          </cell>
          <cell r="Z777">
            <v>0</v>
          </cell>
          <cell r="AA777"/>
          <cell r="AB777"/>
          <cell r="AC777"/>
          <cell r="AD777"/>
          <cell r="AE777"/>
          <cell r="AF777"/>
          <cell r="AG777"/>
          <cell r="AH777"/>
          <cell r="AI777"/>
          <cell r="AJ777"/>
          <cell r="AK777"/>
          <cell r="AL777"/>
        </row>
        <row r="778">
          <cell r="D778" t="str">
            <v>USD</v>
          </cell>
          <cell r="J778" t="str">
            <v>LETRAS EN GARANTÍA</v>
          </cell>
          <cell r="L778" t="str">
            <v>TASA CERO</v>
          </cell>
          <cell r="M778" t="str">
            <v>Argentina</v>
          </cell>
          <cell r="Q778" t="str">
            <v>No mercado</v>
          </cell>
          <cell r="R778">
            <v>0.29580000000000001</v>
          </cell>
          <cell r="S778">
            <v>0</v>
          </cell>
          <cell r="T778">
            <v>0</v>
          </cell>
          <cell r="U778">
            <v>0.29580000000000001</v>
          </cell>
          <cell r="V778">
            <v>0</v>
          </cell>
          <cell r="W778">
            <v>0</v>
          </cell>
          <cell r="X778">
            <v>0.29580000000000001</v>
          </cell>
          <cell r="Y778">
            <v>0</v>
          </cell>
          <cell r="Z778">
            <v>0</v>
          </cell>
          <cell r="AA778"/>
          <cell r="AB778"/>
          <cell r="AC778"/>
          <cell r="AD778"/>
          <cell r="AE778"/>
          <cell r="AF778"/>
          <cell r="AG778"/>
          <cell r="AH778"/>
          <cell r="AI778"/>
          <cell r="AJ778"/>
          <cell r="AK778"/>
          <cell r="AL778"/>
        </row>
        <row r="779">
          <cell r="D779" t="str">
            <v>USD</v>
          </cell>
          <cell r="J779" t="str">
            <v>LETRAS EN GARANTÍA</v>
          </cell>
          <cell r="L779" t="str">
            <v>TASA CERO</v>
          </cell>
          <cell r="M779" t="str">
            <v>Argentina</v>
          </cell>
          <cell r="Q779" t="str">
            <v>No mercado</v>
          </cell>
          <cell r="R779">
            <v>0.29580000000000001</v>
          </cell>
          <cell r="S779">
            <v>0</v>
          </cell>
          <cell r="T779">
            <v>0</v>
          </cell>
          <cell r="U779">
            <v>0.29580000000000001</v>
          </cell>
          <cell r="V779">
            <v>0</v>
          </cell>
          <cell r="W779">
            <v>0</v>
          </cell>
          <cell r="X779">
            <v>0.29580000000000001</v>
          </cell>
          <cell r="Y779">
            <v>0</v>
          </cell>
          <cell r="Z779">
            <v>0</v>
          </cell>
          <cell r="AA779"/>
          <cell r="AB779"/>
          <cell r="AC779"/>
          <cell r="AD779"/>
          <cell r="AE779"/>
          <cell r="AF779"/>
          <cell r="AG779"/>
          <cell r="AH779"/>
          <cell r="AI779"/>
          <cell r="AJ779"/>
          <cell r="AK779"/>
          <cell r="AL779"/>
        </row>
        <row r="780">
          <cell r="D780" t="str">
            <v>USD</v>
          </cell>
          <cell r="J780" t="str">
            <v>LETRAS EN GARANTÍA</v>
          </cell>
          <cell r="L780" t="str">
            <v>TASA CERO</v>
          </cell>
          <cell r="M780" t="str">
            <v>Argentina</v>
          </cell>
          <cell r="Q780" t="str">
            <v>No mercado</v>
          </cell>
          <cell r="R780">
            <v>0.29580000000000001</v>
          </cell>
          <cell r="S780">
            <v>0</v>
          </cell>
          <cell r="T780">
            <v>0</v>
          </cell>
          <cell r="U780">
            <v>0.29580000000000001</v>
          </cell>
          <cell r="V780">
            <v>0</v>
          </cell>
          <cell r="W780">
            <v>0</v>
          </cell>
          <cell r="X780">
            <v>0.29580000000000001</v>
          </cell>
          <cell r="Y780">
            <v>0</v>
          </cell>
          <cell r="Z780">
            <v>0</v>
          </cell>
          <cell r="AA780"/>
          <cell r="AB780"/>
          <cell r="AC780"/>
          <cell r="AD780"/>
          <cell r="AE780"/>
          <cell r="AF780"/>
          <cell r="AG780"/>
          <cell r="AH780"/>
          <cell r="AI780"/>
          <cell r="AJ780"/>
          <cell r="AK780"/>
          <cell r="AL780"/>
        </row>
        <row r="781">
          <cell r="D781" t="str">
            <v>USD</v>
          </cell>
          <cell r="J781" t="str">
            <v>LETRAS EN GARANTÍA</v>
          </cell>
          <cell r="L781" t="str">
            <v>TASA CERO</v>
          </cell>
          <cell r="M781" t="str">
            <v>Argentina</v>
          </cell>
          <cell r="Q781" t="str">
            <v>No mercado</v>
          </cell>
          <cell r="R781">
            <v>0.29580000000000001</v>
          </cell>
          <cell r="S781">
            <v>0</v>
          </cell>
          <cell r="T781">
            <v>0</v>
          </cell>
          <cell r="U781">
            <v>0.29580000000000001</v>
          </cell>
          <cell r="V781">
            <v>0</v>
          </cell>
          <cell r="W781">
            <v>0</v>
          </cell>
          <cell r="X781">
            <v>0.29580000000000001</v>
          </cell>
          <cell r="Y781">
            <v>0</v>
          </cell>
          <cell r="Z781">
            <v>0</v>
          </cell>
          <cell r="AA781"/>
          <cell r="AB781"/>
          <cell r="AC781"/>
          <cell r="AD781"/>
          <cell r="AE781"/>
          <cell r="AF781"/>
          <cell r="AG781"/>
          <cell r="AH781"/>
          <cell r="AI781"/>
          <cell r="AJ781"/>
          <cell r="AK781"/>
          <cell r="AL781"/>
        </row>
        <row r="782">
          <cell r="D782" t="str">
            <v>USD</v>
          </cell>
          <cell r="J782" t="str">
            <v>LETRAS EN GARANTÍA</v>
          </cell>
          <cell r="L782" t="str">
            <v>TASA CERO</v>
          </cell>
          <cell r="M782" t="str">
            <v>Argentina</v>
          </cell>
          <cell r="Q782" t="str">
            <v>No mercado</v>
          </cell>
          <cell r="R782">
            <v>0.3</v>
          </cell>
          <cell r="S782">
            <v>0</v>
          </cell>
          <cell r="T782">
            <v>0</v>
          </cell>
          <cell r="U782">
            <v>0.3</v>
          </cell>
          <cell r="V782">
            <v>0</v>
          </cell>
          <cell r="W782">
            <v>0</v>
          </cell>
          <cell r="X782">
            <v>0.3</v>
          </cell>
          <cell r="Y782">
            <v>0</v>
          </cell>
          <cell r="Z782">
            <v>0</v>
          </cell>
          <cell r="AA782"/>
          <cell r="AB782"/>
          <cell r="AC782"/>
          <cell r="AD782"/>
          <cell r="AE782"/>
          <cell r="AF782"/>
          <cell r="AG782"/>
          <cell r="AH782"/>
          <cell r="AI782"/>
          <cell r="AJ782"/>
          <cell r="AK782"/>
          <cell r="AL782"/>
        </row>
        <row r="783">
          <cell r="D783" t="str">
            <v>USD</v>
          </cell>
          <cell r="J783" t="str">
            <v>LETRAS EN GARANTÍA</v>
          </cell>
          <cell r="L783" t="str">
            <v>TASA CERO</v>
          </cell>
          <cell r="M783" t="str">
            <v>Argentina</v>
          </cell>
          <cell r="Q783" t="str">
            <v>No mercado</v>
          </cell>
          <cell r="R783">
            <v>0.3</v>
          </cell>
          <cell r="S783">
            <v>0</v>
          </cell>
          <cell r="T783">
            <v>0</v>
          </cell>
          <cell r="U783">
            <v>0.3</v>
          </cell>
          <cell r="V783">
            <v>0</v>
          </cell>
          <cell r="W783">
            <v>0</v>
          </cell>
          <cell r="X783">
            <v>0.3</v>
          </cell>
          <cell r="Y783">
            <v>0</v>
          </cell>
          <cell r="Z783">
            <v>0</v>
          </cell>
          <cell r="AA783"/>
          <cell r="AB783"/>
          <cell r="AC783"/>
          <cell r="AD783"/>
          <cell r="AE783"/>
          <cell r="AF783"/>
          <cell r="AG783"/>
          <cell r="AH783"/>
          <cell r="AI783"/>
          <cell r="AJ783"/>
          <cell r="AK783"/>
          <cell r="AL783"/>
        </row>
        <row r="784">
          <cell r="D784" t="str">
            <v>USD</v>
          </cell>
          <cell r="J784" t="str">
            <v>LETRAS EN GARANTÍA</v>
          </cell>
          <cell r="L784" t="str">
            <v>TASA CERO</v>
          </cell>
          <cell r="M784" t="str">
            <v>Argentina</v>
          </cell>
          <cell r="Q784" t="str">
            <v>No mercado</v>
          </cell>
          <cell r="R784">
            <v>0.3</v>
          </cell>
          <cell r="S784">
            <v>0</v>
          </cell>
          <cell r="T784">
            <v>0</v>
          </cell>
          <cell r="U784">
            <v>0.3</v>
          </cell>
          <cell r="V784">
            <v>0</v>
          </cell>
          <cell r="W784">
            <v>0</v>
          </cell>
          <cell r="X784">
            <v>0.3</v>
          </cell>
          <cell r="Y784">
            <v>0</v>
          </cell>
          <cell r="Z784">
            <v>0</v>
          </cell>
          <cell r="AA784"/>
          <cell r="AB784"/>
          <cell r="AC784"/>
          <cell r="AD784"/>
          <cell r="AE784"/>
          <cell r="AF784"/>
          <cell r="AG784"/>
          <cell r="AH784"/>
          <cell r="AI784"/>
          <cell r="AJ784"/>
          <cell r="AK784"/>
          <cell r="AL784"/>
        </row>
        <row r="785">
          <cell r="D785" t="str">
            <v>USD</v>
          </cell>
          <cell r="J785" t="str">
            <v>LETRAS EN GARANTÍA</v>
          </cell>
          <cell r="L785" t="str">
            <v>TASA CERO</v>
          </cell>
          <cell r="M785" t="str">
            <v>Argentina</v>
          </cell>
          <cell r="Q785" t="str">
            <v>No mercado</v>
          </cell>
          <cell r="R785">
            <v>0.3</v>
          </cell>
          <cell r="S785">
            <v>0</v>
          </cell>
          <cell r="T785">
            <v>0</v>
          </cell>
          <cell r="U785">
            <v>0.3</v>
          </cell>
          <cell r="V785">
            <v>0</v>
          </cell>
          <cell r="W785">
            <v>0</v>
          </cell>
          <cell r="X785">
            <v>0.3</v>
          </cell>
          <cell r="Y785">
            <v>0</v>
          </cell>
          <cell r="Z785">
            <v>0</v>
          </cell>
          <cell r="AA785"/>
          <cell r="AB785"/>
          <cell r="AC785"/>
          <cell r="AD785"/>
          <cell r="AE785"/>
          <cell r="AF785"/>
          <cell r="AG785"/>
          <cell r="AH785"/>
          <cell r="AI785"/>
          <cell r="AJ785"/>
          <cell r="AK785"/>
          <cell r="AL785"/>
        </row>
        <row r="786">
          <cell r="D786" t="str">
            <v>USD</v>
          </cell>
          <cell r="J786" t="str">
            <v>LETRAS EN GARANTÍA</v>
          </cell>
          <cell r="L786" t="str">
            <v>TASA CERO</v>
          </cell>
          <cell r="M786" t="str">
            <v>Argentina</v>
          </cell>
          <cell r="Q786" t="str">
            <v>No mercado</v>
          </cell>
          <cell r="R786">
            <v>0.3</v>
          </cell>
          <cell r="S786">
            <v>0</v>
          </cell>
          <cell r="T786">
            <v>0</v>
          </cell>
          <cell r="U786">
            <v>0.3</v>
          </cell>
          <cell r="V786">
            <v>0</v>
          </cell>
          <cell r="W786">
            <v>0</v>
          </cell>
          <cell r="X786">
            <v>0.3</v>
          </cell>
          <cell r="Y786">
            <v>0</v>
          </cell>
          <cell r="Z786">
            <v>0</v>
          </cell>
          <cell r="AA786"/>
          <cell r="AB786"/>
          <cell r="AC786"/>
          <cell r="AD786"/>
          <cell r="AE786"/>
          <cell r="AF786"/>
          <cell r="AG786"/>
          <cell r="AH786"/>
          <cell r="AI786"/>
          <cell r="AJ786"/>
          <cell r="AK786"/>
          <cell r="AL786"/>
        </row>
        <row r="787">
          <cell r="D787" t="str">
            <v>USD</v>
          </cell>
          <cell r="J787" t="str">
            <v>LETRAS EN GARANTÍA</v>
          </cell>
          <cell r="L787" t="str">
            <v>TASA CERO</v>
          </cell>
          <cell r="M787" t="str">
            <v>Argentina</v>
          </cell>
          <cell r="Q787" t="str">
            <v>No mercado</v>
          </cell>
          <cell r="R787">
            <v>0.3</v>
          </cell>
          <cell r="S787">
            <v>0</v>
          </cell>
          <cell r="T787">
            <v>0</v>
          </cell>
          <cell r="U787">
            <v>0.3</v>
          </cell>
          <cell r="V787">
            <v>0</v>
          </cell>
          <cell r="W787">
            <v>0</v>
          </cell>
          <cell r="X787">
            <v>0.3</v>
          </cell>
          <cell r="Y787">
            <v>0</v>
          </cell>
          <cell r="Z787">
            <v>0</v>
          </cell>
          <cell r="AA787"/>
          <cell r="AB787"/>
          <cell r="AC787"/>
          <cell r="AD787"/>
          <cell r="AE787"/>
          <cell r="AF787"/>
          <cell r="AG787"/>
          <cell r="AH787"/>
          <cell r="AI787"/>
          <cell r="AJ787"/>
          <cell r="AK787"/>
          <cell r="AL787"/>
        </row>
        <row r="788">
          <cell r="D788" t="str">
            <v>USD</v>
          </cell>
          <cell r="J788" t="str">
            <v>LETRAS EN GARANTÍA</v>
          </cell>
          <cell r="L788" t="str">
            <v>TASA CERO</v>
          </cell>
          <cell r="M788" t="str">
            <v>Argentina</v>
          </cell>
          <cell r="Q788" t="str">
            <v>No mercado</v>
          </cell>
          <cell r="R788">
            <v>0.3</v>
          </cell>
          <cell r="S788">
            <v>0</v>
          </cell>
          <cell r="T788">
            <v>0</v>
          </cell>
          <cell r="U788">
            <v>0.3</v>
          </cell>
          <cell r="V788">
            <v>0</v>
          </cell>
          <cell r="W788">
            <v>0</v>
          </cell>
          <cell r="X788">
            <v>0.3</v>
          </cell>
          <cell r="Y788">
            <v>0</v>
          </cell>
          <cell r="Z788">
            <v>0</v>
          </cell>
          <cell r="AA788"/>
          <cell r="AB788"/>
          <cell r="AC788"/>
          <cell r="AD788"/>
          <cell r="AE788"/>
          <cell r="AF788"/>
          <cell r="AG788"/>
          <cell r="AH788"/>
          <cell r="AI788"/>
          <cell r="AJ788"/>
          <cell r="AK788"/>
          <cell r="AL788"/>
        </row>
        <row r="789">
          <cell r="D789" t="str">
            <v>USD</v>
          </cell>
          <cell r="J789" t="str">
            <v>LETRAS EN GARANTÍA</v>
          </cell>
          <cell r="L789" t="str">
            <v>TASA CERO</v>
          </cell>
          <cell r="M789" t="str">
            <v>Argentina</v>
          </cell>
          <cell r="Q789" t="str">
            <v>No mercado</v>
          </cell>
          <cell r="R789">
            <v>0.3</v>
          </cell>
          <cell r="S789">
            <v>0</v>
          </cell>
          <cell r="T789">
            <v>0</v>
          </cell>
          <cell r="U789">
            <v>0.3</v>
          </cell>
          <cell r="V789">
            <v>0</v>
          </cell>
          <cell r="W789">
            <v>0</v>
          </cell>
          <cell r="X789">
            <v>0.3</v>
          </cell>
          <cell r="Y789">
            <v>0</v>
          </cell>
          <cell r="Z789">
            <v>0</v>
          </cell>
          <cell r="AA789"/>
          <cell r="AB789"/>
          <cell r="AC789"/>
          <cell r="AD789"/>
          <cell r="AE789"/>
          <cell r="AF789"/>
          <cell r="AG789"/>
          <cell r="AH789"/>
          <cell r="AI789"/>
          <cell r="AJ789"/>
          <cell r="AK789"/>
          <cell r="AL789"/>
        </row>
        <row r="790">
          <cell r="D790" t="str">
            <v>USD</v>
          </cell>
          <cell r="J790" t="str">
            <v>LETRAS EN GARANTÍA</v>
          </cell>
          <cell r="L790" t="str">
            <v>TASA CERO</v>
          </cell>
          <cell r="M790" t="str">
            <v>Argentina</v>
          </cell>
          <cell r="Q790" t="str">
            <v>No mercado</v>
          </cell>
          <cell r="R790">
            <v>0.3</v>
          </cell>
          <cell r="S790">
            <v>0</v>
          </cell>
          <cell r="T790">
            <v>0</v>
          </cell>
          <cell r="U790">
            <v>0.3</v>
          </cell>
          <cell r="V790">
            <v>0</v>
          </cell>
          <cell r="W790">
            <v>0</v>
          </cell>
          <cell r="X790">
            <v>0.3</v>
          </cell>
          <cell r="Y790">
            <v>0</v>
          </cell>
          <cell r="Z790">
            <v>0</v>
          </cell>
          <cell r="AA790"/>
          <cell r="AB790"/>
          <cell r="AC790"/>
          <cell r="AD790"/>
          <cell r="AE790"/>
          <cell r="AF790"/>
          <cell r="AG790"/>
          <cell r="AH790"/>
          <cell r="AI790"/>
          <cell r="AJ790"/>
          <cell r="AK790"/>
          <cell r="AL790"/>
        </row>
        <row r="791">
          <cell r="D791" t="str">
            <v>USD</v>
          </cell>
          <cell r="J791" t="str">
            <v>LETRAS EN GARANTÍA</v>
          </cell>
          <cell r="L791" t="str">
            <v>TASA CERO</v>
          </cell>
          <cell r="M791" t="str">
            <v>Argentina</v>
          </cell>
          <cell r="Q791" t="str">
            <v>No mercado</v>
          </cell>
          <cell r="R791">
            <v>0.3</v>
          </cell>
          <cell r="S791">
            <v>0</v>
          </cell>
          <cell r="T791">
            <v>0</v>
          </cell>
          <cell r="U791">
            <v>0.3</v>
          </cell>
          <cell r="V791">
            <v>0</v>
          </cell>
          <cell r="W791">
            <v>0</v>
          </cell>
          <cell r="X791">
            <v>0.3</v>
          </cell>
          <cell r="Y791">
            <v>0</v>
          </cell>
          <cell r="Z791">
            <v>0</v>
          </cell>
          <cell r="AA791"/>
          <cell r="AB791"/>
          <cell r="AC791"/>
          <cell r="AD791"/>
          <cell r="AE791"/>
          <cell r="AF791"/>
          <cell r="AG791"/>
          <cell r="AH791"/>
          <cell r="AI791"/>
          <cell r="AJ791"/>
          <cell r="AK791"/>
          <cell r="AL791"/>
        </row>
        <row r="792">
          <cell r="D792" t="str">
            <v>USD</v>
          </cell>
          <cell r="J792" t="str">
            <v>LETRAS EN GARANTÍA</v>
          </cell>
          <cell r="L792" t="str">
            <v>TASA CERO</v>
          </cell>
          <cell r="M792" t="str">
            <v>Argentina</v>
          </cell>
          <cell r="Q792" t="str">
            <v>No mercado</v>
          </cell>
          <cell r="R792">
            <v>0.3</v>
          </cell>
          <cell r="S792">
            <v>0</v>
          </cell>
          <cell r="T792">
            <v>0</v>
          </cell>
          <cell r="U792">
            <v>0.3</v>
          </cell>
          <cell r="V792">
            <v>0</v>
          </cell>
          <cell r="W792">
            <v>0</v>
          </cell>
          <cell r="X792">
            <v>0.3</v>
          </cell>
          <cell r="Y792">
            <v>0</v>
          </cell>
          <cell r="Z792">
            <v>0</v>
          </cell>
          <cell r="AA792"/>
          <cell r="AB792"/>
          <cell r="AC792"/>
          <cell r="AD792"/>
          <cell r="AE792"/>
          <cell r="AF792"/>
          <cell r="AG792"/>
          <cell r="AH792"/>
          <cell r="AI792"/>
          <cell r="AJ792"/>
          <cell r="AK792"/>
          <cell r="AL792"/>
        </row>
        <row r="793">
          <cell r="D793" t="str">
            <v>USD</v>
          </cell>
          <cell r="J793" t="str">
            <v>LETRAS EN GARANTÍA</v>
          </cell>
          <cell r="L793" t="str">
            <v>TASA CERO</v>
          </cell>
          <cell r="M793" t="str">
            <v>Argentina</v>
          </cell>
          <cell r="Q793" t="str">
            <v>No mercado</v>
          </cell>
          <cell r="R793">
            <v>0.3</v>
          </cell>
          <cell r="S793">
            <v>0</v>
          </cell>
          <cell r="T793">
            <v>0</v>
          </cell>
          <cell r="U793">
            <v>0.3</v>
          </cell>
          <cell r="V793">
            <v>0</v>
          </cell>
          <cell r="W793">
            <v>0</v>
          </cell>
          <cell r="X793">
            <v>0.3</v>
          </cell>
          <cell r="Y793">
            <v>0</v>
          </cell>
          <cell r="Z793">
            <v>0</v>
          </cell>
          <cell r="AA793"/>
          <cell r="AB793"/>
          <cell r="AC793"/>
          <cell r="AD793"/>
          <cell r="AE793"/>
          <cell r="AF793"/>
          <cell r="AG793"/>
          <cell r="AH793"/>
          <cell r="AI793"/>
          <cell r="AJ793"/>
          <cell r="AK793"/>
          <cell r="AL793"/>
        </row>
        <row r="794">
          <cell r="D794" t="str">
            <v>USD</v>
          </cell>
          <cell r="J794" t="str">
            <v>LETRAS EN GARANTÍA</v>
          </cell>
          <cell r="L794" t="str">
            <v>TASA CERO</v>
          </cell>
          <cell r="M794" t="str">
            <v>Argentina</v>
          </cell>
          <cell r="Q794" t="str">
            <v>No mercado</v>
          </cell>
          <cell r="R794">
            <v>0.3</v>
          </cell>
          <cell r="S794">
            <v>0</v>
          </cell>
          <cell r="T794">
            <v>0</v>
          </cell>
          <cell r="U794">
            <v>0.3</v>
          </cell>
          <cell r="V794">
            <v>0</v>
          </cell>
          <cell r="W794">
            <v>0</v>
          </cell>
          <cell r="X794">
            <v>0.3</v>
          </cell>
          <cell r="Y794">
            <v>0</v>
          </cell>
          <cell r="Z794">
            <v>0</v>
          </cell>
          <cell r="AA794"/>
          <cell r="AB794"/>
          <cell r="AC794"/>
          <cell r="AD794"/>
          <cell r="AE794"/>
          <cell r="AF794"/>
          <cell r="AG794"/>
          <cell r="AH794"/>
          <cell r="AI794"/>
          <cell r="AJ794"/>
          <cell r="AK794"/>
          <cell r="AL794"/>
        </row>
        <row r="795">
          <cell r="D795" t="str">
            <v>USD</v>
          </cell>
          <cell r="J795" t="str">
            <v>LETRAS EN GARANTÍA</v>
          </cell>
          <cell r="L795" t="str">
            <v>TASA CERO</v>
          </cell>
          <cell r="M795" t="str">
            <v>Argentina</v>
          </cell>
          <cell r="Q795" t="str">
            <v>No mercado</v>
          </cell>
          <cell r="R795">
            <v>0.3</v>
          </cell>
          <cell r="S795">
            <v>0</v>
          </cell>
          <cell r="T795">
            <v>0</v>
          </cell>
          <cell r="U795">
            <v>0.3</v>
          </cell>
          <cell r="V795">
            <v>0</v>
          </cell>
          <cell r="W795">
            <v>0</v>
          </cell>
          <cell r="X795">
            <v>0.3</v>
          </cell>
          <cell r="Y795">
            <v>0</v>
          </cell>
          <cell r="Z795">
            <v>0</v>
          </cell>
          <cell r="AA795"/>
          <cell r="AB795"/>
          <cell r="AC795"/>
          <cell r="AD795"/>
          <cell r="AE795"/>
          <cell r="AF795"/>
          <cell r="AG795"/>
          <cell r="AH795"/>
          <cell r="AI795"/>
          <cell r="AJ795"/>
          <cell r="AK795"/>
          <cell r="AL795"/>
        </row>
        <row r="796">
          <cell r="D796" t="str">
            <v>USD</v>
          </cell>
          <cell r="J796" t="str">
            <v>LETRAS EN GARANTÍA</v>
          </cell>
          <cell r="L796" t="str">
            <v>TASA CERO</v>
          </cell>
          <cell r="M796" t="str">
            <v>Argentina</v>
          </cell>
          <cell r="Q796" t="str">
            <v>No mercado</v>
          </cell>
          <cell r="R796">
            <v>0.3</v>
          </cell>
          <cell r="S796">
            <v>0</v>
          </cell>
          <cell r="T796">
            <v>0</v>
          </cell>
          <cell r="U796">
            <v>0.3</v>
          </cell>
          <cell r="V796">
            <v>0</v>
          </cell>
          <cell r="W796">
            <v>0</v>
          </cell>
          <cell r="X796">
            <v>0.3</v>
          </cell>
          <cell r="Y796">
            <v>0</v>
          </cell>
          <cell r="Z796">
            <v>0</v>
          </cell>
          <cell r="AA796"/>
          <cell r="AB796"/>
          <cell r="AC796"/>
          <cell r="AD796"/>
          <cell r="AE796"/>
          <cell r="AF796"/>
          <cell r="AG796"/>
          <cell r="AH796"/>
          <cell r="AI796"/>
          <cell r="AJ796"/>
          <cell r="AK796"/>
          <cell r="AL796"/>
        </row>
        <row r="797">
          <cell r="D797" t="str">
            <v>USD</v>
          </cell>
          <cell r="J797" t="str">
            <v>LETRAS EN GARANTÍA</v>
          </cell>
          <cell r="L797" t="str">
            <v>TASA CERO</v>
          </cell>
          <cell r="M797" t="str">
            <v>Argentina</v>
          </cell>
          <cell r="Q797" t="str">
            <v>No mercado</v>
          </cell>
          <cell r="R797">
            <v>0.3</v>
          </cell>
          <cell r="S797">
            <v>0</v>
          </cell>
          <cell r="T797">
            <v>0</v>
          </cell>
          <cell r="U797">
            <v>0.3</v>
          </cell>
          <cell r="V797">
            <v>0</v>
          </cell>
          <cell r="W797">
            <v>0</v>
          </cell>
          <cell r="X797">
            <v>0.3</v>
          </cell>
          <cell r="Y797">
            <v>0</v>
          </cell>
          <cell r="Z797">
            <v>0</v>
          </cell>
          <cell r="AA797"/>
          <cell r="AB797"/>
          <cell r="AC797"/>
          <cell r="AD797"/>
          <cell r="AE797"/>
          <cell r="AF797"/>
          <cell r="AG797"/>
          <cell r="AH797"/>
          <cell r="AI797"/>
          <cell r="AJ797"/>
          <cell r="AK797"/>
          <cell r="AL797"/>
        </row>
        <row r="798">
          <cell r="D798" t="str">
            <v>USD</v>
          </cell>
          <cell r="J798" t="str">
            <v>LETRAS EN GARANTÍA</v>
          </cell>
          <cell r="L798" t="str">
            <v>TASA CERO</v>
          </cell>
          <cell r="M798" t="str">
            <v>Argentina</v>
          </cell>
          <cell r="Q798" t="str">
            <v>No mercado</v>
          </cell>
          <cell r="R798">
            <v>0.3</v>
          </cell>
          <cell r="S798">
            <v>0</v>
          </cell>
          <cell r="T798">
            <v>0</v>
          </cell>
          <cell r="U798">
            <v>0.3</v>
          </cell>
          <cell r="V798">
            <v>0</v>
          </cell>
          <cell r="W798">
            <v>0</v>
          </cell>
          <cell r="X798">
            <v>0.3</v>
          </cell>
          <cell r="Y798">
            <v>0</v>
          </cell>
          <cell r="Z798">
            <v>0</v>
          </cell>
          <cell r="AA798"/>
          <cell r="AB798"/>
          <cell r="AC798"/>
          <cell r="AD798"/>
          <cell r="AE798"/>
          <cell r="AF798"/>
          <cell r="AG798"/>
          <cell r="AH798"/>
          <cell r="AI798"/>
          <cell r="AJ798"/>
          <cell r="AK798"/>
          <cell r="AL798"/>
        </row>
        <row r="799">
          <cell r="D799" t="str">
            <v>USD</v>
          </cell>
          <cell r="J799" t="str">
            <v>LETRAS EN GARANTÍA</v>
          </cell>
          <cell r="L799" t="str">
            <v>TASA CERO</v>
          </cell>
          <cell r="M799" t="str">
            <v>Argentina</v>
          </cell>
          <cell r="Q799" t="str">
            <v>No mercado</v>
          </cell>
          <cell r="R799">
            <v>0.3</v>
          </cell>
          <cell r="S799">
            <v>0</v>
          </cell>
          <cell r="T799">
            <v>0</v>
          </cell>
          <cell r="U799">
            <v>0.3</v>
          </cell>
          <cell r="V799">
            <v>0</v>
          </cell>
          <cell r="W799">
            <v>0</v>
          </cell>
          <cell r="X799">
            <v>0.3</v>
          </cell>
          <cell r="Y799">
            <v>0</v>
          </cell>
          <cell r="Z799">
            <v>0</v>
          </cell>
          <cell r="AA799"/>
          <cell r="AB799"/>
          <cell r="AC799"/>
          <cell r="AD799"/>
          <cell r="AE799"/>
          <cell r="AF799"/>
          <cell r="AG799"/>
          <cell r="AH799"/>
          <cell r="AI799"/>
          <cell r="AJ799"/>
          <cell r="AK799"/>
          <cell r="AL799"/>
        </row>
        <row r="800">
          <cell r="D800" t="str">
            <v>USD</v>
          </cell>
          <cell r="J800" t="str">
            <v>LETRAS EN GARANTÍA</v>
          </cell>
          <cell r="L800" t="str">
            <v>TASA CERO</v>
          </cell>
          <cell r="M800" t="str">
            <v>Argentina</v>
          </cell>
          <cell r="Q800" t="str">
            <v>No mercado</v>
          </cell>
          <cell r="R800">
            <v>0.3</v>
          </cell>
          <cell r="S800">
            <v>0</v>
          </cell>
          <cell r="T800">
            <v>0</v>
          </cell>
          <cell r="U800">
            <v>0.3</v>
          </cell>
          <cell r="V800">
            <v>0</v>
          </cell>
          <cell r="W800">
            <v>0</v>
          </cell>
          <cell r="X800">
            <v>0.3</v>
          </cell>
          <cell r="Y800">
            <v>0</v>
          </cell>
          <cell r="Z800">
            <v>0</v>
          </cell>
          <cell r="AA800"/>
          <cell r="AB800"/>
          <cell r="AC800"/>
          <cell r="AD800"/>
          <cell r="AE800"/>
          <cell r="AF800"/>
          <cell r="AG800"/>
          <cell r="AH800"/>
          <cell r="AI800"/>
          <cell r="AJ800"/>
          <cell r="AK800"/>
          <cell r="AL800"/>
        </row>
        <row r="801">
          <cell r="D801" t="str">
            <v>USD</v>
          </cell>
          <cell r="J801" t="str">
            <v>LETRAS EN GARANTÍA</v>
          </cell>
          <cell r="L801" t="str">
            <v>TASA CERO</v>
          </cell>
          <cell r="M801" t="str">
            <v>Argentina</v>
          </cell>
          <cell r="Q801" t="str">
            <v>No mercado</v>
          </cell>
          <cell r="R801">
            <v>0.3</v>
          </cell>
          <cell r="S801">
            <v>0</v>
          </cell>
          <cell r="T801">
            <v>0</v>
          </cell>
          <cell r="U801">
            <v>0.3</v>
          </cell>
          <cell r="V801">
            <v>0</v>
          </cell>
          <cell r="W801">
            <v>0</v>
          </cell>
          <cell r="X801">
            <v>0.3</v>
          </cell>
          <cell r="Y801">
            <v>0</v>
          </cell>
          <cell r="Z801">
            <v>0</v>
          </cell>
          <cell r="AA801"/>
          <cell r="AB801"/>
          <cell r="AC801"/>
          <cell r="AD801"/>
          <cell r="AE801"/>
          <cell r="AF801"/>
          <cell r="AG801"/>
          <cell r="AH801"/>
          <cell r="AI801"/>
          <cell r="AJ801"/>
          <cell r="AK801"/>
          <cell r="AL801"/>
        </row>
        <row r="802">
          <cell r="D802" t="str">
            <v>USD</v>
          </cell>
          <cell r="J802" t="str">
            <v>LETRAS EN GARANTÍA</v>
          </cell>
          <cell r="L802" t="str">
            <v>TASA CERO</v>
          </cell>
          <cell r="M802" t="str">
            <v>Argentina</v>
          </cell>
          <cell r="Q802" t="str">
            <v>No mercado</v>
          </cell>
          <cell r="R802">
            <v>0.3</v>
          </cell>
          <cell r="S802">
            <v>0</v>
          </cell>
          <cell r="T802">
            <v>0</v>
          </cell>
          <cell r="U802">
            <v>0.3</v>
          </cell>
          <cell r="V802">
            <v>0</v>
          </cell>
          <cell r="W802">
            <v>0</v>
          </cell>
          <cell r="X802">
            <v>0.3</v>
          </cell>
          <cell r="Y802">
            <v>0</v>
          </cell>
          <cell r="Z802">
            <v>0</v>
          </cell>
          <cell r="AA802"/>
          <cell r="AB802"/>
          <cell r="AC802"/>
          <cell r="AD802"/>
          <cell r="AE802"/>
          <cell r="AF802"/>
          <cell r="AG802"/>
          <cell r="AH802"/>
          <cell r="AI802"/>
          <cell r="AJ802"/>
          <cell r="AK802"/>
          <cell r="AL802"/>
        </row>
        <row r="803">
          <cell r="D803" t="str">
            <v>USD</v>
          </cell>
          <cell r="J803" t="str">
            <v>LETRAS EN GARANTÍA</v>
          </cell>
          <cell r="L803" t="str">
            <v>TASA CERO</v>
          </cell>
          <cell r="M803" t="str">
            <v>Argentina</v>
          </cell>
          <cell r="Q803" t="str">
            <v>No mercado</v>
          </cell>
          <cell r="R803">
            <v>0.3</v>
          </cell>
          <cell r="S803">
            <v>0</v>
          </cell>
          <cell r="T803">
            <v>0</v>
          </cell>
          <cell r="U803">
            <v>0.3</v>
          </cell>
          <cell r="V803">
            <v>0</v>
          </cell>
          <cell r="W803">
            <v>0</v>
          </cell>
          <cell r="X803">
            <v>0.3</v>
          </cell>
          <cell r="Y803">
            <v>0</v>
          </cell>
          <cell r="Z803">
            <v>0</v>
          </cell>
          <cell r="AA803"/>
          <cell r="AB803"/>
          <cell r="AC803"/>
          <cell r="AD803"/>
          <cell r="AE803"/>
          <cell r="AF803"/>
          <cell r="AG803"/>
          <cell r="AH803"/>
          <cell r="AI803"/>
          <cell r="AJ803"/>
          <cell r="AK803"/>
          <cell r="AL803"/>
        </row>
        <row r="804">
          <cell r="D804" t="str">
            <v>USD</v>
          </cell>
          <cell r="J804" t="str">
            <v>LETRAS EN GARANTÍA</v>
          </cell>
          <cell r="L804" t="str">
            <v>TASA CERO</v>
          </cell>
          <cell r="M804" t="str">
            <v>Argentina</v>
          </cell>
          <cell r="Q804" t="str">
            <v>No mercado</v>
          </cell>
          <cell r="R804">
            <v>0.3</v>
          </cell>
          <cell r="S804">
            <v>0</v>
          </cell>
          <cell r="T804">
            <v>0</v>
          </cell>
          <cell r="U804">
            <v>0.3</v>
          </cell>
          <cell r="V804">
            <v>0</v>
          </cell>
          <cell r="W804">
            <v>0</v>
          </cell>
          <cell r="X804">
            <v>0.3</v>
          </cell>
          <cell r="Y804">
            <v>0</v>
          </cell>
          <cell r="Z804">
            <v>0</v>
          </cell>
          <cell r="AA804"/>
          <cell r="AB804"/>
          <cell r="AC804"/>
          <cell r="AD804"/>
          <cell r="AE804"/>
          <cell r="AF804"/>
          <cell r="AG804"/>
          <cell r="AH804"/>
          <cell r="AI804"/>
          <cell r="AJ804"/>
          <cell r="AK804"/>
          <cell r="AL804"/>
        </row>
        <row r="805">
          <cell r="D805" t="str">
            <v>USD</v>
          </cell>
          <cell r="J805" t="str">
            <v>LETRAS EN GARANTÍA</v>
          </cell>
          <cell r="L805" t="str">
            <v>TASA CERO</v>
          </cell>
          <cell r="M805" t="str">
            <v>Argentina</v>
          </cell>
          <cell r="Q805" t="str">
            <v>No mercado</v>
          </cell>
          <cell r="R805">
            <v>0.3</v>
          </cell>
          <cell r="S805">
            <v>0</v>
          </cell>
          <cell r="T805">
            <v>0</v>
          </cell>
          <cell r="U805">
            <v>0.3</v>
          </cell>
          <cell r="V805">
            <v>0</v>
          </cell>
          <cell r="W805">
            <v>0</v>
          </cell>
          <cell r="X805">
            <v>0.3</v>
          </cell>
          <cell r="Y805">
            <v>0</v>
          </cell>
          <cell r="Z805">
            <v>0</v>
          </cell>
          <cell r="AA805"/>
          <cell r="AB805"/>
          <cell r="AC805"/>
          <cell r="AD805"/>
          <cell r="AE805"/>
          <cell r="AF805"/>
          <cell r="AG805"/>
          <cell r="AH805"/>
          <cell r="AI805"/>
          <cell r="AJ805"/>
          <cell r="AK805"/>
          <cell r="AL805"/>
        </row>
        <row r="806">
          <cell r="D806" t="str">
            <v>USD</v>
          </cell>
          <cell r="J806" t="str">
            <v>LETRAS EN GARANTÍA</v>
          </cell>
          <cell r="L806" t="str">
            <v>TASA CERO</v>
          </cell>
          <cell r="M806" t="str">
            <v>Argentina</v>
          </cell>
          <cell r="Q806" t="str">
            <v>No mercado</v>
          </cell>
          <cell r="R806">
            <v>0.3</v>
          </cell>
          <cell r="S806">
            <v>0</v>
          </cell>
          <cell r="T806">
            <v>0</v>
          </cell>
          <cell r="U806">
            <v>0.3</v>
          </cell>
          <cell r="V806">
            <v>0</v>
          </cell>
          <cell r="W806">
            <v>0</v>
          </cell>
          <cell r="X806">
            <v>0.3</v>
          </cell>
          <cell r="Y806">
            <v>0</v>
          </cell>
          <cell r="Z806">
            <v>0</v>
          </cell>
          <cell r="AA806"/>
          <cell r="AB806"/>
          <cell r="AC806"/>
          <cell r="AD806"/>
          <cell r="AE806"/>
          <cell r="AF806"/>
          <cell r="AG806"/>
          <cell r="AH806"/>
          <cell r="AI806"/>
          <cell r="AJ806"/>
          <cell r="AK806"/>
          <cell r="AL806"/>
        </row>
        <row r="807">
          <cell r="D807" t="str">
            <v>USD</v>
          </cell>
          <cell r="J807" t="str">
            <v>LETRAS EN GARANTÍA</v>
          </cell>
          <cell r="L807" t="str">
            <v>TASA CERO</v>
          </cell>
          <cell r="M807" t="str">
            <v>Argentina</v>
          </cell>
          <cell r="Q807" t="str">
            <v>No mercado</v>
          </cell>
          <cell r="R807">
            <v>0.3</v>
          </cell>
          <cell r="S807">
            <v>0</v>
          </cell>
          <cell r="T807">
            <v>0</v>
          </cell>
          <cell r="U807">
            <v>0.3</v>
          </cell>
          <cell r="V807">
            <v>0</v>
          </cell>
          <cell r="W807">
            <v>0</v>
          </cell>
          <cell r="X807">
            <v>0.3</v>
          </cell>
          <cell r="Y807">
            <v>0</v>
          </cell>
          <cell r="Z807">
            <v>0</v>
          </cell>
          <cell r="AA807"/>
          <cell r="AB807"/>
          <cell r="AC807"/>
          <cell r="AD807"/>
          <cell r="AE807"/>
          <cell r="AF807"/>
          <cell r="AG807"/>
          <cell r="AH807"/>
          <cell r="AI807"/>
          <cell r="AJ807"/>
          <cell r="AK807"/>
          <cell r="AL807"/>
        </row>
        <row r="808">
          <cell r="D808" t="str">
            <v>USD</v>
          </cell>
          <cell r="J808" t="str">
            <v>LETRAS EN GARANTÍA</v>
          </cell>
          <cell r="L808" t="str">
            <v>TASA CERO</v>
          </cell>
          <cell r="M808" t="str">
            <v>Argentina</v>
          </cell>
          <cell r="Q808" t="str">
            <v>No mercado</v>
          </cell>
          <cell r="R808">
            <v>0.3</v>
          </cell>
          <cell r="S808">
            <v>0</v>
          </cell>
          <cell r="T808">
            <v>0</v>
          </cell>
          <cell r="U808">
            <v>0.3</v>
          </cell>
          <cell r="V808">
            <v>0</v>
          </cell>
          <cell r="W808">
            <v>0</v>
          </cell>
          <cell r="X808">
            <v>0.3</v>
          </cell>
          <cell r="Y808">
            <v>0</v>
          </cell>
          <cell r="Z808">
            <v>0</v>
          </cell>
          <cell r="AA808"/>
          <cell r="AB808"/>
          <cell r="AC808"/>
          <cell r="AD808"/>
          <cell r="AE808"/>
          <cell r="AF808"/>
          <cell r="AG808"/>
          <cell r="AH808"/>
          <cell r="AI808"/>
          <cell r="AJ808"/>
          <cell r="AK808"/>
          <cell r="AL808"/>
        </row>
        <row r="809">
          <cell r="D809" t="str">
            <v>USD</v>
          </cell>
          <cell r="J809" t="str">
            <v>LETRAS EN GARANTÍA</v>
          </cell>
          <cell r="L809" t="str">
            <v>TASA CERO</v>
          </cell>
          <cell r="M809" t="str">
            <v>Argentina</v>
          </cell>
          <cell r="Q809" t="str">
            <v>No mercado</v>
          </cell>
          <cell r="R809">
            <v>0.3</v>
          </cell>
          <cell r="S809">
            <v>0</v>
          </cell>
          <cell r="T809">
            <v>0</v>
          </cell>
          <cell r="U809">
            <v>0.3</v>
          </cell>
          <cell r="V809">
            <v>0</v>
          </cell>
          <cell r="W809">
            <v>0</v>
          </cell>
          <cell r="X809">
            <v>0.3</v>
          </cell>
          <cell r="Y809">
            <v>0</v>
          </cell>
          <cell r="Z809">
            <v>0</v>
          </cell>
          <cell r="AA809"/>
          <cell r="AB809"/>
          <cell r="AC809"/>
          <cell r="AD809"/>
          <cell r="AE809"/>
          <cell r="AF809"/>
          <cell r="AG809"/>
          <cell r="AH809"/>
          <cell r="AI809"/>
          <cell r="AJ809"/>
          <cell r="AK809"/>
          <cell r="AL809"/>
        </row>
        <row r="810">
          <cell r="D810" t="str">
            <v>USD</v>
          </cell>
          <cell r="J810" t="str">
            <v>LETRAS EN GARANTÍA</v>
          </cell>
          <cell r="L810" t="str">
            <v>TASA CERO</v>
          </cell>
          <cell r="M810" t="str">
            <v>Argentina</v>
          </cell>
          <cell r="Q810" t="str">
            <v>No mercado</v>
          </cell>
          <cell r="R810">
            <v>0.3</v>
          </cell>
          <cell r="S810">
            <v>0</v>
          </cell>
          <cell r="T810">
            <v>0</v>
          </cell>
          <cell r="U810">
            <v>0.3</v>
          </cell>
          <cell r="V810">
            <v>0</v>
          </cell>
          <cell r="W810">
            <v>0</v>
          </cell>
          <cell r="X810">
            <v>0.3</v>
          </cell>
          <cell r="Y810">
            <v>0</v>
          </cell>
          <cell r="Z810">
            <v>0</v>
          </cell>
          <cell r="AA810"/>
          <cell r="AB810"/>
          <cell r="AC810"/>
          <cell r="AD810"/>
          <cell r="AE810"/>
          <cell r="AF810"/>
          <cell r="AG810"/>
          <cell r="AH810"/>
          <cell r="AI810"/>
          <cell r="AJ810"/>
          <cell r="AK810"/>
          <cell r="AL810"/>
        </row>
        <row r="811">
          <cell r="D811" t="str">
            <v>USD</v>
          </cell>
          <cell r="J811" t="str">
            <v>LETRAS EN GARANTÍA</v>
          </cell>
          <cell r="L811" t="str">
            <v>TASA CERO</v>
          </cell>
          <cell r="M811" t="str">
            <v>Argentina</v>
          </cell>
          <cell r="Q811" t="str">
            <v>No mercado</v>
          </cell>
          <cell r="R811">
            <v>0.3</v>
          </cell>
          <cell r="S811">
            <v>0</v>
          </cell>
          <cell r="T811">
            <v>0</v>
          </cell>
          <cell r="U811">
            <v>0.3</v>
          </cell>
          <cell r="V811">
            <v>0</v>
          </cell>
          <cell r="W811">
            <v>0</v>
          </cell>
          <cell r="X811">
            <v>0.3</v>
          </cell>
          <cell r="Y811">
            <v>0</v>
          </cell>
          <cell r="Z811">
            <v>0</v>
          </cell>
          <cell r="AA811"/>
          <cell r="AB811"/>
          <cell r="AC811"/>
          <cell r="AD811"/>
          <cell r="AE811"/>
          <cell r="AF811"/>
          <cell r="AG811"/>
          <cell r="AH811"/>
          <cell r="AI811"/>
          <cell r="AJ811"/>
          <cell r="AK811"/>
          <cell r="AL811"/>
        </row>
        <row r="812">
          <cell r="D812" t="str">
            <v>USD</v>
          </cell>
          <cell r="J812" t="str">
            <v>LETRAS EN GARANTÍA</v>
          </cell>
          <cell r="L812" t="str">
            <v>TASA CERO</v>
          </cell>
          <cell r="M812" t="str">
            <v>Argentina</v>
          </cell>
          <cell r="Q812" t="str">
            <v>No mercado</v>
          </cell>
          <cell r="R812">
            <v>0.3</v>
          </cell>
          <cell r="S812">
            <v>0</v>
          </cell>
          <cell r="T812">
            <v>0</v>
          </cell>
          <cell r="U812">
            <v>0.3</v>
          </cell>
          <cell r="V812">
            <v>0</v>
          </cell>
          <cell r="W812">
            <v>0</v>
          </cell>
          <cell r="X812">
            <v>0.3</v>
          </cell>
          <cell r="Y812">
            <v>0</v>
          </cell>
          <cell r="Z812">
            <v>0</v>
          </cell>
          <cell r="AA812"/>
          <cell r="AB812"/>
          <cell r="AC812"/>
          <cell r="AD812"/>
          <cell r="AE812"/>
          <cell r="AF812"/>
          <cell r="AG812"/>
          <cell r="AH812"/>
          <cell r="AI812"/>
          <cell r="AJ812"/>
          <cell r="AK812"/>
          <cell r="AL812"/>
        </row>
        <row r="813">
          <cell r="D813" t="str">
            <v>USD</v>
          </cell>
          <cell r="J813" t="str">
            <v>LETRAS EN GARANTÍA</v>
          </cell>
          <cell r="L813" t="str">
            <v>TASA CERO</v>
          </cell>
          <cell r="M813" t="str">
            <v>Argentina</v>
          </cell>
          <cell r="Q813" t="str">
            <v>No mercado</v>
          </cell>
          <cell r="R813">
            <v>0.3</v>
          </cell>
          <cell r="S813">
            <v>0</v>
          </cell>
          <cell r="T813">
            <v>0</v>
          </cell>
          <cell r="U813">
            <v>0.3</v>
          </cell>
          <cell r="V813">
            <v>0</v>
          </cell>
          <cell r="W813">
            <v>0</v>
          </cell>
          <cell r="X813">
            <v>0.3</v>
          </cell>
          <cell r="Y813">
            <v>0</v>
          </cell>
          <cell r="Z813">
            <v>0</v>
          </cell>
          <cell r="AA813"/>
          <cell r="AB813"/>
          <cell r="AC813"/>
          <cell r="AD813"/>
          <cell r="AE813"/>
          <cell r="AF813"/>
          <cell r="AG813"/>
          <cell r="AH813"/>
          <cell r="AI813"/>
          <cell r="AJ813"/>
          <cell r="AK813"/>
          <cell r="AL813"/>
        </row>
        <row r="814">
          <cell r="D814" t="str">
            <v>USD</v>
          </cell>
          <cell r="J814" t="str">
            <v>LETRAS EN GARANTÍA</v>
          </cell>
          <cell r="L814" t="str">
            <v>TASA CERO</v>
          </cell>
          <cell r="M814" t="str">
            <v>Argentina</v>
          </cell>
          <cell r="Q814" t="str">
            <v>No mercado</v>
          </cell>
          <cell r="R814">
            <v>0.3</v>
          </cell>
          <cell r="S814">
            <v>0</v>
          </cell>
          <cell r="T814">
            <v>0</v>
          </cell>
          <cell r="U814">
            <v>0.3</v>
          </cell>
          <cell r="V814">
            <v>0</v>
          </cell>
          <cell r="W814">
            <v>0</v>
          </cell>
          <cell r="X814">
            <v>0.3</v>
          </cell>
          <cell r="Y814">
            <v>0</v>
          </cell>
          <cell r="Z814">
            <v>0</v>
          </cell>
          <cell r="AA814"/>
          <cell r="AB814"/>
          <cell r="AC814"/>
          <cell r="AD814"/>
          <cell r="AE814"/>
          <cell r="AF814"/>
          <cell r="AG814"/>
          <cell r="AH814"/>
          <cell r="AI814"/>
          <cell r="AJ814"/>
          <cell r="AK814"/>
          <cell r="AL814"/>
        </row>
        <row r="815">
          <cell r="D815" t="str">
            <v>USD</v>
          </cell>
          <cell r="J815" t="str">
            <v>LETRAS EN GARANTÍA</v>
          </cell>
          <cell r="L815" t="str">
            <v>TASA CERO</v>
          </cell>
          <cell r="M815" t="str">
            <v>Argentina</v>
          </cell>
          <cell r="Q815" t="str">
            <v>No mercado</v>
          </cell>
          <cell r="R815">
            <v>0.3</v>
          </cell>
          <cell r="S815">
            <v>0</v>
          </cell>
          <cell r="T815">
            <v>0</v>
          </cell>
          <cell r="U815">
            <v>0.3</v>
          </cell>
          <cell r="V815">
            <v>0</v>
          </cell>
          <cell r="W815">
            <v>0</v>
          </cell>
          <cell r="X815">
            <v>0.3</v>
          </cell>
          <cell r="Y815">
            <v>0</v>
          </cell>
          <cell r="Z815">
            <v>0</v>
          </cell>
          <cell r="AA815"/>
          <cell r="AB815"/>
          <cell r="AC815"/>
          <cell r="AD815"/>
          <cell r="AE815"/>
          <cell r="AF815"/>
          <cell r="AG815"/>
          <cell r="AH815"/>
          <cell r="AI815"/>
          <cell r="AJ815"/>
          <cell r="AK815"/>
          <cell r="AL815"/>
        </row>
        <row r="816">
          <cell r="D816" t="str">
            <v>USD</v>
          </cell>
          <cell r="J816" t="str">
            <v>LETRAS EN GARANTÍA</v>
          </cell>
          <cell r="L816" t="str">
            <v>TASA CERO</v>
          </cell>
          <cell r="M816" t="str">
            <v>Argentina</v>
          </cell>
          <cell r="Q816" t="str">
            <v>No mercado</v>
          </cell>
          <cell r="R816">
            <v>0.3</v>
          </cell>
          <cell r="S816">
            <v>0</v>
          </cell>
          <cell r="T816">
            <v>0</v>
          </cell>
          <cell r="U816">
            <v>0.3</v>
          </cell>
          <cell r="V816">
            <v>0</v>
          </cell>
          <cell r="W816">
            <v>0</v>
          </cell>
          <cell r="X816">
            <v>0.3</v>
          </cell>
          <cell r="Y816">
            <v>0</v>
          </cell>
          <cell r="Z816">
            <v>0</v>
          </cell>
          <cell r="AA816"/>
          <cell r="AB816"/>
          <cell r="AC816"/>
          <cell r="AD816"/>
          <cell r="AE816"/>
          <cell r="AF816"/>
          <cell r="AG816"/>
          <cell r="AH816"/>
          <cell r="AI816"/>
          <cell r="AJ816"/>
          <cell r="AK816"/>
          <cell r="AL816"/>
        </row>
        <row r="817">
          <cell r="D817" t="str">
            <v>USD</v>
          </cell>
          <cell r="J817" t="str">
            <v>LETRAS EN GARANTÍA</v>
          </cell>
          <cell r="L817" t="str">
            <v>TASA CERO</v>
          </cell>
          <cell r="M817" t="str">
            <v>Argentina</v>
          </cell>
          <cell r="Q817" t="str">
            <v>No mercado</v>
          </cell>
          <cell r="R817">
            <v>0.3</v>
          </cell>
          <cell r="S817">
            <v>0</v>
          </cell>
          <cell r="T817">
            <v>0</v>
          </cell>
          <cell r="U817">
            <v>0.3</v>
          </cell>
          <cell r="V817">
            <v>0</v>
          </cell>
          <cell r="W817">
            <v>0</v>
          </cell>
          <cell r="X817">
            <v>0.3</v>
          </cell>
          <cell r="Y817">
            <v>0</v>
          </cell>
          <cell r="Z817">
            <v>0</v>
          </cell>
          <cell r="AA817"/>
          <cell r="AB817"/>
          <cell r="AC817"/>
          <cell r="AD817"/>
          <cell r="AE817"/>
          <cell r="AF817"/>
          <cell r="AG817"/>
          <cell r="AH817"/>
          <cell r="AI817"/>
          <cell r="AJ817"/>
          <cell r="AK817"/>
          <cell r="AL817"/>
        </row>
        <row r="818">
          <cell r="D818" t="str">
            <v>USD</v>
          </cell>
          <cell r="J818" t="str">
            <v>LETRAS EN GARANTÍA</v>
          </cell>
          <cell r="L818" t="str">
            <v>TASA CERO</v>
          </cell>
          <cell r="M818" t="str">
            <v>Argentina</v>
          </cell>
          <cell r="Q818" t="str">
            <v>No mercado</v>
          </cell>
          <cell r="R818">
            <v>0.3</v>
          </cell>
          <cell r="S818">
            <v>0</v>
          </cell>
          <cell r="T818">
            <v>0</v>
          </cell>
          <cell r="U818">
            <v>0.3</v>
          </cell>
          <cell r="V818">
            <v>0</v>
          </cell>
          <cell r="W818">
            <v>0</v>
          </cell>
          <cell r="X818">
            <v>0.3</v>
          </cell>
          <cell r="Y818">
            <v>0</v>
          </cell>
          <cell r="Z818">
            <v>0</v>
          </cell>
          <cell r="AA818"/>
          <cell r="AB818"/>
          <cell r="AC818"/>
          <cell r="AD818"/>
          <cell r="AE818"/>
          <cell r="AF818"/>
          <cell r="AG818"/>
          <cell r="AH818"/>
          <cell r="AI818"/>
          <cell r="AJ818"/>
          <cell r="AK818"/>
          <cell r="AL818"/>
        </row>
        <row r="819">
          <cell r="D819" t="str">
            <v>USD</v>
          </cell>
          <cell r="J819" t="str">
            <v>LETRAS EN GARANTÍA</v>
          </cell>
          <cell r="L819" t="str">
            <v>TASA CERO</v>
          </cell>
          <cell r="M819" t="str">
            <v>Argentina</v>
          </cell>
          <cell r="Q819" t="str">
            <v>No mercado</v>
          </cell>
          <cell r="R819">
            <v>0.3</v>
          </cell>
          <cell r="S819">
            <v>0</v>
          </cell>
          <cell r="T819">
            <v>0</v>
          </cell>
          <cell r="U819">
            <v>0.3</v>
          </cell>
          <cell r="V819">
            <v>0</v>
          </cell>
          <cell r="W819">
            <v>0</v>
          </cell>
          <cell r="X819">
            <v>0.3</v>
          </cell>
          <cell r="Y819">
            <v>0</v>
          </cell>
          <cell r="Z819">
            <v>0</v>
          </cell>
          <cell r="AA819"/>
          <cell r="AB819"/>
          <cell r="AC819"/>
          <cell r="AD819"/>
          <cell r="AE819"/>
          <cell r="AF819"/>
          <cell r="AG819"/>
          <cell r="AH819"/>
          <cell r="AI819"/>
          <cell r="AJ819"/>
          <cell r="AK819"/>
          <cell r="AL819"/>
        </row>
        <row r="820">
          <cell r="D820" t="str">
            <v>USD</v>
          </cell>
          <cell r="J820" t="str">
            <v>LETRAS EN GARANTÍA</v>
          </cell>
          <cell r="L820" t="str">
            <v>TASA CERO</v>
          </cell>
          <cell r="M820" t="str">
            <v>Argentina</v>
          </cell>
          <cell r="Q820" t="str">
            <v>No mercado</v>
          </cell>
          <cell r="R820">
            <v>0.3</v>
          </cell>
          <cell r="S820">
            <v>0</v>
          </cell>
          <cell r="T820">
            <v>0</v>
          </cell>
          <cell r="U820">
            <v>0.3</v>
          </cell>
          <cell r="V820">
            <v>0</v>
          </cell>
          <cell r="W820">
            <v>0</v>
          </cell>
          <cell r="X820">
            <v>0.3</v>
          </cell>
          <cell r="Y820">
            <v>0</v>
          </cell>
          <cell r="Z820">
            <v>0</v>
          </cell>
          <cell r="AA820"/>
          <cell r="AB820"/>
          <cell r="AC820"/>
          <cell r="AD820"/>
          <cell r="AE820"/>
          <cell r="AF820"/>
          <cell r="AG820"/>
          <cell r="AH820"/>
          <cell r="AI820"/>
          <cell r="AJ820"/>
          <cell r="AK820"/>
          <cell r="AL820"/>
        </row>
        <row r="821">
          <cell r="D821" t="str">
            <v>USD</v>
          </cell>
          <cell r="J821" t="str">
            <v>LETRAS EN GARANTÍA</v>
          </cell>
          <cell r="L821" t="str">
            <v>TASA CERO</v>
          </cell>
          <cell r="M821" t="str">
            <v>Argentina</v>
          </cell>
          <cell r="Q821" t="str">
            <v>No mercado</v>
          </cell>
          <cell r="R821">
            <v>0.3</v>
          </cell>
          <cell r="S821">
            <v>0</v>
          </cell>
          <cell r="T821">
            <v>0</v>
          </cell>
          <cell r="U821">
            <v>0.3</v>
          </cell>
          <cell r="V821">
            <v>0</v>
          </cell>
          <cell r="W821">
            <v>0</v>
          </cell>
          <cell r="X821">
            <v>0.3</v>
          </cell>
          <cell r="Y821">
            <v>0</v>
          </cell>
          <cell r="Z821">
            <v>0</v>
          </cell>
          <cell r="AA821"/>
          <cell r="AB821"/>
          <cell r="AC821"/>
          <cell r="AD821"/>
          <cell r="AE821"/>
          <cell r="AF821"/>
          <cell r="AG821"/>
          <cell r="AH821"/>
          <cell r="AI821"/>
          <cell r="AJ821"/>
          <cell r="AK821"/>
          <cell r="AL821"/>
        </row>
        <row r="822">
          <cell r="D822" t="str">
            <v>USD</v>
          </cell>
          <cell r="J822" t="str">
            <v>LETRAS EN GARANTÍA</v>
          </cell>
          <cell r="L822" t="str">
            <v>TASA CERO</v>
          </cell>
          <cell r="M822" t="str">
            <v>Argentina</v>
          </cell>
          <cell r="Q822" t="str">
            <v>No mercado</v>
          </cell>
          <cell r="R822">
            <v>0.3</v>
          </cell>
          <cell r="S822">
            <v>0</v>
          </cell>
          <cell r="T822">
            <v>0</v>
          </cell>
          <cell r="U822">
            <v>0.3</v>
          </cell>
          <cell r="V822">
            <v>0</v>
          </cell>
          <cell r="W822">
            <v>0</v>
          </cell>
          <cell r="X822">
            <v>0.3</v>
          </cell>
          <cell r="Y822">
            <v>0</v>
          </cell>
          <cell r="Z822">
            <v>0</v>
          </cell>
          <cell r="AA822"/>
          <cell r="AB822"/>
          <cell r="AC822"/>
          <cell r="AD822"/>
          <cell r="AE822"/>
          <cell r="AF822"/>
          <cell r="AG822"/>
          <cell r="AH822"/>
          <cell r="AI822"/>
          <cell r="AJ822"/>
          <cell r="AK822"/>
          <cell r="AL822"/>
        </row>
        <row r="823">
          <cell r="D823" t="str">
            <v>USD</v>
          </cell>
          <cell r="J823" t="str">
            <v>LETRAS EN GARANTÍA</v>
          </cell>
          <cell r="L823" t="str">
            <v>TASA CERO</v>
          </cell>
          <cell r="M823" t="str">
            <v>Argentina</v>
          </cell>
          <cell r="Q823" t="str">
            <v>No mercado</v>
          </cell>
          <cell r="R823">
            <v>0.3</v>
          </cell>
          <cell r="S823">
            <v>0</v>
          </cell>
          <cell r="T823">
            <v>0</v>
          </cell>
          <cell r="U823">
            <v>0.3</v>
          </cell>
          <cell r="V823">
            <v>0</v>
          </cell>
          <cell r="W823">
            <v>0</v>
          </cell>
          <cell r="X823">
            <v>0.3</v>
          </cell>
          <cell r="Y823">
            <v>0</v>
          </cell>
          <cell r="Z823">
            <v>0</v>
          </cell>
          <cell r="AA823"/>
          <cell r="AB823"/>
          <cell r="AC823"/>
          <cell r="AD823"/>
          <cell r="AE823"/>
          <cell r="AF823"/>
          <cell r="AG823"/>
          <cell r="AH823"/>
          <cell r="AI823"/>
          <cell r="AJ823"/>
          <cell r="AK823"/>
          <cell r="AL823"/>
        </row>
        <row r="824">
          <cell r="D824" t="str">
            <v>USD</v>
          </cell>
          <cell r="J824" t="str">
            <v>LETRAS EN GARANTÍA</v>
          </cell>
          <cell r="L824" t="str">
            <v>TASA CERO</v>
          </cell>
          <cell r="M824" t="str">
            <v>Argentina</v>
          </cell>
          <cell r="Q824" t="str">
            <v>No mercado</v>
          </cell>
          <cell r="R824">
            <v>0.3</v>
          </cell>
          <cell r="S824">
            <v>0</v>
          </cell>
          <cell r="T824">
            <v>0</v>
          </cell>
          <cell r="U824">
            <v>0.3</v>
          </cell>
          <cell r="V824">
            <v>0</v>
          </cell>
          <cell r="W824">
            <v>0</v>
          </cell>
          <cell r="X824">
            <v>0.3</v>
          </cell>
          <cell r="Y824">
            <v>0</v>
          </cell>
          <cell r="Z824">
            <v>0</v>
          </cell>
          <cell r="AA824"/>
          <cell r="AB824"/>
          <cell r="AC824"/>
          <cell r="AD824"/>
          <cell r="AE824"/>
          <cell r="AF824"/>
          <cell r="AG824"/>
          <cell r="AH824"/>
          <cell r="AI824"/>
          <cell r="AJ824"/>
          <cell r="AK824"/>
          <cell r="AL824"/>
        </row>
        <row r="825">
          <cell r="D825" t="str">
            <v>USD</v>
          </cell>
          <cell r="J825" t="str">
            <v>LETRAS EN GARANTÍA</v>
          </cell>
          <cell r="L825" t="str">
            <v>TASA CERO</v>
          </cell>
          <cell r="M825" t="str">
            <v>Argentina</v>
          </cell>
          <cell r="Q825" t="str">
            <v>No mercado</v>
          </cell>
          <cell r="R825">
            <v>0.3</v>
          </cell>
          <cell r="S825">
            <v>0</v>
          </cell>
          <cell r="T825">
            <v>0</v>
          </cell>
          <cell r="U825">
            <v>0.3</v>
          </cell>
          <cell r="V825">
            <v>0</v>
          </cell>
          <cell r="W825">
            <v>0</v>
          </cell>
          <cell r="X825">
            <v>0.3</v>
          </cell>
          <cell r="Y825">
            <v>0</v>
          </cell>
          <cell r="Z825">
            <v>0</v>
          </cell>
          <cell r="AA825"/>
          <cell r="AB825"/>
          <cell r="AC825"/>
          <cell r="AD825"/>
          <cell r="AE825"/>
          <cell r="AF825"/>
          <cell r="AG825"/>
          <cell r="AH825"/>
          <cell r="AI825"/>
          <cell r="AJ825"/>
          <cell r="AK825"/>
          <cell r="AL825"/>
        </row>
        <row r="826">
          <cell r="D826" t="str">
            <v>USD</v>
          </cell>
          <cell r="J826" t="str">
            <v>LETRAS EN GARANTÍA</v>
          </cell>
          <cell r="L826" t="str">
            <v>TASA CERO</v>
          </cell>
          <cell r="M826" t="str">
            <v>Argentina</v>
          </cell>
          <cell r="Q826" t="str">
            <v>No mercado</v>
          </cell>
          <cell r="R826">
            <v>0.3</v>
          </cell>
          <cell r="S826">
            <v>0</v>
          </cell>
          <cell r="T826">
            <v>0</v>
          </cell>
          <cell r="U826">
            <v>0.3</v>
          </cell>
          <cell r="V826">
            <v>0</v>
          </cell>
          <cell r="W826">
            <v>0</v>
          </cell>
          <cell r="X826">
            <v>0.3</v>
          </cell>
          <cell r="Y826">
            <v>0</v>
          </cell>
          <cell r="Z826">
            <v>0</v>
          </cell>
          <cell r="AA826"/>
          <cell r="AB826"/>
          <cell r="AC826"/>
          <cell r="AD826"/>
          <cell r="AE826"/>
          <cell r="AF826"/>
          <cell r="AG826"/>
          <cell r="AH826"/>
          <cell r="AI826"/>
          <cell r="AJ826"/>
          <cell r="AK826"/>
          <cell r="AL826"/>
        </row>
        <row r="827">
          <cell r="D827" t="str">
            <v>USD</v>
          </cell>
          <cell r="J827" t="str">
            <v>LETRAS EN GARANTÍA</v>
          </cell>
          <cell r="L827" t="str">
            <v>TASA CERO</v>
          </cell>
          <cell r="M827" t="str">
            <v>Argentina</v>
          </cell>
          <cell r="Q827" t="str">
            <v>No mercado</v>
          </cell>
          <cell r="R827">
            <v>0.3</v>
          </cell>
          <cell r="S827">
            <v>0</v>
          </cell>
          <cell r="T827">
            <v>0</v>
          </cell>
          <cell r="U827">
            <v>0.3</v>
          </cell>
          <cell r="V827">
            <v>0</v>
          </cell>
          <cell r="W827">
            <v>0</v>
          </cell>
          <cell r="X827">
            <v>0.3</v>
          </cell>
          <cell r="Y827">
            <v>0</v>
          </cell>
          <cell r="Z827">
            <v>0</v>
          </cell>
          <cell r="AA827"/>
          <cell r="AB827"/>
          <cell r="AC827"/>
          <cell r="AD827"/>
          <cell r="AE827"/>
          <cell r="AF827"/>
          <cell r="AG827"/>
          <cell r="AH827"/>
          <cell r="AI827"/>
          <cell r="AJ827"/>
          <cell r="AK827"/>
          <cell r="AL827"/>
        </row>
        <row r="828">
          <cell r="D828" t="str">
            <v>USD</v>
          </cell>
          <cell r="J828" t="str">
            <v>LETRAS EN GARANTÍA</v>
          </cell>
          <cell r="L828" t="str">
            <v>TASA CERO</v>
          </cell>
          <cell r="M828" t="str">
            <v>Argentina</v>
          </cell>
          <cell r="Q828" t="str">
            <v>No mercado</v>
          </cell>
          <cell r="R828">
            <v>0.3</v>
          </cell>
          <cell r="S828">
            <v>0</v>
          </cell>
          <cell r="T828">
            <v>0</v>
          </cell>
          <cell r="U828">
            <v>0.3</v>
          </cell>
          <cell r="V828">
            <v>0</v>
          </cell>
          <cell r="W828">
            <v>0</v>
          </cell>
          <cell r="X828">
            <v>0.3</v>
          </cell>
          <cell r="Y828">
            <v>0</v>
          </cell>
          <cell r="Z828">
            <v>0</v>
          </cell>
          <cell r="AA828"/>
          <cell r="AB828"/>
          <cell r="AC828"/>
          <cell r="AD828"/>
          <cell r="AE828"/>
          <cell r="AF828"/>
          <cell r="AG828"/>
          <cell r="AH828"/>
          <cell r="AI828"/>
          <cell r="AJ828"/>
          <cell r="AK828"/>
          <cell r="AL828"/>
        </row>
        <row r="829">
          <cell r="D829" t="str">
            <v>USD</v>
          </cell>
          <cell r="J829" t="str">
            <v>LETRAS EN GARANTÍA</v>
          </cell>
          <cell r="L829" t="str">
            <v>TASA CERO</v>
          </cell>
          <cell r="M829" t="str">
            <v>Argentina</v>
          </cell>
          <cell r="Q829" t="str">
            <v>No mercado</v>
          </cell>
          <cell r="R829">
            <v>0.3</v>
          </cell>
          <cell r="S829">
            <v>0</v>
          </cell>
          <cell r="T829">
            <v>0</v>
          </cell>
          <cell r="U829">
            <v>0.3</v>
          </cell>
          <cell r="V829">
            <v>0</v>
          </cell>
          <cell r="W829">
            <v>0</v>
          </cell>
          <cell r="X829">
            <v>0.3</v>
          </cell>
          <cell r="Y829">
            <v>0</v>
          </cell>
          <cell r="Z829">
            <v>0</v>
          </cell>
          <cell r="AA829"/>
          <cell r="AB829"/>
          <cell r="AC829"/>
          <cell r="AD829"/>
          <cell r="AE829"/>
          <cell r="AF829"/>
          <cell r="AG829"/>
          <cell r="AH829"/>
          <cell r="AI829"/>
          <cell r="AJ829"/>
          <cell r="AK829"/>
          <cell r="AL829"/>
        </row>
        <row r="830">
          <cell r="D830" t="str">
            <v>USD</v>
          </cell>
          <cell r="J830" t="str">
            <v>LETRAS EN GARANTÍA</v>
          </cell>
          <cell r="L830" t="str">
            <v>TASA CERO</v>
          </cell>
          <cell r="M830" t="str">
            <v>Argentina</v>
          </cell>
          <cell r="Q830" t="str">
            <v>No mercado</v>
          </cell>
          <cell r="R830">
            <v>0.3</v>
          </cell>
          <cell r="S830">
            <v>0</v>
          </cell>
          <cell r="T830">
            <v>0</v>
          </cell>
          <cell r="U830">
            <v>0.3</v>
          </cell>
          <cell r="V830">
            <v>0</v>
          </cell>
          <cell r="W830">
            <v>0</v>
          </cell>
          <cell r="X830">
            <v>0.3</v>
          </cell>
          <cell r="Y830">
            <v>0</v>
          </cell>
          <cell r="Z830">
            <v>0</v>
          </cell>
          <cell r="AA830"/>
          <cell r="AB830"/>
          <cell r="AC830"/>
          <cell r="AD830"/>
          <cell r="AE830"/>
          <cell r="AF830"/>
          <cell r="AG830"/>
          <cell r="AH830"/>
          <cell r="AI830"/>
          <cell r="AJ830"/>
          <cell r="AK830"/>
          <cell r="AL830"/>
        </row>
        <row r="831">
          <cell r="D831" t="str">
            <v>USD</v>
          </cell>
          <cell r="J831" t="str">
            <v>LETRAS EN GARANTÍA</v>
          </cell>
          <cell r="L831" t="str">
            <v>TASA CERO</v>
          </cell>
          <cell r="M831" t="str">
            <v>Argentina</v>
          </cell>
          <cell r="Q831" t="str">
            <v>No mercado</v>
          </cell>
          <cell r="R831">
            <v>0.3</v>
          </cell>
          <cell r="S831">
            <v>0</v>
          </cell>
          <cell r="T831">
            <v>0</v>
          </cell>
          <cell r="U831">
            <v>0.3</v>
          </cell>
          <cell r="V831">
            <v>0</v>
          </cell>
          <cell r="W831">
            <v>0</v>
          </cell>
          <cell r="X831">
            <v>0.3</v>
          </cell>
          <cell r="Y831">
            <v>0</v>
          </cell>
          <cell r="Z831">
            <v>0</v>
          </cell>
          <cell r="AA831"/>
          <cell r="AB831"/>
          <cell r="AC831"/>
          <cell r="AD831"/>
          <cell r="AE831"/>
          <cell r="AF831"/>
          <cell r="AG831"/>
          <cell r="AH831"/>
          <cell r="AI831"/>
          <cell r="AJ831"/>
          <cell r="AK831"/>
          <cell r="AL831"/>
        </row>
        <row r="832">
          <cell r="D832" t="str">
            <v>USD</v>
          </cell>
          <cell r="J832" t="str">
            <v>LETRAS EN GARANTÍA</v>
          </cell>
          <cell r="L832" t="str">
            <v>TASA CERO</v>
          </cell>
          <cell r="M832" t="str">
            <v>Argentina</v>
          </cell>
          <cell r="Q832" t="str">
            <v>No mercado</v>
          </cell>
          <cell r="R832">
            <v>0.3</v>
          </cell>
          <cell r="S832">
            <v>0</v>
          </cell>
          <cell r="T832">
            <v>0</v>
          </cell>
          <cell r="U832">
            <v>0.3</v>
          </cell>
          <cell r="V832">
            <v>0</v>
          </cell>
          <cell r="W832">
            <v>0</v>
          </cell>
          <cell r="X832">
            <v>0.3</v>
          </cell>
          <cell r="Y832">
            <v>0</v>
          </cell>
          <cell r="Z832">
            <v>0</v>
          </cell>
          <cell r="AA832"/>
          <cell r="AB832"/>
          <cell r="AC832"/>
          <cell r="AD832"/>
          <cell r="AE832"/>
          <cell r="AF832"/>
          <cell r="AG832"/>
          <cell r="AH832"/>
          <cell r="AI832"/>
          <cell r="AJ832"/>
          <cell r="AK832"/>
          <cell r="AL832"/>
        </row>
        <row r="833">
          <cell r="D833" t="str">
            <v>USD</v>
          </cell>
          <cell r="J833" t="str">
            <v>LETRAS EN GARANTÍA</v>
          </cell>
          <cell r="L833" t="str">
            <v>TASA CERO</v>
          </cell>
          <cell r="M833" t="str">
            <v>Argentina</v>
          </cell>
          <cell r="Q833" t="str">
            <v>No mercado</v>
          </cell>
          <cell r="R833">
            <v>0.3</v>
          </cell>
          <cell r="S833">
            <v>0</v>
          </cell>
          <cell r="T833">
            <v>0</v>
          </cell>
          <cell r="U833">
            <v>0.3</v>
          </cell>
          <cell r="V833">
            <v>0</v>
          </cell>
          <cell r="W833">
            <v>0</v>
          </cell>
          <cell r="X833">
            <v>0.3</v>
          </cell>
          <cell r="Y833">
            <v>0</v>
          </cell>
          <cell r="Z833">
            <v>0</v>
          </cell>
          <cell r="AA833"/>
          <cell r="AB833"/>
          <cell r="AC833"/>
          <cell r="AD833"/>
          <cell r="AE833"/>
          <cell r="AF833"/>
          <cell r="AG833"/>
          <cell r="AH833"/>
          <cell r="AI833"/>
          <cell r="AJ833"/>
          <cell r="AK833"/>
          <cell r="AL833"/>
        </row>
        <row r="834">
          <cell r="D834" t="str">
            <v>USD</v>
          </cell>
          <cell r="J834" t="str">
            <v>LETRAS EN GARANTÍA</v>
          </cell>
          <cell r="L834" t="str">
            <v>TASA CERO</v>
          </cell>
          <cell r="M834" t="str">
            <v>Argentina</v>
          </cell>
          <cell r="Q834" t="str">
            <v>No mercado</v>
          </cell>
          <cell r="R834">
            <v>0.3</v>
          </cell>
          <cell r="S834">
            <v>0</v>
          </cell>
          <cell r="T834">
            <v>0</v>
          </cell>
          <cell r="U834">
            <v>0.3</v>
          </cell>
          <cell r="V834">
            <v>0</v>
          </cell>
          <cell r="W834">
            <v>0</v>
          </cell>
          <cell r="X834">
            <v>0.3</v>
          </cell>
          <cell r="Y834">
            <v>0</v>
          </cell>
          <cell r="Z834">
            <v>0</v>
          </cell>
          <cell r="AA834"/>
          <cell r="AB834"/>
          <cell r="AC834"/>
          <cell r="AD834"/>
          <cell r="AE834"/>
          <cell r="AF834"/>
          <cell r="AG834"/>
          <cell r="AH834"/>
          <cell r="AI834"/>
          <cell r="AJ834"/>
          <cell r="AK834"/>
          <cell r="AL834"/>
        </row>
        <row r="835">
          <cell r="D835" t="str">
            <v>USD</v>
          </cell>
          <cell r="J835" t="str">
            <v>LETRAS EN GARANTÍA</v>
          </cell>
          <cell r="L835" t="str">
            <v>TASA CERO</v>
          </cell>
          <cell r="M835" t="str">
            <v>Argentina</v>
          </cell>
          <cell r="Q835" t="str">
            <v>No mercado</v>
          </cell>
          <cell r="R835">
            <v>0.3</v>
          </cell>
          <cell r="S835">
            <v>0</v>
          </cell>
          <cell r="T835">
            <v>0</v>
          </cell>
          <cell r="U835">
            <v>0.3</v>
          </cell>
          <cell r="V835">
            <v>0</v>
          </cell>
          <cell r="W835">
            <v>0</v>
          </cell>
          <cell r="X835">
            <v>0.3</v>
          </cell>
          <cell r="Y835">
            <v>0</v>
          </cell>
          <cell r="Z835">
            <v>0</v>
          </cell>
          <cell r="AA835"/>
          <cell r="AB835"/>
          <cell r="AC835"/>
          <cell r="AD835"/>
          <cell r="AE835"/>
          <cell r="AF835"/>
          <cell r="AG835"/>
          <cell r="AH835"/>
          <cell r="AI835"/>
          <cell r="AJ835"/>
          <cell r="AK835"/>
          <cell r="AL835"/>
        </row>
        <row r="836">
          <cell r="D836" t="str">
            <v>USD</v>
          </cell>
          <cell r="J836" t="str">
            <v>LETRAS EN GARANTÍA</v>
          </cell>
          <cell r="L836" t="str">
            <v>TASA CERO</v>
          </cell>
          <cell r="M836" t="str">
            <v>Argentina</v>
          </cell>
          <cell r="Q836" t="str">
            <v>No mercado</v>
          </cell>
          <cell r="R836">
            <v>0.3</v>
          </cell>
          <cell r="S836">
            <v>0</v>
          </cell>
          <cell r="T836">
            <v>0</v>
          </cell>
          <cell r="U836">
            <v>0.3</v>
          </cell>
          <cell r="V836">
            <v>0</v>
          </cell>
          <cell r="W836">
            <v>0</v>
          </cell>
          <cell r="X836">
            <v>0.3</v>
          </cell>
          <cell r="Y836">
            <v>0</v>
          </cell>
          <cell r="Z836">
            <v>0</v>
          </cell>
          <cell r="AA836"/>
          <cell r="AB836"/>
          <cell r="AC836"/>
          <cell r="AD836"/>
          <cell r="AE836"/>
          <cell r="AF836"/>
          <cell r="AG836"/>
          <cell r="AH836"/>
          <cell r="AI836"/>
          <cell r="AJ836"/>
          <cell r="AK836"/>
          <cell r="AL836"/>
        </row>
        <row r="837">
          <cell r="D837" t="str">
            <v>USD</v>
          </cell>
          <cell r="J837" t="str">
            <v>LETRAS EN GARANTÍA</v>
          </cell>
          <cell r="L837" t="str">
            <v>TASA CERO</v>
          </cell>
          <cell r="M837" t="str">
            <v>Argentina</v>
          </cell>
          <cell r="Q837" t="str">
            <v>No mercado</v>
          </cell>
          <cell r="R837">
            <v>0.3</v>
          </cell>
          <cell r="S837">
            <v>0</v>
          </cell>
          <cell r="T837">
            <v>0</v>
          </cell>
          <cell r="U837">
            <v>0.3</v>
          </cell>
          <cell r="V837">
            <v>0</v>
          </cell>
          <cell r="W837">
            <v>0</v>
          </cell>
          <cell r="X837">
            <v>0.3</v>
          </cell>
          <cell r="Y837">
            <v>0</v>
          </cell>
          <cell r="Z837">
            <v>0</v>
          </cell>
          <cell r="AA837"/>
          <cell r="AB837"/>
          <cell r="AC837"/>
          <cell r="AD837"/>
          <cell r="AE837"/>
          <cell r="AF837"/>
          <cell r="AG837"/>
          <cell r="AH837"/>
          <cell r="AI837"/>
          <cell r="AJ837"/>
          <cell r="AK837"/>
          <cell r="AL837"/>
        </row>
        <row r="838">
          <cell r="D838" t="str">
            <v>USD</v>
          </cell>
          <cell r="J838" t="str">
            <v>LETRAS EN GARANTÍA</v>
          </cell>
          <cell r="L838" t="str">
            <v>TASA CERO</v>
          </cell>
          <cell r="M838" t="str">
            <v>Argentina</v>
          </cell>
          <cell r="Q838" t="str">
            <v>No mercado</v>
          </cell>
          <cell r="R838">
            <v>0.3</v>
          </cell>
          <cell r="S838">
            <v>0</v>
          </cell>
          <cell r="T838">
            <v>0</v>
          </cell>
          <cell r="U838">
            <v>0.3</v>
          </cell>
          <cell r="V838">
            <v>0</v>
          </cell>
          <cell r="W838">
            <v>0</v>
          </cell>
          <cell r="X838">
            <v>0.3</v>
          </cell>
          <cell r="Y838">
            <v>0</v>
          </cell>
          <cell r="Z838">
            <v>0</v>
          </cell>
          <cell r="AA838"/>
          <cell r="AB838"/>
          <cell r="AC838"/>
          <cell r="AD838"/>
          <cell r="AE838"/>
          <cell r="AF838"/>
          <cell r="AG838"/>
          <cell r="AH838"/>
          <cell r="AI838"/>
          <cell r="AJ838"/>
          <cell r="AK838"/>
          <cell r="AL838"/>
        </row>
        <row r="839">
          <cell r="D839" t="str">
            <v>USD</v>
          </cell>
          <cell r="J839" t="str">
            <v>LETRAS EN GARANTÍA</v>
          </cell>
          <cell r="L839" t="str">
            <v>TASA CERO</v>
          </cell>
          <cell r="M839" t="str">
            <v>Argentina</v>
          </cell>
          <cell r="Q839" t="str">
            <v>No mercado</v>
          </cell>
          <cell r="R839">
            <v>0.3</v>
          </cell>
          <cell r="S839">
            <v>0</v>
          </cell>
          <cell r="T839">
            <v>0</v>
          </cell>
          <cell r="U839">
            <v>0.3</v>
          </cell>
          <cell r="V839">
            <v>0</v>
          </cell>
          <cell r="W839">
            <v>0</v>
          </cell>
          <cell r="X839">
            <v>0.3</v>
          </cell>
          <cell r="Y839">
            <v>0</v>
          </cell>
          <cell r="Z839">
            <v>0</v>
          </cell>
          <cell r="AA839"/>
          <cell r="AB839"/>
          <cell r="AC839"/>
          <cell r="AD839"/>
          <cell r="AE839"/>
          <cell r="AF839"/>
          <cell r="AG839"/>
          <cell r="AH839"/>
          <cell r="AI839"/>
          <cell r="AJ839"/>
          <cell r="AK839"/>
          <cell r="AL839"/>
        </row>
        <row r="840">
          <cell r="D840" t="str">
            <v>USD</v>
          </cell>
          <cell r="J840" t="str">
            <v>LETRAS EN GARANTÍA</v>
          </cell>
          <cell r="L840" t="str">
            <v>TASA CERO</v>
          </cell>
          <cell r="M840" t="str">
            <v>Argentina</v>
          </cell>
          <cell r="Q840" t="str">
            <v>No mercado</v>
          </cell>
          <cell r="R840">
            <v>0.3</v>
          </cell>
          <cell r="S840">
            <v>0</v>
          </cell>
          <cell r="T840">
            <v>0</v>
          </cell>
          <cell r="U840">
            <v>0.3</v>
          </cell>
          <cell r="V840">
            <v>0</v>
          </cell>
          <cell r="W840">
            <v>0</v>
          </cell>
          <cell r="X840">
            <v>0.3</v>
          </cell>
          <cell r="Y840">
            <v>0</v>
          </cell>
          <cell r="Z840">
            <v>0</v>
          </cell>
          <cell r="AA840"/>
          <cell r="AB840"/>
          <cell r="AC840"/>
          <cell r="AD840"/>
          <cell r="AE840"/>
          <cell r="AF840"/>
          <cell r="AG840"/>
          <cell r="AH840"/>
          <cell r="AI840"/>
          <cell r="AJ840"/>
          <cell r="AK840"/>
          <cell r="AL840"/>
        </row>
        <row r="841">
          <cell r="D841" t="str">
            <v>USD</v>
          </cell>
          <cell r="J841" t="str">
            <v>LETRAS EN GARANTÍA</v>
          </cell>
          <cell r="L841" t="str">
            <v>TASA CERO</v>
          </cell>
          <cell r="M841" t="str">
            <v>Argentina</v>
          </cell>
          <cell r="Q841" t="str">
            <v>No mercado</v>
          </cell>
          <cell r="R841">
            <v>0.3</v>
          </cell>
          <cell r="S841">
            <v>0</v>
          </cell>
          <cell r="T841">
            <v>0</v>
          </cell>
          <cell r="U841">
            <v>0.3</v>
          </cell>
          <cell r="V841">
            <v>0</v>
          </cell>
          <cell r="W841">
            <v>0</v>
          </cell>
          <cell r="X841">
            <v>0.3</v>
          </cell>
          <cell r="Y841">
            <v>0</v>
          </cell>
          <cell r="Z841">
            <v>0</v>
          </cell>
          <cell r="AA841"/>
          <cell r="AB841"/>
          <cell r="AC841"/>
          <cell r="AD841"/>
          <cell r="AE841"/>
          <cell r="AF841"/>
          <cell r="AG841"/>
          <cell r="AH841"/>
          <cell r="AI841"/>
          <cell r="AJ841"/>
          <cell r="AK841"/>
          <cell r="AL841"/>
        </row>
        <row r="842">
          <cell r="D842" t="str">
            <v>USD</v>
          </cell>
          <cell r="J842" t="str">
            <v>LETRAS EN GARANTÍA</v>
          </cell>
          <cell r="L842" t="str">
            <v>TASA CERO</v>
          </cell>
          <cell r="M842" t="str">
            <v>Argentina</v>
          </cell>
          <cell r="Q842" t="str">
            <v>No mercado</v>
          </cell>
          <cell r="R842">
            <v>0.3</v>
          </cell>
          <cell r="S842">
            <v>0</v>
          </cell>
          <cell r="T842">
            <v>0</v>
          </cell>
          <cell r="U842">
            <v>0.3</v>
          </cell>
          <cell r="V842">
            <v>0</v>
          </cell>
          <cell r="W842">
            <v>0</v>
          </cell>
          <cell r="X842">
            <v>0.3</v>
          </cell>
          <cell r="Y842">
            <v>0</v>
          </cell>
          <cell r="Z842">
            <v>0</v>
          </cell>
          <cell r="AA842"/>
          <cell r="AB842"/>
          <cell r="AC842"/>
          <cell r="AD842"/>
          <cell r="AE842"/>
          <cell r="AF842"/>
          <cell r="AG842"/>
          <cell r="AH842"/>
          <cell r="AI842"/>
          <cell r="AJ842"/>
          <cell r="AK842"/>
          <cell r="AL842"/>
        </row>
        <row r="843">
          <cell r="D843" t="str">
            <v>USD</v>
          </cell>
          <cell r="J843" t="str">
            <v>LETRAS EN GARANTÍA</v>
          </cell>
          <cell r="L843" t="str">
            <v>TASA CERO</v>
          </cell>
          <cell r="M843" t="str">
            <v>Argentina</v>
          </cell>
          <cell r="Q843" t="str">
            <v>No mercado</v>
          </cell>
          <cell r="R843">
            <v>0.3</v>
          </cell>
          <cell r="S843">
            <v>0</v>
          </cell>
          <cell r="T843">
            <v>0</v>
          </cell>
          <cell r="U843">
            <v>0.3</v>
          </cell>
          <cell r="V843">
            <v>0</v>
          </cell>
          <cell r="W843">
            <v>0</v>
          </cell>
          <cell r="X843">
            <v>0.3</v>
          </cell>
          <cell r="Y843">
            <v>0</v>
          </cell>
          <cell r="Z843">
            <v>0</v>
          </cell>
          <cell r="AA843"/>
          <cell r="AB843"/>
          <cell r="AC843"/>
          <cell r="AD843"/>
          <cell r="AE843"/>
          <cell r="AF843"/>
          <cell r="AG843"/>
          <cell r="AH843"/>
          <cell r="AI843"/>
          <cell r="AJ843"/>
          <cell r="AK843"/>
          <cell r="AL843"/>
        </row>
        <row r="844">
          <cell r="D844" t="str">
            <v>USD</v>
          </cell>
          <cell r="J844" t="str">
            <v>LETRAS EN GARANTÍA</v>
          </cell>
          <cell r="L844" t="str">
            <v>TASA CERO</v>
          </cell>
          <cell r="M844" t="str">
            <v>Argentina</v>
          </cell>
          <cell r="Q844" t="str">
            <v>No mercado</v>
          </cell>
          <cell r="R844">
            <v>0.3</v>
          </cell>
          <cell r="S844">
            <v>0</v>
          </cell>
          <cell r="T844">
            <v>0</v>
          </cell>
          <cell r="U844">
            <v>0.3</v>
          </cell>
          <cell r="V844">
            <v>0</v>
          </cell>
          <cell r="W844">
            <v>0</v>
          </cell>
          <cell r="X844">
            <v>0.3</v>
          </cell>
          <cell r="Y844">
            <v>0</v>
          </cell>
          <cell r="Z844">
            <v>0</v>
          </cell>
          <cell r="AA844"/>
          <cell r="AB844"/>
          <cell r="AC844"/>
          <cell r="AD844"/>
          <cell r="AE844"/>
          <cell r="AF844"/>
          <cell r="AG844"/>
          <cell r="AH844"/>
          <cell r="AI844"/>
          <cell r="AJ844"/>
          <cell r="AK844"/>
          <cell r="AL844"/>
        </row>
        <row r="845">
          <cell r="D845" t="str">
            <v>USD</v>
          </cell>
          <cell r="J845" t="str">
            <v>LETRAS EN GARANTÍA</v>
          </cell>
          <cell r="L845" t="str">
            <v>TASA CERO</v>
          </cell>
          <cell r="M845" t="str">
            <v>Argentina</v>
          </cell>
          <cell r="Q845" t="str">
            <v>No mercado</v>
          </cell>
          <cell r="R845">
            <v>0.3</v>
          </cell>
          <cell r="S845">
            <v>0</v>
          </cell>
          <cell r="T845">
            <v>0</v>
          </cell>
          <cell r="U845">
            <v>0.3</v>
          </cell>
          <cell r="V845">
            <v>0</v>
          </cell>
          <cell r="W845">
            <v>0</v>
          </cell>
          <cell r="X845">
            <v>0.3</v>
          </cell>
          <cell r="Y845">
            <v>0</v>
          </cell>
          <cell r="Z845">
            <v>0</v>
          </cell>
          <cell r="AA845"/>
          <cell r="AB845"/>
          <cell r="AC845"/>
          <cell r="AD845"/>
          <cell r="AE845"/>
          <cell r="AF845"/>
          <cell r="AG845"/>
          <cell r="AH845"/>
          <cell r="AI845"/>
          <cell r="AJ845"/>
          <cell r="AK845"/>
          <cell r="AL845"/>
        </row>
        <row r="846">
          <cell r="D846" t="str">
            <v>USD</v>
          </cell>
          <cell r="J846" t="str">
            <v>LETRAS EN GARANTÍA</v>
          </cell>
          <cell r="L846" t="str">
            <v>TASA CERO</v>
          </cell>
          <cell r="M846" t="str">
            <v>Argentina</v>
          </cell>
          <cell r="Q846" t="str">
            <v>No mercado</v>
          </cell>
          <cell r="R846">
            <v>0.3</v>
          </cell>
          <cell r="S846">
            <v>0</v>
          </cell>
          <cell r="T846">
            <v>0</v>
          </cell>
          <cell r="U846">
            <v>0.3</v>
          </cell>
          <cell r="V846">
            <v>0</v>
          </cell>
          <cell r="W846">
            <v>0</v>
          </cell>
          <cell r="X846">
            <v>0.3</v>
          </cell>
          <cell r="Y846">
            <v>0</v>
          </cell>
          <cell r="Z846">
            <v>0</v>
          </cell>
          <cell r="AA846"/>
          <cell r="AB846"/>
          <cell r="AC846"/>
          <cell r="AD846"/>
          <cell r="AE846"/>
          <cell r="AF846"/>
          <cell r="AG846"/>
          <cell r="AH846"/>
          <cell r="AI846"/>
          <cell r="AJ846"/>
          <cell r="AK846"/>
          <cell r="AL846"/>
        </row>
        <row r="847">
          <cell r="D847" t="str">
            <v>USD</v>
          </cell>
          <cell r="J847" t="str">
            <v>LETRAS EN GARANTÍA</v>
          </cell>
          <cell r="L847" t="str">
            <v>TASA CERO</v>
          </cell>
          <cell r="M847" t="str">
            <v>Argentina</v>
          </cell>
          <cell r="Q847" t="str">
            <v>No mercado</v>
          </cell>
          <cell r="R847">
            <v>0.3</v>
          </cell>
          <cell r="S847">
            <v>0</v>
          </cell>
          <cell r="T847">
            <v>0</v>
          </cell>
          <cell r="U847">
            <v>0.3</v>
          </cell>
          <cell r="V847">
            <v>0</v>
          </cell>
          <cell r="W847">
            <v>0</v>
          </cell>
          <cell r="X847">
            <v>0.3</v>
          </cell>
          <cell r="Y847">
            <v>0</v>
          </cell>
          <cell r="Z847">
            <v>0</v>
          </cell>
          <cell r="AA847"/>
          <cell r="AB847"/>
          <cell r="AC847"/>
          <cell r="AD847"/>
          <cell r="AE847"/>
          <cell r="AF847"/>
          <cell r="AG847"/>
          <cell r="AH847"/>
          <cell r="AI847"/>
          <cell r="AJ847"/>
          <cell r="AK847"/>
          <cell r="AL847"/>
        </row>
        <row r="848">
          <cell r="D848" t="str">
            <v>USD</v>
          </cell>
          <cell r="J848" t="str">
            <v>LETRAS EN GARANTÍA</v>
          </cell>
          <cell r="L848" t="str">
            <v>TASA CERO</v>
          </cell>
          <cell r="M848" t="str">
            <v>Argentina</v>
          </cell>
          <cell r="Q848" t="str">
            <v>No mercado</v>
          </cell>
          <cell r="R848">
            <v>0.3</v>
          </cell>
          <cell r="S848">
            <v>0</v>
          </cell>
          <cell r="T848">
            <v>0</v>
          </cell>
          <cell r="U848">
            <v>0.3</v>
          </cell>
          <cell r="V848">
            <v>0</v>
          </cell>
          <cell r="W848">
            <v>0</v>
          </cell>
          <cell r="X848">
            <v>0.3</v>
          </cell>
          <cell r="Y848">
            <v>0</v>
          </cell>
          <cell r="Z848">
            <v>0</v>
          </cell>
          <cell r="AA848"/>
          <cell r="AB848"/>
          <cell r="AC848"/>
          <cell r="AD848"/>
          <cell r="AE848"/>
          <cell r="AF848"/>
          <cell r="AG848"/>
          <cell r="AH848"/>
          <cell r="AI848"/>
          <cell r="AJ848"/>
          <cell r="AK848"/>
          <cell r="AL848"/>
        </row>
        <row r="849">
          <cell r="D849" t="str">
            <v>USD</v>
          </cell>
          <cell r="J849" t="str">
            <v>LETRAS EN GARANTÍA</v>
          </cell>
          <cell r="L849" t="str">
            <v>TASA CERO</v>
          </cell>
          <cell r="M849" t="str">
            <v>Argentina</v>
          </cell>
          <cell r="Q849" t="str">
            <v>No mercado</v>
          </cell>
          <cell r="R849">
            <v>0.3</v>
          </cell>
          <cell r="S849">
            <v>0</v>
          </cell>
          <cell r="T849">
            <v>0</v>
          </cell>
          <cell r="U849">
            <v>0.3</v>
          </cell>
          <cell r="V849">
            <v>0</v>
          </cell>
          <cell r="W849">
            <v>0</v>
          </cell>
          <cell r="X849">
            <v>0.3</v>
          </cell>
          <cell r="Y849">
            <v>0</v>
          </cell>
          <cell r="Z849">
            <v>0</v>
          </cell>
          <cell r="AA849"/>
          <cell r="AB849"/>
          <cell r="AC849"/>
          <cell r="AD849"/>
          <cell r="AE849"/>
          <cell r="AF849"/>
          <cell r="AG849"/>
          <cell r="AH849"/>
          <cell r="AI849"/>
          <cell r="AJ849"/>
          <cell r="AK849"/>
          <cell r="AL849"/>
        </row>
        <row r="850">
          <cell r="D850" t="str">
            <v>USD</v>
          </cell>
          <cell r="J850" t="str">
            <v>LETRAS EN GARANTÍA</v>
          </cell>
          <cell r="L850" t="str">
            <v>TASA CERO</v>
          </cell>
          <cell r="M850" t="str">
            <v>Argentina</v>
          </cell>
          <cell r="Q850" t="str">
            <v>No mercado</v>
          </cell>
          <cell r="R850">
            <v>0.3</v>
          </cell>
          <cell r="S850">
            <v>0</v>
          </cell>
          <cell r="T850">
            <v>0</v>
          </cell>
          <cell r="U850">
            <v>0.3</v>
          </cell>
          <cell r="V850">
            <v>0</v>
          </cell>
          <cell r="W850">
            <v>0</v>
          </cell>
          <cell r="X850">
            <v>0.3</v>
          </cell>
          <cell r="Y850">
            <v>0</v>
          </cell>
          <cell r="Z850">
            <v>0</v>
          </cell>
          <cell r="AA850"/>
          <cell r="AB850"/>
          <cell r="AC850"/>
          <cell r="AD850"/>
          <cell r="AE850"/>
          <cell r="AF850"/>
          <cell r="AG850"/>
          <cell r="AH850"/>
          <cell r="AI850"/>
          <cell r="AJ850"/>
          <cell r="AK850"/>
          <cell r="AL850"/>
        </row>
        <row r="851">
          <cell r="D851" t="str">
            <v>USD</v>
          </cell>
          <cell r="J851" t="str">
            <v>LETRAS EN GARANTÍA</v>
          </cell>
          <cell r="L851" t="str">
            <v>TASA CERO</v>
          </cell>
          <cell r="M851" t="str">
            <v>Argentina</v>
          </cell>
          <cell r="Q851" t="str">
            <v>No mercado</v>
          </cell>
          <cell r="R851">
            <v>0.3</v>
          </cell>
          <cell r="S851">
            <v>0</v>
          </cell>
          <cell r="T851">
            <v>0</v>
          </cell>
          <cell r="U851">
            <v>0.3</v>
          </cell>
          <cell r="V851">
            <v>0</v>
          </cell>
          <cell r="W851">
            <v>0</v>
          </cell>
          <cell r="X851">
            <v>0.3</v>
          </cell>
          <cell r="Y851">
            <v>0</v>
          </cell>
          <cell r="Z851">
            <v>0</v>
          </cell>
          <cell r="AA851"/>
          <cell r="AB851"/>
          <cell r="AC851"/>
          <cell r="AD851"/>
          <cell r="AE851"/>
          <cell r="AF851"/>
          <cell r="AG851"/>
          <cell r="AH851"/>
          <cell r="AI851"/>
          <cell r="AJ851"/>
          <cell r="AK851"/>
          <cell r="AL851"/>
        </row>
        <row r="852">
          <cell r="D852" t="str">
            <v>USD</v>
          </cell>
          <cell r="J852" t="str">
            <v>LETRAS EN GARANTÍA</v>
          </cell>
          <cell r="L852" t="str">
            <v>TASA CERO</v>
          </cell>
          <cell r="M852" t="str">
            <v>Argentina</v>
          </cell>
          <cell r="Q852" t="str">
            <v>No mercado</v>
          </cell>
          <cell r="R852">
            <v>0.3</v>
          </cell>
          <cell r="S852">
            <v>0</v>
          </cell>
          <cell r="T852">
            <v>0</v>
          </cell>
          <cell r="U852">
            <v>0.3</v>
          </cell>
          <cell r="V852">
            <v>0</v>
          </cell>
          <cell r="W852">
            <v>0</v>
          </cell>
          <cell r="X852">
            <v>0.3</v>
          </cell>
          <cell r="Y852">
            <v>0</v>
          </cell>
          <cell r="Z852">
            <v>0</v>
          </cell>
          <cell r="AA852"/>
          <cell r="AB852"/>
          <cell r="AC852"/>
          <cell r="AD852"/>
          <cell r="AE852"/>
          <cell r="AF852"/>
          <cell r="AG852"/>
          <cell r="AH852"/>
          <cell r="AI852"/>
          <cell r="AJ852"/>
          <cell r="AK852"/>
          <cell r="AL852"/>
        </row>
        <row r="853">
          <cell r="D853" t="str">
            <v>USD</v>
          </cell>
          <cell r="J853" t="str">
            <v>LETRAS EN GARANTÍA</v>
          </cell>
          <cell r="L853" t="str">
            <v>TASA CERO</v>
          </cell>
          <cell r="M853" t="str">
            <v>Argentina</v>
          </cell>
          <cell r="Q853" t="str">
            <v>No mercado</v>
          </cell>
          <cell r="R853">
            <v>0.3</v>
          </cell>
          <cell r="S853">
            <v>0</v>
          </cell>
          <cell r="T853">
            <v>0</v>
          </cell>
          <cell r="U853">
            <v>0.3</v>
          </cell>
          <cell r="V853">
            <v>0</v>
          </cell>
          <cell r="W853">
            <v>0</v>
          </cell>
          <cell r="X853">
            <v>0.3</v>
          </cell>
          <cell r="Y853">
            <v>0</v>
          </cell>
          <cell r="Z853">
            <v>0</v>
          </cell>
          <cell r="AA853"/>
          <cell r="AB853"/>
          <cell r="AC853"/>
          <cell r="AD853"/>
          <cell r="AE853"/>
          <cell r="AF853"/>
          <cell r="AG853"/>
          <cell r="AH853"/>
          <cell r="AI853"/>
          <cell r="AJ853"/>
          <cell r="AK853"/>
          <cell r="AL853"/>
        </row>
        <row r="854">
          <cell r="D854" t="str">
            <v>USD</v>
          </cell>
          <cell r="J854" t="str">
            <v>LETRAS EN GARANTÍA</v>
          </cell>
          <cell r="L854" t="str">
            <v>TASA CERO</v>
          </cell>
          <cell r="M854" t="str">
            <v>Argentina</v>
          </cell>
          <cell r="Q854" t="str">
            <v>No mercado</v>
          </cell>
          <cell r="R854">
            <v>0.3</v>
          </cell>
          <cell r="S854">
            <v>0</v>
          </cell>
          <cell r="T854">
            <v>0</v>
          </cell>
          <cell r="U854">
            <v>0.3</v>
          </cell>
          <cell r="V854">
            <v>0</v>
          </cell>
          <cell r="W854">
            <v>0</v>
          </cell>
          <cell r="X854">
            <v>0.3</v>
          </cell>
          <cell r="Y854">
            <v>0</v>
          </cell>
          <cell r="Z854">
            <v>0</v>
          </cell>
          <cell r="AA854"/>
          <cell r="AB854"/>
          <cell r="AC854"/>
          <cell r="AD854"/>
          <cell r="AE854"/>
          <cell r="AF854"/>
          <cell r="AG854"/>
          <cell r="AH854"/>
          <cell r="AI854"/>
          <cell r="AJ854"/>
          <cell r="AK854"/>
          <cell r="AL854"/>
        </row>
        <row r="855">
          <cell r="D855" t="str">
            <v>USD</v>
          </cell>
          <cell r="J855" t="str">
            <v>LETRAS EN GARANTÍA</v>
          </cell>
          <cell r="L855" t="str">
            <v>TASA CERO</v>
          </cell>
          <cell r="M855" t="str">
            <v>Argentina</v>
          </cell>
          <cell r="Q855" t="str">
            <v>No mercado</v>
          </cell>
          <cell r="R855">
            <v>0.3</v>
          </cell>
          <cell r="S855">
            <v>0</v>
          </cell>
          <cell r="T855">
            <v>0</v>
          </cell>
          <cell r="U855">
            <v>0.3</v>
          </cell>
          <cell r="V855">
            <v>0</v>
          </cell>
          <cell r="W855">
            <v>0</v>
          </cell>
          <cell r="X855">
            <v>0.3</v>
          </cell>
          <cell r="Y855">
            <v>0</v>
          </cell>
          <cell r="Z855">
            <v>0</v>
          </cell>
          <cell r="AA855"/>
          <cell r="AB855"/>
          <cell r="AC855"/>
          <cell r="AD855"/>
          <cell r="AE855"/>
          <cell r="AF855"/>
          <cell r="AG855"/>
          <cell r="AH855"/>
          <cell r="AI855"/>
          <cell r="AJ855"/>
          <cell r="AK855"/>
          <cell r="AL855"/>
        </row>
        <row r="856">
          <cell r="D856" t="str">
            <v>USD</v>
          </cell>
          <cell r="J856" t="str">
            <v>LETRAS EN GARANTÍA</v>
          </cell>
          <cell r="L856" t="str">
            <v>TASA CERO</v>
          </cell>
          <cell r="M856" t="str">
            <v>Argentina</v>
          </cell>
          <cell r="Q856" t="str">
            <v>No mercado</v>
          </cell>
          <cell r="R856">
            <v>0.3</v>
          </cell>
          <cell r="S856">
            <v>0</v>
          </cell>
          <cell r="T856">
            <v>0</v>
          </cell>
          <cell r="U856">
            <v>0.3</v>
          </cell>
          <cell r="V856">
            <v>0</v>
          </cell>
          <cell r="W856">
            <v>0</v>
          </cell>
          <cell r="X856">
            <v>0.3</v>
          </cell>
          <cell r="Y856">
            <v>0</v>
          </cell>
          <cell r="Z856">
            <v>0</v>
          </cell>
          <cell r="AA856"/>
          <cell r="AB856"/>
          <cell r="AC856"/>
          <cell r="AD856"/>
          <cell r="AE856"/>
          <cell r="AF856"/>
          <cell r="AG856"/>
          <cell r="AH856"/>
          <cell r="AI856"/>
          <cell r="AJ856"/>
          <cell r="AK856"/>
          <cell r="AL856"/>
        </row>
        <row r="857">
          <cell r="D857" t="str">
            <v>USD</v>
          </cell>
          <cell r="J857" t="str">
            <v>LETRAS EN GARANTÍA</v>
          </cell>
          <cell r="L857" t="str">
            <v>TASA CERO</v>
          </cell>
          <cell r="M857" t="str">
            <v>Argentina</v>
          </cell>
          <cell r="Q857" t="str">
            <v>No mercado</v>
          </cell>
          <cell r="R857">
            <v>0.3</v>
          </cell>
          <cell r="S857">
            <v>0</v>
          </cell>
          <cell r="T857">
            <v>0</v>
          </cell>
          <cell r="U857">
            <v>0.3</v>
          </cell>
          <cell r="V857">
            <v>0</v>
          </cell>
          <cell r="W857">
            <v>0</v>
          </cell>
          <cell r="X857">
            <v>0.3</v>
          </cell>
          <cell r="Y857">
            <v>0</v>
          </cell>
          <cell r="Z857">
            <v>0</v>
          </cell>
          <cell r="AA857"/>
          <cell r="AB857"/>
          <cell r="AC857"/>
          <cell r="AD857"/>
          <cell r="AE857"/>
          <cell r="AF857"/>
          <cell r="AG857"/>
          <cell r="AH857"/>
          <cell r="AI857"/>
          <cell r="AJ857"/>
          <cell r="AK857"/>
          <cell r="AL857"/>
        </row>
        <row r="858">
          <cell r="D858" t="str">
            <v>USD</v>
          </cell>
          <cell r="J858" t="str">
            <v>LETRAS EN GARANTÍA</v>
          </cell>
          <cell r="L858" t="str">
            <v>TASA CERO</v>
          </cell>
          <cell r="M858" t="str">
            <v>Argentina</v>
          </cell>
          <cell r="Q858" t="str">
            <v>No mercado</v>
          </cell>
          <cell r="R858">
            <v>0.3</v>
          </cell>
          <cell r="S858">
            <v>0</v>
          </cell>
          <cell r="T858">
            <v>0</v>
          </cell>
          <cell r="U858">
            <v>0.3</v>
          </cell>
          <cell r="V858">
            <v>0</v>
          </cell>
          <cell r="W858">
            <v>0</v>
          </cell>
          <cell r="X858">
            <v>0.3</v>
          </cell>
          <cell r="Y858">
            <v>0</v>
          </cell>
          <cell r="Z858">
            <v>0</v>
          </cell>
          <cell r="AA858"/>
          <cell r="AB858"/>
          <cell r="AC858"/>
          <cell r="AD858"/>
          <cell r="AE858"/>
          <cell r="AF858"/>
          <cell r="AG858"/>
          <cell r="AH858"/>
          <cell r="AI858"/>
          <cell r="AJ858"/>
          <cell r="AK858"/>
          <cell r="AL858"/>
        </row>
        <row r="859">
          <cell r="D859" t="str">
            <v>USD</v>
          </cell>
          <cell r="J859" t="str">
            <v>LETRAS EN GARANTÍA</v>
          </cell>
          <cell r="L859" t="str">
            <v>TASA CERO</v>
          </cell>
          <cell r="M859" t="str">
            <v>Argentina</v>
          </cell>
          <cell r="Q859" t="str">
            <v>No mercado</v>
          </cell>
          <cell r="R859">
            <v>0.3</v>
          </cell>
          <cell r="S859">
            <v>0</v>
          </cell>
          <cell r="T859">
            <v>0</v>
          </cell>
          <cell r="U859">
            <v>0.3</v>
          </cell>
          <cell r="V859">
            <v>0</v>
          </cell>
          <cell r="W859">
            <v>0</v>
          </cell>
          <cell r="X859">
            <v>0.3</v>
          </cell>
          <cell r="Y859">
            <v>0</v>
          </cell>
          <cell r="Z859">
            <v>0</v>
          </cell>
          <cell r="AA859"/>
          <cell r="AB859"/>
          <cell r="AC859"/>
          <cell r="AD859"/>
          <cell r="AE859"/>
          <cell r="AF859"/>
          <cell r="AG859"/>
          <cell r="AH859"/>
          <cell r="AI859"/>
          <cell r="AJ859"/>
          <cell r="AK859"/>
          <cell r="AL859"/>
        </row>
        <row r="860">
          <cell r="D860" t="str">
            <v>USD</v>
          </cell>
          <cell r="J860" t="str">
            <v>LETRAS EN GARANTÍA</v>
          </cell>
          <cell r="L860" t="str">
            <v>TASA CERO</v>
          </cell>
          <cell r="M860" t="str">
            <v>Argentina</v>
          </cell>
          <cell r="Q860" t="str">
            <v>No mercado</v>
          </cell>
          <cell r="R860">
            <v>0.3</v>
          </cell>
          <cell r="S860">
            <v>0</v>
          </cell>
          <cell r="T860">
            <v>0</v>
          </cell>
          <cell r="U860">
            <v>0.3</v>
          </cell>
          <cell r="V860">
            <v>0</v>
          </cell>
          <cell r="W860">
            <v>0</v>
          </cell>
          <cell r="X860">
            <v>0.3</v>
          </cell>
          <cell r="Y860">
            <v>0</v>
          </cell>
          <cell r="Z860">
            <v>0</v>
          </cell>
          <cell r="AA860"/>
          <cell r="AB860"/>
          <cell r="AC860"/>
          <cell r="AD860"/>
          <cell r="AE860"/>
          <cell r="AF860"/>
          <cell r="AG860"/>
          <cell r="AH860"/>
          <cell r="AI860"/>
          <cell r="AJ860"/>
          <cell r="AK860"/>
          <cell r="AL860"/>
        </row>
        <row r="861">
          <cell r="D861" t="str">
            <v>USD</v>
          </cell>
          <cell r="J861" t="str">
            <v>LETRAS EN GARANTÍA</v>
          </cell>
          <cell r="L861" t="str">
            <v>TASA CERO</v>
          </cell>
          <cell r="M861" t="str">
            <v>Argentina</v>
          </cell>
          <cell r="Q861" t="str">
            <v>No mercado</v>
          </cell>
          <cell r="R861">
            <v>0.3</v>
          </cell>
          <cell r="S861">
            <v>0</v>
          </cell>
          <cell r="T861">
            <v>0</v>
          </cell>
          <cell r="U861">
            <v>0.3</v>
          </cell>
          <cell r="V861">
            <v>0</v>
          </cell>
          <cell r="W861">
            <v>0</v>
          </cell>
          <cell r="X861">
            <v>0.3</v>
          </cell>
          <cell r="Y861">
            <v>0</v>
          </cell>
          <cell r="Z861">
            <v>0</v>
          </cell>
          <cell r="AA861"/>
          <cell r="AB861"/>
          <cell r="AC861"/>
          <cell r="AD861"/>
          <cell r="AE861"/>
          <cell r="AF861"/>
          <cell r="AG861"/>
          <cell r="AH861"/>
          <cell r="AI861"/>
          <cell r="AJ861"/>
          <cell r="AK861"/>
          <cell r="AL861"/>
        </row>
        <row r="862">
          <cell r="D862" t="str">
            <v>USD</v>
          </cell>
          <cell r="J862" t="str">
            <v>LETRAS EN GARANTÍA</v>
          </cell>
          <cell r="L862" t="str">
            <v>TASA CERO</v>
          </cell>
          <cell r="M862" t="str">
            <v>Argentina</v>
          </cell>
          <cell r="Q862" t="str">
            <v>No mercado</v>
          </cell>
          <cell r="R862">
            <v>0.32500000000000001</v>
          </cell>
          <cell r="S862">
            <v>0</v>
          </cell>
          <cell r="T862">
            <v>0</v>
          </cell>
          <cell r="U862">
            <v>0.32500000000000001</v>
          </cell>
          <cell r="V862">
            <v>0</v>
          </cell>
          <cell r="W862">
            <v>0</v>
          </cell>
          <cell r="X862">
            <v>0.32500000000000001</v>
          </cell>
          <cell r="Y862">
            <v>0</v>
          </cell>
          <cell r="Z862">
            <v>0</v>
          </cell>
          <cell r="AA862"/>
          <cell r="AB862"/>
          <cell r="AC862"/>
          <cell r="AD862"/>
          <cell r="AE862"/>
          <cell r="AF862"/>
          <cell r="AG862"/>
          <cell r="AH862"/>
          <cell r="AI862"/>
          <cell r="AJ862"/>
          <cell r="AK862"/>
          <cell r="AL862"/>
        </row>
        <row r="863">
          <cell r="D863" t="str">
            <v>USD</v>
          </cell>
          <cell r="J863" t="str">
            <v>LETRAS EN GARANTÍA</v>
          </cell>
          <cell r="L863" t="str">
            <v>TASA CERO</v>
          </cell>
          <cell r="M863" t="str">
            <v>Argentina</v>
          </cell>
          <cell r="Q863" t="str">
            <v>No mercado</v>
          </cell>
          <cell r="R863">
            <v>0.32500000000000001</v>
          </cell>
          <cell r="S863">
            <v>0</v>
          </cell>
          <cell r="T863">
            <v>0</v>
          </cell>
          <cell r="U863">
            <v>0.32500000000000001</v>
          </cell>
          <cell r="V863">
            <v>0</v>
          </cell>
          <cell r="W863">
            <v>0</v>
          </cell>
          <cell r="X863">
            <v>0.32500000000000001</v>
          </cell>
          <cell r="Y863">
            <v>0</v>
          </cell>
          <cell r="Z863">
            <v>0</v>
          </cell>
          <cell r="AA863"/>
          <cell r="AB863"/>
          <cell r="AC863"/>
          <cell r="AD863"/>
          <cell r="AE863"/>
          <cell r="AF863"/>
          <cell r="AG863"/>
          <cell r="AH863"/>
          <cell r="AI863"/>
          <cell r="AJ863"/>
          <cell r="AK863"/>
          <cell r="AL863"/>
        </row>
        <row r="864">
          <cell r="D864" t="str">
            <v>USD</v>
          </cell>
          <cell r="J864" t="str">
            <v>LETRAS EN GARANTÍA</v>
          </cell>
          <cell r="L864" t="str">
            <v>TASA CERO</v>
          </cell>
          <cell r="M864" t="str">
            <v>Argentina</v>
          </cell>
          <cell r="Q864" t="str">
            <v>No mercado</v>
          </cell>
          <cell r="R864">
            <v>0.32500000000000001</v>
          </cell>
          <cell r="S864">
            <v>0</v>
          </cell>
          <cell r="T864">
            <v>0</v>
          </cell>
          <cell r="U864">
            <v>0.32500000000000001</v>
          </cell>
          <cell r="V864">
            <v>0</v>
          </cell>
          <cell r="W864">
            <v>0</v>
          </cell>
          <cell r="X864">
            <v>0.32500000000000001</v>
          </cell>
          <cell r="Y864">
            <v>0</v>
          </cell>
          <cell r="Z864">
            <v>0</v>
          </cell>
          <cell r="AA864"/>
          <cell r="AB864"/>
          <cell r="AC864"/>
          <cell r="AD864"/>
          <cell r="AE864"/>
          <cell r="AF864"/>
          <cell r="AG864"/>
          <cell r="AH864"/>
          <cell r="AI864"/>
          <cell r="AJ864"/>
          <cell r="AK864"/>
          <cell r="AL864"/>
        </row>
        <row r="865">
          <cell r="D865" t="str">
            <v>USD</v>
          </cell>
          <cell r="J865" t="str">
            <v>LETRAS EN GARANTÍA</v>
          </cell>
          <cell r="L865" t="str">
            <v>TASA CERO</v>
          </cell>
          <cell r="M865" t="str">
            <v>Argentina</v>
          </cell>
          <cell r="Q865" t="str">
            <v>No mercado</v>
          </cell>
          <cell r="R865">
            <v>0.32500000000000001</v>
          </cell>
          <cell r="S865">
            <v>0</v>
          </cell>
          <cell r="T865">
            <v>0</v>
          </cell>
          <cell r="U865">
            <v>0.32500000000000001</v>
          </cell>
          <cell r="V865">
            <v>0</v>
          </cell>
          <cell r="W865">
            <v>0</v>
          </cell>
          <cell r="X865">
            <v>0.32500000000000001</v>
          </cell>
          <cell r="Y865">
            <v>0</v>
          </cell>
          <cell r="Z865">
            <v>0</v>
          </cell>
          <cell r="AA865"/>
          <cell r="AB865"/>
          <cell r="AC865"/>
          <cell r="AD865"/>
          <cell r="AE865"/>
          <cell r="AF865"/>
          <cell r="AG865"/>
          <cell r="AH865"/>
          <cell r="AI865"/>
          <cell r="AJ865"/>
          <cell r="AK865"/>
          <cell r="AL865"/>
        </row>
        <row r="866">
          <cell r="D866" t="str">
            <v>USD</v>
          </cell>
          <cell r="J866" t="str">
            <v>LETRAS EN GARANTÍA</v>
          </cell>
          <cell r="L866" t="str">
            <v>TASA CERO</v>
          </cell>
          <cell r="M866" t="str">
            <v>Argentina</v>
          </cell>
          <cell r="Q866" t="str">
            <v>No mercado</v>
          </cell>
          <cell r="R866">
            <v>0.32500000000000001</v>
          </cell>
          <cell r="S866">
            <v>0</v>
          </cell>
          <cell r="T866">
            <v>0</v>
          </cell>
          <cell r="U866">
            <v>0.32500000000000001</v>
          </cell>
          <cell r="V866">
            <v>0</v>
          </cell>
          <cell r="W866">
            <v>0</v>
          </cell>
          <cell r="X866">
            <v>0.32500000000000001</v>
          </cell>
          <cell r="Y866">
            <v>0</v>
          </cell>
          <cell r="Z866">
            <v>0</v>
          </cell>
          <cell r="AA866"/>
          <cell r="AB866"/>
          <cell r="AC866"/>
          <cell r="AD866"/>
          <cell r="AE866"/>
          <cell r="AF866"/>
          <cell r="AG866"/>
          <cell r="AH866"/>
          <cell r="AI866"/>
          <cell r="AJ866"/>
          <cell r="AK866"/>
          <cell r="AL866"/>
        </row>
        <row r="867">
          <cell r="D867" t="str">
            <v>USD</v>
          </cell>
          <cell r="J867" t="str">
            <v>LETRAS EN GARANTÍA</v>
          </cell>
          <cell r="L867" t="str">
            <v>TASA CERO</v>
          </cell>
          <cell r="M867" t="str">
            <v>Argentina</v>
          </cell>
          <cell r="Q867" t="str">
            <v>No mercado</v>
          </cell>
          <cell r="R867">
            <v>0.32500000000000001</v>
          </cell>
          <cell r="S867">
            <v>0</v>
          </cell>
          <cell r="T867">
            <v>0</v>
          </cell>
          <cell r="U867">
            <v>0.32500000000000001</v>
          </cell>
          <cell r="V867">
            <v>0</v>
          </cell>
          <cell r="W867">
            <v>0</v>
          </cell>
          <cell r="X867">
            <v>0.32500000000000001</v>
          </cell>
          <cell r="Y867">
            <v>0</v>
          </cell>
          <cell r="Z867">
            <v>0</v>
          </cell>
          <cell r="AA867"/>
          <cell r="AB867"/>
          <cell r="AC867"/>
          <cell r="AD867"/>
          <cell r="AE867"/>
          <cell r="AF867"/>
          <cell r="AG867"/>
          <cell r="AH867"/>
          <cell r="AI867"/>
          <cell r="AJ867"/>
          <cell r="AK867"/>
          <cell r="AL867"/>
        </row>
        <row r="868">
          <cell r="D868" t="str">
            <v>USD</v>
          </cell>
          <cell r="J868" t="str">
            <v>LETRAS EN GARANTÍA</v>
          </cell>
          <cell r="L868" t="str">
            <v>TASA CERO</v>
          </cell>
          <cell r="M868" t="str">
            <v>Argentina</v>
          </cell>
          <cell r="Q868" t="str">
            <v>No mercado</v>
          </cell>
          <cell r="R868">
            <v>0.32500000000000001</v>
          </cell>
          <cell r="S868">
            <v>0</v>
          </cell>
          <cell r="T868">
            <v>0</v>
          </cell>
          <cell r="U868">
            <v>0.32500000000000001</v>
          </cell>
          <cell r="V868">
            <v>0</v>
          </cell>
          <cell r="W868">
            <v>0</v>
          </cell>
          <cell r="X868">
            <v>0.32500000000000001</v>
          </cell>
          <cell r="Y868">
            <v>0</v>
          </cell>
          <cell r="Z868">
            <v>0</v>
          </cell>
          <cell r="AA868"/>
          <cell r="AB868"/>
          <cell r="AC868"/>
          <cell r="AD868"/>
          <cell r="AE868"/>
          <cell r="AF868"/>
          <cell r="AG868"/>
          <cell r="AH868"/>
          <cell r="AI868"/>
          <cell r="AJ868"/>
          <cell r="AK868"/>
          <cell r="AL868"/>
        </row>
        <row r="869">
          <cell r="D869" t="str">
            <v>USD</v>
          </cell>
          <cell r="J869" t="str">
            <v>LETRAS EN GARANTÍA</v>
          </cell>
          <cell r="L869" t="str">
            <v>TASA CERO</v>
          </cell>
          <cell r="M869" t="str">
            <v>Argentina</v>
          </cell>
          <cell r="Q869" t="str">
            <v>No mercado</v>
          </cell>
          <cell r="R869">
            <v>0.32500000000000001</v>
          </cell>
          <cell r="S869">
            <v>0</v>
          </cell>
          <cell r="T869">
            <v>0</v>
          </cell>
          <cell r="U869">
            <v>0.32500000000000001</v>
          </cell>
          <cell r="V869">
            <v>0</v>
          </cell>
          <cell r="W869">
            <v>0</v>
          </cell>
          <cell r="X869">
            <v>0.32500000000000001</v>
          </cell>
          <cell r="Y869">
            <v>0</v>
          </cell>
          <cell r="Z869">
            <v>0</v>
          </cell>
          <cell r="AA869"/>
          <cell r="AB869"/>
          <cell r="AC869"/>
          <cell r="AD869"/>
          <cell r="AE869"/>
          <cell r="AF869"/>
          <cell r="AG869"/>
          <cell r="AH869"/>
          <cell r="AI869"/>
          <cell r="AJ869"/>
          <cell r="AK869"/>
          <cell r="AL869"/>
        </row>
        <row r="870">
          <cell r="D870" t="str">
            <v>USD</v>
          </cell>
          <cell r="J870" t="str">
            <v>LETRAS EN GARANTÍA</v>
          </cell>
          <cell r="L870" t="str">
            <v>TASA CERO</v>
          </cell>
          <cell r="M870" t="str">
            <v>Argentina</v>
          </cell>
          <cell r="Q870" t="str">
            <v>No mercado</v>
          </cell>
          <cell r="R870">
            <v>0.32500000000000001</v>
          </cell>
          <cell r="S870">
            <v>0</v>
          </cell>
          <cell r="T870">
            <v>0</v>
          </cell>
          <cell r="U870">
            <v>0.32500000000000001</v>
          </cell>
          <cell r="V870">
            <v>0</v>
          </cell>
          <cell r="W870">
            <v>0</v>
          </cell>
          <cell r="X870">
            <v>0.32500000000000001</v>
          </cell>
          <cell r="Y870">
            <v>0</v>
          </cell>
          <cell r="Z870">
            <v>0</v>
          </cell>
          <cell r="AA870"/>
          <cell r="AB870"/>
          <cell r="AC870"/>
          <cell r="AD870"/>
          <cell r="AE870"/>
          <cell r="AF870"/>
          <cell r="AG870"/>
          <cell r="AH870"/>
          <cell r="AI870"/>
          <cell r="AJ870"/>
          <cell r="AK870"/>
          <cell r="AL870"/>
        </row>
        <row r="871">
          <cell r="D871" t="str">
            <v>USD</v>
          </cell>
          <cell r="J871" t="str">
            <v>LETRAS EN GARANTÍA</v>
          </cell>
          <cell r="L871" t="str">
            <v>TASA CERO</v>
          </cell>
          <cell r="M871" t="str">
            <v>Argentina</v>
          </cell>
          <cell r="Q871" t="str">
            <v>No mercado</v>
          </cell>
          <cell r="R871">
            <v>0.32500000000000001</v>
          </cell>
          <cell r="S871">
            <v>0</v>
          </cell>
          <cell r="T871">
            <v>0</v>
          </cell>
          <cell r="U871">
            <v>0.32500000000000001</v>
          </cell>
          <cell r="V871">
            <v>0</v>
          </cell>
          <cell r="W871">
            <v>0</v>
          </cell>
          <cell r="X871">
            <v>0.32500000000000001</v>
          </cell>
          <cell r="Y871">
            <v>0</v>
          </cell>
          <cell r="Z871">
            <v>0</v>
          </cell>
          <cell r="AA871"/>
          <cell r="AB871"/>
          <cell r="AC871"/>
          <cell r="AD871"/>
          <cell r="AE871"/>
          <cell r="AF871"/>
          <cell r="AG871"/>
          <cell r="AH871"/>
          <cell r="AI871"/>
          <cell r="AJ871"/>
          <cell r="AK871"/>
          <cell r="AL871"/>
        </row>
        <row r="872">
          <cell r="D872" t="str">
            <v>USD</v>
          </cell>
          <cell r="J872" t="str">
            <v>LETRAS EN GARANTÍA</v>
          </cell>
          <cell r="L872" t="str">
            <v>TASA CERO</v>
          </cell>
          <cell r="M872" t="str">
            <v>Argentina</v>
          </cell>
          <cell r="Q872" t="str">
            <v>No mercado</v>
          </cell>
          <cell r="R872">
            <v>0.32500000000000001</v>
          </cell>
          <cell r="S872">
            <v>0</v>
          </cell>
          <cell r="T872">
            <v>0</v>
          </cell>
          <cell r="U872">
            <v>0.32500000000000001</v>
          </cell>
          <cell r="V872">
            <v>0</v>
          </cell>
          <cell r="W872">
            <v>0</v>
          </cell>
          <cell r="X872">
            <v>0.32500000000000001</v>
          </cell>
          <cell r="Y872">
            <v>0</v>
          </cell>
          <cell r="Z872">
            <v>0</v>
          </cell>
          <cell r="AA872"/>
          <cell r="AB872"/>
          <cell r="AC872"/>
          <cell r="AD872"/>
          <cell r="AE872"/>
          <cell r="AF872"/>
          <cell r="AG872"/>
          <cell r="AH872"/>
          <cell r="AI872"/>
          <cell r="AJ872"/>
          <cell r="AK872"/>
          <cell r="AL872"/>
        </row>
        <row r="873">
          <cell r="D873" t="str">
            <v>USD</v>
          </cell>
          <cell r="J873" t="str">
            <v>LETRAS EN GARANTÍA</v>
          </cell>
          <cell r="L873" t="str">
            <v>TASA CERO</v>
          </cell>
          <cell r="M873" t="str">
            <v>Argentina</v>
          </cell>
          <cell r="Q873" t="str">
            <v>No mercado</v>
          </cell>
          <cell r="R873">
            <v>0.32500000000000001</v>
          </cell>
          <cell r="S873">
            <v>0</v>
          </cell>
          <cell r="T873">
            <v>0</v>
          </cell>
          <cell r="U873">
            <v>0.32500000000000001</v>
          </cell>
          <cell r="V873">
            <v>0</v>
          </cell>
          <cell r="W873">
            <v>0</v>
          </cell>
          <cell r="X873">
            <v>0.32500000000000001</v>
          </cell>
          <cell r="Y873">
            <v>0</v>
          </cell>
          <cell r="Z873">
            <v>0</v>
          </cell>
          <cell r="AA873"/>
          <cell r="AB873"/>
          <cell r="AC873"/>
          <cell r="AD873"/>
          <cell r="AE873"/>
          <cell r="AF873"/>
          <cell r="AG873"/>
          <cell r="AH873"/>
          <cell r="AI873"/>
          <cell r="AJ873"/>
          <cell r="AK873"/>
          <cell r="AL873"/>
        </row>
        <row r="874">
          <cell r="D874" t="str">
            <v>USD</v>
          </cell>
          <cell r="J874" t="str">
            <v>LETRAS EN GARANTÍA</v>
          </cell>
          <cell r="L874" t="str">
            <v>TASA CERO</v>
          </cell>
          <cell r="M874" t="str">
            <v>Argentina</v>
          </cell>
          <cell r="Q874" t="str">
            <v>No mercado</v>
          </cell>
          <cell r="R874">
            <v>0.32500000000000001</v>
          </cell>
          <cell r="S874">
            <v>0</v>
          </cell>
          <cell r="T874">
            <v>0</v>
          </cell>
          <cell r="U874">
            <v>0.32500000000000001</v>
          </cell>
          <cell r="V874">
            <v>0</v>
          </cell>
          <cell r="W874">
            <v>0</v>
          </cell>
          <cell r="X874">
            <v>0.32500000000000001</v>
          </cell>
          <cell r="Y874">
            <v>0</v>
          </cell>
          <cell r="Z874">
            <v>0</v>
          </cell>
          <cell r="AA874"/>
          <cell r="AB874"/>
          <cell r="AC874"/>
          <cell r="AD874"/>
          <cell r="AE874"/>
          <cell r="AF874"/>
          <cell r="AG874"/>
          <cell r="AH874"/>
          <cell r="AI874"/>
          <cell r="AJ874"/>
          <cell r="AK874"/>
          <cell r="AL874"/>
        </row>
        <row r="875">
          <cell r="D875" t="str">
            <v>USD</v>
          </cell>
          <cell r="J875" t="str">
            <v>LETRAS EN GARANTÍA</v>
          </cell>
          <cell r="L875" t="str">
            <v>TASA CERO</v>
          </cell>
          <cell r="M875" t="str">
            <v>Argentina</v>
          </cell>
          <cell r="Q875" t="str">
            <v>No mercado</v>
          </cell>
          <cell r="R875">
            <v>0.32500000000000001</v>
          </cell>
          <cell r="S875">
            <v>0</v>
          </cell>
          <cell r="T875">
            <v>0</v>
          </cell>
          <cell r="U875">
            <v>0.32500000000000001</v>
          </cell>
          <cell r="V875">
            <v>0</v>
          </cell>
          <cell r="W875">
            <v>0</v>
          </cell>
          <cell r="X875">
            <v>0.32500000000000001</v>
          </cell>
          <cell r="Y875">
            <v>0</v>
          </cell>
          <cell r="Z875">
            <v>0</v>
          </cell>
          <cell r="AA875"/>
          <cell r="AB875"/>
          <cell r="AC875"/>
          <cell r="AD875"/>
          <cell r="AE875"/>
          <cell r="AF875"/>
          <cell r="AG875"/>
          <cell r="AH875"/>
          <cell r="AI875"/>
          <cell r="AJ875"/>
          <cell r="AK875"/>
          <cell r="AL875"/>
        </row>
        <row r="876">
          <cell r="D876" t="str">
            <v>USD</v>
          </cell>
          <cell r="J876" t="str">
            <v>LETRAS EN GARANTÍA</v>
          </cell>
          <cell r="L876" t="str">
            <v>TASA CERO</v>
          </cell>
          <cell r="M876" t="str">
            <v>Argentina</v>
          </cell>
          <cell r="Q876" t="str">
            <v>No mercado</v>
          </cell>
          <cell r="R876">
            <v>0.32500000000000001</v>
          </cell>
          <cell r="S876">
            <v>0</v>
          </cell>
          <cell r="T876">
            <v>0</v>
          </cell>
          <cell r="U876">
            <v>0.32500000000000001</v>
          </cell>
          <cell r="V876">
            <v>0</v>
          </cell>
          <cell r="W876">
            <v>0</v>
          </cell>
          <cell r="X876">
            <v>0.32500000000000001</v>
          </cell>
          <cell r="Y876">
            <v>0</v>
          </cell>
          <cell r="Z876">
            <v>0</v>
          </cell>
          <cell r="AA876"/>
          <cell r="AB876"/>
          <cell r="AC876"/>
          <cell r="AD876"/>
          <cell r="AE876"/>
          <cell r="AF876"/>
          <cell r="AG876"/>
          <cell r="AH876"/>
          <cell r="AI876"/>
          <cell r="AJ876"/>
          <cell r="AK876"/>
          <cell r="AL876"/>
        </row>
        <row r="877">
          <cell r="D877" t="str">
            <v>USD</v>
          </cell>
          <cell r="J877" t="str">
            <v>LETRAS EN GARANTÍA</v>
          </cell>
          <cell r="L877" t="str">
            <v>TASA CERO</v>
          </cell>
          <cell r="M877" t="str">
            <v>Argentina</v>
          </cell>
          <cell r="Q877" t="str">
            <v>No mercado</v>
          </cell>
          <cell r="R877">
            <v>0.32500000000000001</v>
          </cell>
          <cell r="S877">
            <v>0</v>
          </cell>
          <cell r="T877">
            <v>0</v>
          </cell>
          <cell r="U877">
            <v>0.32500000000000001</v>
          </cell>
          <cell r="V877">
            <v>0</v>
          </cell>
          <cell r="W877">
            <v>0</v>
          </cell>
          <cell r="X877">
            <v>0.32500000000000001</v>
          </cell>
          <cell r="Y877">
            <v>0</v>
          </cell>
          <cell r="Z877">
            <v>0</v>
          </cell>
          <cell r="AA877"/>
          <cell r="AB877"/>
          <cell r="AC877"/>
          <cell r="AD877"/>
          <cell r="AE877"/>
          <cell r="AF877"/>
          <cell r="AG877"/>
          <cell r="AH877"/>
          <cell r="AI877"/>
          <cell r="AJ877"/>
          <cell r="AK877"/>
          <cell r="AL877"/>
        </row>
        <row r="878">
          <cell r="D878" t="str">
            <v>USD</v>
          </cell>
          <cell r="J878" t="str">
            <v>LETRAS EN GARANTÍA</v>
          </cell>
          <cell r="L878" t="str">
            <v>TASA CERO</v>
          </cell>
          <cell r="M878" t="str">
            <v>Argentina</v>
          </cell>
          <cell r="Q878" t="str">
            <v>No mercado</v>
          </cell>
          <cell r="R878">
            <v>0.32500000000000001</v>
          </cell>
          <cell r="S878">
            <v>0</v>
          </cell>
          <cell r="T878">
            <v>0</v>
          </cell>
          <cell r="U878">
            <v>0.32500000000000001</v>
          </cell>
          <cell r="V878">
            <v>0</v>
          </cell>
          <cell r="W878">
            <v>0</v>
          </cell>
          <cell r="X878">
            <v>0.32500000000000001</v>
          </cell>
          <cell r="Y878">
            <v>0</v>
          </cell>
          <cell r="Z878">
            <v>0</v>
          </cell>
          <cell r="AA878"/>
          <cell r="AB878"/>
          <cell r="AC878"/>
          <cell r="AD878"/>
          <cell r="AE878"/>
          <cell r="AF878"/>
          <cell r="AG878"/>
          <cell r="AH878"/>
          <cell r="AI878"/>
          <cell r="AJ878"/>
          <cell r="AK878"/>
          <cell r="AL878"/>
        </row>
        <row r="879">
          <cell r="D879" t="str">
            <v>USD</v>
          </cell>
          <cell r="J879" t="str">
            <v>LETRAS EN GARANTÍA</v>
          </cell>
          <cell r="L879" t="str">
            <v>TASA CERO</v>
          </cell>
          <cell r="M879" t="str">
            <v>Argentina</v>
          </cell>
          <cell r="Q879" t="str">
            <v>No mercado</v>
          </cell>
          <cell r="R879">
            <v>0.32500000000000001</v>
          </cell>
          <cell r="S879">
            <v>0</v>
          </cell>
          <cell r="T879">
            <v>0</v>
          </cell>
          <cell r="U879">
            <v>0.32500000000000001</v>
          </cell>
          <cell r="V879">
            <v>0</v>
          </cell>
          <cell r="W879">
            <v>0</v>
          </cell>
          <cell r="X879">
            <v>0.32500000000000001</v>
          </cell>
          <cell r="Y879">
            <v>0</v>
          </cell>
          <cell r="Z879">
            <v>0</v>
          </cell>
          <cell r="AA879"/>
          <cell r="AB879"/>
          <cell r="AC879"/>
          <cell r="AD879"/>
          <cell r="AE879"/>
          <cell r="AF879"/>
          <cell r="AG879"/>
          <cell r="AH879"/>
          <cell r="AI879"/>
          <cell r="AJ879"/>
          <cell r="AK879"/>
          <cell r="AL879"/>
        </row>
        <row r="880">
          <cell r="D880" t="str">
            <v>USD</v>
          </cell>
          <cell r="J880" t="str">
            <v>LETRAS EN GARANTÍA</v>
          </cell>
          <cell r="L880" t="str">
            <v>TASA CERO</v>
          </cell>
          <cell r="M880" t="str">
            <v>Argentina</v>
          </cell>
          <cell r="Q880" t="str">
            <v>No mercado</v>
          </cell>
          <cell r="R880">
            <v>0.32500000000000001</v>
          </cell>
          <cell r="S880">
            <v>0</v>
          </cell>
          <cell r="T880">
            <v>0</v>
          </cell>
          <cell r="U880">
            <v>0.32500000000000001</v>
          </cell>
          <cell r="V880">
            <v>0</v>
          </cell>
          <cell r="W880">
            <v>0</v>
          </cell>
          <cell r="X880">
            <v>0.32500000000000001</v>
          </cell>
          <cell r="Y880">
            <v>0</v>
          </cell>
          <cell r="Z880">
            <v>0</v>
          </cell>
          <cell r="AA880"/>
          <cell r="AB880"/>
          <cell r="AC880"/>
          <cell r="AD880"/>
          <cell r="AE880"/>
          <cell r="AF880"/>
          <cell r="AG880"/>
          <cell r="AH880"/>
          <cell r="AI880"/>
          <cell r="AJ880"/>
          <cell r="AK880"/>
          <cell r="AL880"/>
        </row>
        <row r="881">
          <cell r="D881" t="str">
            <v>USD</v>
          </cell>
          <cell r="J881" t="str">
            <v>LETRAS EN GARANTÍA</v>
          </cell>
          <cell r="L881" t="str">
            <v>TASA CERO</v>
          </cell>
          <cell r="M881" t="str">
            <v>Argentina</v>
          </cell>
          <cell r="Q881" t="str">
            <v>No mercado</v>
          </cell>
          <cell r="R881">
            <v>0.32500000000000001</v>
          </cell>
          <cell r="S881">
            <v>0</v>
          </cell>
          <cell r="T881">
            <v>0</v>
          </cell>
          <cell r="U881">
            <v>0.32500000000000001</v>
          </cell>
          <cell r="V881">
            <v>0</v>
          </cell>
          <cell r="W881">
            <v>0</v>
          </cell>
          <cell r="X881">
            <v>0.32500000000000001</v>
          </cell>
          <cell r="Y881">
            <v>0</v>
          </cell>
          <cell r="Z881">
            <v>0</v>
          </cell>
          <cell r="AA881"/>
          <cell r="AB881"/>
          <cell r="AC881"/>
          <cell r="AD881"/>
          <cell r="AE881"/>
          <cell r="AF881"/>
          <cell r="AG881"/>
          <cell r="AH881"/>
          <cell r="AI881"/>
          <cell r="AJ881"/>
          <cell r="AK881"/>
          <cell r="AL881"/>
        </row>
        <row r="882">
          <cell r="D882" t="str">
            <v>USD</v>
          </cell>
          <cell r="J882" t="str">
            <v>LETRAS EN GARANTÍA</v>
          </cell>
          <cell r="L882" t="str">
            <v>TASA CERO</v>
          </cell>
          <cell r="M882" t="str">
            <v>Argentina</v>
          </cell>
          <cell r="Q882" t="str">
            <v>No mercado</v>
          </cell>
          <cell r="R882">
            <v>0.32500000000000001</v>
          </cell>
          <cell r="S882">
            <v>0</v>
          </cell>
          <cell r="T882">
            <v>0</v>
          </cell>
          <cell r="U882">
            <v>0.32500000000000001</v>
          </cell>
          <cell r="V882">
            <v>0</v>
          </cell>
          <cell r="W882">
            <v>0</v>
          </cell>
          <cell r="X882">
            <v>0.32500000000000001</v>
          </cell>
          <cell r="Y882">
            <v>0</v>
          </cell>
          <cell r="Z882">
            <v>0</v>
          </cell>
          <cell r="AA882"/>
          <cell r="AB882"/>
          <cell r="AC882"/>
          <cell r="AD882"/>
          <cell r="AE882"/>
          <cell r="AF882"/>
          <cell r="AG882"/>
          <cell r="AH882"/>
          <cell r="AI882"/>
          <cell r="AJ882"/>
          <cell r="AK882"/>
          <cell r="AL882"/>
        </row>
        <row r="883">
          <cell r="D883" t="str">
            <v>USD</v>
          </cell>
          <cell r="J883" t="str">
            <v>LETRAS EN GARANTÍA</v>
          </cell>
          <cell r="L883" t="str">
            <v>TASA CERO</v>
          </cell>
          <cell r="M883" t="str">
            <v>Argentina</v>
          </cell>
          <cell r="Q883" t="str">
            <v>No mercado</v>
          </cell>
          <cell r="R883">
            <v>0.32500000000000001</v>
          </cell>
          <cell r="S883">
            <v>0</v>
          </cell>
          <cell r="T883">
            <v>0</v>
          </cell>
          <cell r="U883">
            <v>0.32500000000000001</v>
          </cell>
          <cell r="V883">
            <v>0</v>
          </cell>
          <cell r="W883">
            <v>0</v>
          </cell>
          <cell r="X883">
            <v>0.32500000000000001</v>
          </cell>
          <cell r="Y883">
            <v>0</v>
          </cell>
          <cell r="Z883">
            <v>0</v>
          </cell>
          <cell r="AA883"/>
          <cell r="AB883"/>
          <cell r="AC883"/>
          <cell r="AD883"/>
          <cell r="AE883"/>
          <cell r="AF883"/>
          <cell r="AG883"/>
          <cell r="AH883"/>
          <cell r="AI883"/>
          <cell r="AJ883"/>
          <cell r="AK883"/>
          <cell r="AL883"/>
        </row>
        <row r="884">
          <cell r="D884" t="str">
            <v>USD</v>
          </cell>
          <cell r="J884" t="str">
            <v>LETRAS EN GARANTÍA</v>
          </cell>
          <cell r="L884" t="str">
            <v>TASA CERO</v>
          </cell>
          <cell r="M884" t="str">
            <v>Argentina</v>
          </cell>
          <cell r="Q884" t="str">
            <v>No mercado</v>
          </cell>
          <cell r="R884">
            <v>0.32500000000000001</v>
          </cell>
          <cell r="S884">
            <v>0</v>
          </cell>
          <cell r="T884">
            <v>0</v>
          </cell>
          <cell r="U884">
            <v>0.32500000000000001</v>
          </cell>
          <cell r="V884">
            <v>0</v>
          </cell>
          <cell r="W884">
            <v>0</v>
          </cell>
          <cell r="X884">
            <v>0.32500000000000001</v>
          </cell>
          <cell r="Y884">
            <v>0</v>
          </cell>
          <cell r="Z884">
            <v>0</v>
          </cell>
          <cell r="AA884"/>
          <cell r="AB884"/>
          <cell r="AC884"/>
          <cell r="AD884"/>
          <cell r="AE884"/>
          <cell r="AF884"/>
          <cell r="AG884"/>
          <cell r="AH884"/>
          <cell r="AI884"/>
          <cell r="AJ884"/>
          <cell r="AK884"/>
          <cell r="AL884"/>
        </row>
        <row r="885">
          <cell r="D885" t="str">
            <v>USD</v>
          </cell>
          <cell r="J885" t="str">
            <v>LETRAS EN GARANTÍA</v>
          </cell>
          <cell r="L885" t="str">
            <v>TASA CERO</v>
          </cell>
          <cell r="M885" t="str">
            <v>Argentina</v>
          </cell>
          <cell r="Q885" t="str">
            <v>No mercado</v>
          </cell>
          <cell r="R885">
            <v>0.32500000000000001</v>
          </cell>
          <cell r="S885">
            <v>0</v>
          </cell>
          <cell r="T885">
            <v>0</v>
          </cell>
          <cell r="U885">
            <v>0.32500000000000001</v>
          </cell>
          <cell r="V885">
            <v>0</v>
          </cell>
          <cell r="W885">
            <v>0</v>
          </cell>
          <cell r="X885">
            <v>0.32500000000000001</v>
          </cell>
          <cell r="Y885">
            <v>0</v>
          </cell>
          <cell r="Z885">
            <v>0</v>
          </cell>
          <cell r="AA885"/>
          <cell r="AB885"/>
          <cell r="AC885"/>
          <cell r="AD885"/>
          <cell r="AE885"/>
          <cell r="AF885"/>
          <cell r="AG885"/>
          <cell r="AH885"/>
          <cell r="AI885"/>
          <cell r="AJ885"/>
          <cell r="AK885"/>
          <cell r="AL885"/>
        </row>
        <row r="886">
          <cell r="D886" t="str">
            <v>USD</v>
          </cell>
          <cell r="J886" t="str">
            <v>LETRAS EN GARANTÍA</v>
          </cell>
          <cell r="L886" t="str">
            <v>TASA CERO</v>
          </cell>
          <cell r="M886" t="str">
            <v>Argentina</v>
          </cell>
          <cell r="Q886" t="str">
            <v>No mercado</v>
          </cell>
          <cell r="R886">
            <v>0.32500000000000001</v>
          </cell>
          <cell r="S886">
            <v>0</v>
          </cell>
          <cell r="T886">
            <v>0</v>
          </cell>
          <cell r="U886">
            <v>0.32500000000000001</v>
          </cell>
          <cell r="V886">
            <v>0</v>
          </cell>
          <cell r="W886">
            <v>0</v>
          </cell>
          <cell r="X886">
            <v>0.32500000000000001</v>
          </cell>
          <cell r="Y886">
            <v>0</v>
          </cell>
          <cell r="Z886">
            <v>0</v>
          </cell>
          <cell r="AA886"/>
          <cell r="AB886"/>
          <cell r="AC886"/>
          <cell r="AD886"/>
          <cell r="AE886"/>
          <cell r="AF886"/>
          <cell r="AG886"/>
          <cell r="AH886"/>
          <cell r="AI886"/>
          <cell r="AJ886"/>
          <cell r="AK886"/>
          <cell r="AL886"/>
        </row>
        <row r="887">
          <cell r="D887" t="str">
            <v>USD</v>
          </cell>
          <cell r="J887" t="str">
            <v>LETRAS EN GARANTÍA</v>
          </cell>
          <cell r="L887" t="str">
            <v>TASA CERO</v>
          </cell>
          <cell r="M887" t="str">
            <v>Argentina</v>
          </cell>
          <cell r="Q887" t="str">
            <v>No mercado</v>
          </cell>
          <cell r="R887">
            <v>0.32500000000000001</v>
          </cell>
          <cell r="S887">
            <v>0</v>
          </cell>
          <cell r="T887">
            <v>0</v>
          </cell>
          <cell r="U887">
            <v>0.32500000000000001</v>
          </cell>
          <cell r="V887">
            <v>0</v>
          </cell>
          <cell r="W887">
            <v>0</v>
          </cell>
          <cell r="X887">
            <v>0.32500000000000001</v>
          </cell>
          <cell r="Y887">
            <v>0</v>
          </cell>
          <cell r="Z887">
            <v>0</v>
          </cell>
          <cell r="AA887"/>
          <cell r="AB887"/>
          <cell r="AC887"/>
          <cell r="AD887"/>
          <cell r="AE887"/>
          <cell r="AF887"/>
          <cell r="AG887"/>
          <cell r="AH887"/>
          <cell r="AI887"/>
          <cell r="AJ887"/>
          <cell r="AK887"/>
          <cell r="AL887"/>
        </row>
        <row r="888">
          <cell r="D888" t="str">
            <v>USD</v>
          </cell>
          <cell r="J888" t="str">
            <v>LETRAS EN GARANTÍA</v>
          </cell>
          <cell r="L888" t="str">
            <v>TASA CERO</v>
          </cell>
          <cell r="M888" t="str">
            <v>Argentina</v>
          </cell>
          <cell r="Q888" t="str">
            <v>No mercado</v>
          </cell>
          <cell r="R888">
            <v>0.32500000000000001</v>
          </cell>
          <cell r="S888">
            <v>0</v>
          </cell>
          <cell r="T888">
            <v>0</v>
          </cell>
          <cell r="U888">
            <v>0.32500000000000001</v>
          </cell>
          <cell r="V888">
            <v>0</v>
          </cell>
          <cell r="W888">
            <v>0</v>
          </cell>
          <cell r="X888">
            <v>0.32500000000000001</v>
          </cell>
          <cell r="Y888">
            <v>0</v>
          </cell>
          <cell r="Z888">
            <v>0</v>
          </cell>
          <cell r="AA888"/>
          <cell r="AB888"/>
          <cell r="AC888"/>
          <cell r="AD888"/>
          <cell r="AE888"/>
          <cell r="AF888"/>
          <cell r="AG888"/>
          <cell r="AH888"/>
          <cell r="AI888"/>
          <cell r="AJ888"/>
          <cell r="AK888"/>
          <cell r="AL888"/>
        </row>
        <row r="889">
          <cell r="D889" t="str">
            <v>USD</v>
          </cell>
          <cell r="J889" t="str">
            <v>LETRAS EN GARANTÍA</v>
          </cell>
          <cell r="L889" t="str">
            <v>TASA CERO</v>
          </cell>
          <cell r="M889" t="str">
            <v>Argentina</v>
          </cell>
          <cell r="Q889" t="str">
            <v>No mercado</v>
          </cell>
          <cell r="R889">
            <v>0.32500000000000001</v>
          </cell>
          <cell r="S889">
            <v>0</v>
          </cell>
          <cell r="T889">
            <v>0</v>
          </cell>
          <cell r="U889">
            <v>0.32500000000000001</v>
          </cell>
          <cell r="V889">
            <v>0</v>
          </cell>
          <cell r="W889">
            <v>0</v>
          </cell>
          <cell r="X889">
            <v>0.32500000000000001</v>
          </cell>
          <cell r="Y889">
            <v>0</v>
          </cell>
          <cell r="Z889">
            <v>0</v>
          </cell>
          <cell r="AA889"/>
          <cell r="AB889"/>
          <cell r="AC889"/>
          <cell r="AD889"/>
          <cell r="AE889"/>
          <cell r="AF889"/>
          <cell r="AG889"/>
          <cell r="AH889"/>
          <cell r="AI889"/>
          <cell r="AJ889"/>
          <cell r="AK889"/>
          <cell r="AL889"/>
        </row>
        <row r="890">
          <cell r="D890" t="str">
            <v>USD</v>
          </cell>
          <cell r="J890" t="str">
            <v>LETRAS EN GARANTÍA</v>
          </cell>
          <cell r="L890" t="str">
            <v>TASA CERO</v>
          </cell>
          <cell r="M890" t="str">
            <v>Argentina</v>
          </cell>
          <cell r="Q890" t="str">
            <v>No mercado</v>
          </cell>
          <cell r="R890">
            <v>0.32500000000000001</v>
          </cell>
          <cell r="S890">
            <v>0</v>
          </cell>
          <cell r="T890">
            <v>0</v>
          </cell>
          <cell r="U890">
            <v>0.32500000000000001</v>
          </cell>
          <cell r="V890">
            <v>0</v>
          </cell>
          <cell r="W890">
            <v>0</v>
          </cell>
          <cell r="X890">
            <v>0.32500000000000001</v>
          </cell>
          <cell r="Y890">
            <v>0</v>
          </cell>
          <cell r="Z890">
            <v>0</v>
          </cell>
          <cell r="AA890"/>
          <cell r="AB890"/>
          <cell r="AC890"/>
          <cell r="AD890"/>
          <cell r="AE890"/>
          <cell r="AF890"/>
          <cell r="AG890"/>
          <cell r="AH890"/>
          <cell r="AI890"/>
          <cell r="AJ890"/>
          <cell r="AK890"/>
          <cell r="AL890"/>
        </row>
        <row r="891">
          <cell r="D891" t="str">
            <v>USD</v>
          </cell>
          <cell r="J891" t="str">
            <v>LETRAS EN GARANTÍA</v>
          </cell>
          <cell r="L891" t="str">
            <v>TASA CERO</v>
          </cell>
          <cell r="M891" t="str">
            <v>Argentina</v>
          </cell>
          <cell r="Q891" t="str">
            <v>No mercado</v>
          </cell>
          <cell r="R891">
            <v>0.32500000000000001</v>
          </cell>
          <cell r="S891">
            <v>0</v>
          </cell>
          <cell r="T891">
            <v>0</v>
          </cell>
          <cell r="U891">
            <v>0.32500000000000001</v>
          </cell>
          <cell r="V891">
            <v>0</v>
          </cell>
          <cell r="W891">
            <v>0</v>
          </cell>
          <cell r="X891">
            <v>0.32500000000000001</v>
          </cell>
          <cell r="Y891">
            <v>0</v>
          </cell>
          <cell r="Z891">
            <v>0</v>
          </cell>
          <cell r="AA891"/>
          <cell r="AB891"/>
          <cell r="AC891"/>
          <cell r="AD891"/>
          <cell r="AE891"/>
          <cell r="AF891"/>
          <cell r="AG891"/>
          <cell r="AH891"/>
          <cell r="AI891"/>
          <cell r="AJ891"/>
          <cell r="AK891"/>
          <cell r="AL891"/>
        </row>
        <row r="892">
          <cell r="D892" t="str">
            <v>USD</v>
          </cell>
          <cell r="J892" t="str">
            <v>LETRAS EN GARANTÍA</v>
          </cell>
          <cell r="L892" t="str">
            <v>TASA CERO</v>
          </cell>
          <cell r="M892" t="str">
            <v>Argentina</v>
          </cell>
          <cell r="Q892" t="str">
            <v>No mercado</v>
          </cell>
          <cell r="R892">
            <v>0.32500000000000001</v>
          </cell>
          <cell r="S892">
            <v>0</v>
          </cell>
          <cell r="T892">
            <v>0</v>
          </cell>
          <cell r="U892">
            <v>0.32500000000000001</v>
          </cell>
          <cell r="V892">
            <v>0</v>
          </cell>
          <cell r="W892">
            <v>0</v>
          </cell>
          <cell r="X892">
            <v>0.32500000000000001</v>
          </cell>
          <cell r="Y892">
            <v>0</v>
          </cell>
          <cell r="Z892">
            <v>0</v>
          </cell>
          <cell r="AA892"/>
          <cell r="AB892"/>
          <cell r="AC892"/>
          <cell r="AD892"/>
          <cell r="AE892"/>
          <cell r="AF892"/>
          <cell r="AG892"/>
          <cell r="AH892"/>
          <cell r="AI892"/>
          <cell r="AJ892"/>
          <cell r="AK892"/>
          <cell r="AL892"/>
        </row>
        <row r="893">
          <cell r="D893" t="str">
            <v>USD</v>
          </cell>
          <cell r="J893" t="str">
            <v>LETRAS EN GARANTÍA</v>
          </cell>
          <cell r="L893" t="str">
            <v>TASA CERO</v>
          </cell>
          <cell r="M893" t="str">
            <v>Argentina</v>
          </cell>
          <cell r="Q893" t="str">
            <v>No mercado</v>
          </cell>
          <cell r="R893">
            <v>0.32500000000000001</v>
          </cell>
          <cell r="S893">
            <v>0</v>
          </cell>
          <cell r="T893">
            <v>0</v>
          </cell>
          <cell r="U893">
            <v>0.32500000000000001</v>
          </cell>
          <cell r="V893">
            <v>0</v>
          </cell>
          <cell r="W893">
            <v>0</v>
          </cell>
          <cell r="X893">
            <v>0.32500000000000001</v>
          </cell>
          <cell r="Y893">
            <v>0</v>
          </cell>
          <cell r="Z893">
            <v>0</v>
          </cell>
          <cell r="AA893"/>
          <cell r="AB893"/>
          <cell r="AC893"/>
          <cell r="AD893"/>
          <cell r="AE893"/>
          <cell r="AF893"/>
          <cell r="AG893"/>
          <cell r="AH893"/>
          <cell r="AI893"/>
          <cell r="AJ893"/>
          <cell r="AK893"/>
          <cell r="AL893"/>
        </row>
        <row r="894">
          <cell r="D894" t="str">
            <v>USD</v>
          </cell>
          <cell r="J894" t="str">
            <v>LETRAS EN GARANTÍA</v>
          </cell>
          <cell r="L894" t="str">
            <v>TASA CERO</v>
          </cell>
          <cell r="M894" t="str">
            <v>Argentina</v>
          </cell>
          <cell r="Q894" t="str">
            <v>No mercado</v>
          </cell>
          <cell r="R894">
            <v>0.32500000000000001</v>
          </cell>
          <cell r="S894">
            <v>0</v>
          </cell>
          <cell r="T894">
            <v>0</v>
          </cell>
          <cell r="U894">
            <v>0.32500000000000001</v>
          </cell>
          <cell r="V894">
            <v>0</v>
          </cell>
          <cell r="W894">
            <v>0</v>
          </cell>
          <cell r="X894">
            <v>0.32500000000000001</v>
          </cell>
          <cell r="Y894">
            <v>0</v>
          </cell>
          <cell r="Z894">
            <v>0</v>
          </cell>
          <cell r="AA894"/>
          <cell r="AB894"/>
          <cell r="AC894"/>
          <cell r="AD894"/>
          <cell r="AE894"/>
          <cell r="AF894"/>
          <cell r="AG894"/>
          <cell r="AH894"/>
          <cell r="AI894"/>
          <cell r="AJ894"/>
          <cell r="AK894"/>
          <cell r="AL894"/>
        </row>
        <row r="895">
          <cell r="D895" t="str">
            <v>USD</v>
          </cell>
          <cell r="J895" t="str">
            <v>LETRAS EN GARANTÍA</v>
          </cell>
          <cell r="L895" t="str">
            <v>TASA CERO</v>
          </cell>
          <cell r="M895" t="str">
            <v>Argentina</v>
          </cell>
          <cell r="Q895" t="str">
            <v>No mercado</v>
          </cell>
          <cell r="R895">
            <v>0.32500000000000001</v>
          </cell>
          <cell r="S895">
            <v>0</v>
          </cell>
          <cell r="T895">
            <v>0</v>
          </cell>
          <cell r="U895">
            <v>0.32500000000000001</v>
          </cell>
          <cell r="V895">
            <v>0</v>
          </cell>
          <cell r="W895">
            <v>0</v>
          </cell>
          <cell r="X895">
            <v>0.32500000000000001</v>
          </cell>
          <cell r="Y895">
            <v>0</v>
          </cell>
          <cell r="Z895">
            <v>0</v>
          </cell>
          <cell r="AA895"/>
          <cell r="AB895"/>
          <cell r="AC895"/>
          <cell r="AD895"/>
          <cell r="AE895"/>
          <cell r="AF895"/>
          <cell r="AG895"/>
          <cell r="AH895"/>
          <cell r="AI895"/>
          <cell r="AJ895"/>
          <cell r="AK895"/>
          <cell r="AL895"/>
        </row>
        <row r="896">
          <cell r="D896" t="str">
            <v>USD</v>
          </cell>
          <cell r="J896" t="str">
            <v>LETRAS EN GARANTÍA</v>
          </cell>
          <cell r="L896" t="str">
            <v>TASA CERO</v>
          </cell>
          <cell r="M896" t="str">
            <v>Argentina</v>
          </cell>
          <cell r="Q896" t="str">
            <v>No mercado</v>
          </cell>
          <cell r="R896">
            <v>0.32500000000000001</v>
          </cell>
          <cell r="S896">
            <v>0</v>
          </cell>
          <cell r="T896">
            <v>0</v>
          </cell>
          <cell r="U896">
            <v>0.32500000000000001</v>
          </cell>
          <cell r="V896">
            <v>0</v>
          </cell>
          <cell r="W896">
            <v>0</v>
          </cell>
          <cell r="X896">
            <v>0.32500000000000001</v>
          </cell>
          <cell r="Y896">
            <v>0</v>
          </cell>
          <cell r="Z896">
            <v>0</v>
          </cell>
          <cell r="AA896"/>
          <cell r="AB896"/>
          <cell r="AC896"/>
          <cell r="AD896"/>
          <cell r="AE896"/>
          <cell r="AF896"/>
          <cell r="AG896"/>
          <cell r="AH896"/>
          <cell r="AI896"/>
          <cell r="AJ896"/>
          <cell r="AK896"/>
          <cell r="AL896"/>
        </row>
        <row r="897">
          <cell r="D897" t="str">
            <v>USD</v>
          </cell>
          <cell r="J897" t="str">
            <v>LETRAS EN GARANTÍA</v>
          </cell>
          <cell r="L897" t="str">
            <v>TASA CERO</v>
          </cell>
          <cell r="M897" t="str">
            <v>Argentina</v>
          </cell>
          <cell r="Q897" t="str">
            <v>No mercado</v>
          </cell>
          <cell r="R897">
            <v>0.32500000000000001</v>
          </cell>
          <cell r="S897">
            <v>0</v>
          </cell>
          <cell r="T897">
            <v>0</v>
          </cell>
          <cell r="U897">
            <v>0.32500000000000001</v>
          </cell>
          <cell r="V897">
            <v>0</v>
          </cell>
          <cell r="W897">
            <v>0</v>
          </cell>
          <cell r="X897">
            <v>0.32500000000000001</v>
          </cell>
          <cell r="Y897">
            <v>0</v>
          </cell>
          <cell r="Z897">
            <v>0</v>
          </cell>
          <cell r="AA897"/>
          <cell r="AB897"/>
          <cell r="AC897"/>
          <cell r="AD897"/>
          <cell r="AE897"/>
          <cell r="AF897"/>
          <cell r="AG897"/>
          <cell r="AH897"/>
          <cell r="AI897"/>
          <cell r="AJ897"/>
          <cell r="AK897"/>
          <cell r="AL897"/>
        </row>
        <row r="898">
          <cell r="D898" t="str">
            <v>USD</v>
          </cell>
          <cell r="J898" t="str">
            <v>LETRAS EN GARANTÍA</v>
          </cell>
          <cell r="L898" t="str">
            <v>TASA CERO</v>
          </cell>
          <cell r="M898" t="str">
            <v>Argentina</v>
          </cell>
          <cell r="Q898" t="str">
            <v>No mercado</v>
          </cell>
          <cell r="R898">
            <v>0.32500000000000001</v>
          </cell>
          <cell r="S898">
            <v>0</v>
          </cell>
          <cell r="T898">
            <v>0</v>
          </cell>
          <cell r="U898">
            <v>0.32500000000000001</v>
          </cell>
          <cell r="V898">
            <v>0</v>
          </cell>
          <cell r="W898">
            <v>0</v>
          </cell>
          <cell r="X898">
            <v>0.32500000000000001</v>
          </cell>
          <cell r="Y898">
            <v>0</v>
          </cell>
          <cell r="Z898">
            <v>0</v>
          </cell>
          <cell r="AA898"/>
          <cell r="AB898"/>
          <cell r="AC898"/>
          <cell r="AD898"/>
          <cell r="AE898"/>
          <cell r="AF898"/>
          <cell r="AG898"/>
          <cell r="AH898"/>
          <cell r="AI898"/>
          <cell r="AJ898"/>
          <cell r="AK898"/>
          <cell r="AL898"/>
        </row>
        <row r="899">
          <cell r="D899" t="str">
            <v>USD</v>
          </cell>
          <cell r="J899" t="str">
            <v>LETRAS EN GARANTÍA</v>
          </cell>
          <cell r="L899" t="str">
            <v>TASA CERO</v>
          </cell>
          <cell r="M899" t="str">
            <v>Argentina</v>
          </cell>
          <cell r="Q899" t="str">
            <v>No mercado</v>
          </cell>
          <cell r="R899">
            <v>0.32500000000000001</v>
          </cell>
          <cell r="S899">
            <v>0</v>
          </cell>
          <cell r="T899">
            <v>0</v>
          </cell>
          <cell r="U899">
            <v>0.32500000000000001</v>
          </cell>
          <cell r="V899">
            <v>0</v>
          </cell>
          <cell r="W899">
            <v>0</v>
          </cell>
          <cell r="X899">
            <v>0.32500000000000001</v>
          </cell>
          <cell r="Y899">
            <v>0</v>
          </cell>
          <cell r="Z899">
            <v>0</v>
          </cell>
          <cell r="AA899"/>
          <cell r="AB899"/>
          <cell r="AC899"/>
          <cell r="AD899"/>
          <cell r="AE899"/>
          <cell r="AF899"/>
          <cell r="AG899"/>
          <cell r="AH899"/>
          <cell r="AI899"/>
          <cell r="AJ899"/>
          <cell r="AK899"/>
          <cell r="AL899"/>
        </row>
        <row r="900">
          <cell r="D900" t="str">
            <v>USD</v>
          </cell>
          <cell r="J900" t="str">
            <v>LETRAS EN GARANTÍA</v>
          </cell>
          <cell r="L900" t="str">
            <v>TASA CERO</v>
          </cell>
          <cell r="M900" t="str">
            <v>Argentina</v>
          </cell>
          <cell r="Q900" t="str">
            <v>No mercado</v>
          </cell>
          <cell r="R900">
            <v>0.32500000000000001</v>
          </cell>
          <cell r="S900">
            <v>0</v>
          </cell>
          <cell r="T900">
            <v>0</v>
          </cell>
          <cell r="U900">
            <v>0.32500000000000001</v>
          </cell>
          <cell r="V900">
            <v>0</v>
          </cell>
          <cell r="W900">
            <v>0</v>
          </cell>
          <cell r="X900">
            <v>0.32500000000000001</v>
          </cell>
          <cell r="Y900">
            <v>0</v>
          </cell>
          <cell r="Z900">
            <v>0</v>
          </cell>
          <cell r="AA900"/>
          <cell r="AB900"/>
          <cell r="AC900"/>
          <cell r="AD900"/>
          <cell r="AE900"/>
          <cell r="AF900"/>
          <cell r="AG900"/>
          <cell r="AH900"/>
          <cell r="AI900"/>
          <cell r="AJ900"/>
          <cell r="AK900"/>
          <cell r="AL900"/>
        </row>
        <row r="901">
          <cell r="D901" t="str">
            <v>USD</v>
          </cell>
          <cell r="J901" t="str">
            <v>LETRAS EN GARANTÍA</v>
          </cell>
          <cell r="L901" t="str">
            <v>TASA CERO</v>
          </cell>
          <cell r="M901" t="str">
            <v>Argentina</v>
          </cell>
          <cell r="Q901" t="str">
            <v>No mercado</v>
          </cell>
          <cell r="R901">
            <v>0.32500000000000001</v>
          </cell>
          <cell r="S901">
            <v>0</v>
          </cell>
          <cell r="T901">
            <v>0</v>
          </cell>
          <cell r="U901">
            <v>0.32500000000000001</v>
          </cell>
          <cell r="V901">
            <v>0</v>
          </cell>
          <cell r="W901">
            <v>0</v>
          </cell>
          <cell r="X901">
            <v>0.32500000000000001</v>
          </cell>
          <cell r="Y901">
            <v>0</v>
          </cell>
          <cell r="Z901">
            <v>0</v>
          </cell>
          <cell r="AA901"/>
          <cell r="AB901"/>
          <cell r="AC901"/>
          <cell r="AD901"/>
          <cell r="AE901"/>
          <cell r="AF901"/>
          <cell r="AG901"/>
          <cell r="AH901"/>
          <cell r="AI901"/>
          <cell r="AJ901"/>
          <cell r="AK901"/>
          <cell r="AL901"/>
        </row>
        <row r="902">
          <cell r="D902" t="str">
            <v>USD</v>
          </cell>
          <cell r="J902" t="str">
            <v>LETRAS EN GARANTÍA</v>
          </cell>
          <cell r="L902" t="str">
            <v>TASA CERO</v>
          </cell>
          <cell r="M902" t="str">
            <v>Argentina</v>
          </cell>
          <cell r="Q902" t="str">
            <v>No mercado</v>
          </cell>
          <cell r="R902">
            <v>0.33</v>
          </cell>
          <cell r="S902">
            <v>0</v>
          </cell>
          <cell r="T902">
            <v>0</v>
          </cell>
          <cell r="U902">
            <v>0.33</v>
          </cell>
          <cell r="V902">
            <v>0</v>
          </cell>
          <cell r="W902">
            <v>0</v>
          </cell>
          <cell r="X902">
            <v>0.33</v>
          </cell>
          <cell r="Y902">
            <v>0</v>
          </cell>
          <cell r="Z902">
            <v>0</v>
          </cell>
          <cell r="AA902"/>
          <cell r="AB902"/>
          <cell r="AC902"/>
          <cell r="AD902"/>
          <cell r="AE902"/>
          <cell r="AF902"/>
          <cell r="AG902"/>
          <cell r="AH902"/>
          <cell r="AI902"/>
          <cell r="AJ902"/>
          <cell r="AK902"/>
          <cell r="AL902"/>
        </row>
        <row r="903">
          <cell r="D903" t="str">
            <v>USD</v>
          </cell>
          <cell r="J903" t="str">
            <v>LETRAS EN GARANTÍA</v>
          </cell>
          <cell r="L903" t="str">
            <v>TASA CERO</v>
          </cell>
          <cell r="M903" t="str">
            <v>Argentina</v>
          </cell>
          <cell r="Q903" t="str">
            <v>No mercado</v>
          </cell>
          <cell r="R903">
            <v>0.33</v>
          </cell>
          <cell r="S903">
            <v>0</v>
          </cell>
          <cell r="T903">
            <v>0</v>
          </cell>
          <cell r="U903">
            <v>0.33</v>
          </cell>
          <cell r="V903">
            <v>0</v>
          </cell>
          <cell r="W903">
            <v>0</v>
          </cell>
          <cell r="X903">
            <v>0.33</v>
          </cell>
          <cell r="Y903">
            <v>0</v>
          </cell>
          <cell r="Z903">
            <v>0</v>
          </cell>
          <cell r="AA903"/>
          <cell r="AB903"/>
          <cell r="AC903"/>
          <cell r="AD903"/>
          <cell r="AE903"/>
          <cell r="AF903"/>
          <cell r="AG903"/>
          <cell r="AH903"/>
          <cell r="AI903"/>
          <cell r="AJ903"/>
          <cell r="AK903"/>
          <cell r="AL903"/>
        </row>
        <row r="904">
          <cell r="D904" t="str">
            <v>USD</v>
          </cell>
          <cell r="J904" t="str">
            <v>LETRAS EN GARANTÍA</v>
          </cell>
          <cell r="L904" t="str">
            <v>TASA CERO</v>
          </cell>
          <cell r="M904" t="str">
            <v>Argentina</v>
          </cell>
          <cell r="Q904" t="str">
            <v>No mercado</v>
          </cell>
          <cell r="R904">
            <v>0.33</v>
          </cell>
          <cell r="S904">
            <v>0</v>
          </cell>
          <cell r="T904">
            <v>0</v>
          </cell>
          <cell r="U904">
            <v>0.33</v>
          </cell>
          <cell r="V904">
            <v>0</v>
          </cell>
          <cell r="W904">
            <v>0</v>
          </cell>
          <cell r="X904">
            <v>0.33</v>
          </cell>
          <cell r="Y904">
            <v>0</v>
          </cell>
          <cell r="Z904">
            <v>0</v>
          </cell>
          <cell r="AA904"/>
          <cell r="AB904"/>
          <cell r="AC904"/>
          <cell r="AD904"/>
          <cell r="AE904"/>
          <cell r="AF904"/>
          <cell r="AG904"/>
          <cell r="AH904"/>
          <cell r="AI904"/>
          <cell r="AJ904"/>
          <cell r="AK904"/>
          <cell r="AL904"/>
        </row>
        <row r="905">
          <cell r="D905" t="str">
            <v>USD</v>
          </cell>
          <cell r="J905" t="str">
            <v>LETRAS EN GARANTÍA</v>
          </cell>
          <cell r="L905" t="str">
            <v>TASA CERO</v>
          </cell>
          <cell r="M905" t="str">
            <v>Argentina</v>
          </cell>
          <cell r="Q905" t="str">
            <v>No mercado</v>
          </cell>
          <cell r="R905">
            <v>0.33</v>
          </cell>
          <cell r="S905">
            <v>0</v>
          </cell>
          <cell r="T905">
            <v>0</v>
          </cell>
          <cell r="U905">
            <v>0.33</v>
          </cell>
          <cell r="V905">
            <v>0</v>
          </cell>
          <cell r="W905">
            <v>0</v>
          </cell>
          <cell r="X905">
            <v>0.33</v>
          </cell>
          <cell r="Y905">
            <v>0</v>
          </cell>
          <cell r="Z905">
            <v>0</v>
          </cell>
          <cell r="AA905"/>
          <cell r="AB905"/>
          <cell r="AC905"/>
          <cell r="AD905"/>
          <cell r="AE905"/>
          <cell r="AF905"/>
          <cell r="AG905"/>
          <cell r="AH905"/>
          <cell r="AI905"/>
          <cell r="AJ905"/>
          <cell r="AK905"/>
          <cell r="AL905"/>
        </row>
        <row r="906">
          <cell r="D906" t="str">
            <v>USD</v>
          </cell>
          <cell r="J906" t="str">
            <v>LETRAS EN GARANTÍA</v>
          </cell>
          <cell r="L906" t="str">
            <v>TASA CERO</v>
          </cell>
          <cell r="M906" t="str">
            <v>Argentina</v>
          </cell>
          <cell r="Q906" t="str">
            <v>No mercado</v>
          </cell>
          <cell r="R906">
            <v>0.33</v>
          </cell>
          <cell r="S906">
            <v>0</v>
          </cell>
          <cell r="T906">
            <v>0</v>
          </cell>
          <cell r="U906">
            <v>0.33</v>
          </cell>
          <cell r="V906">
            <v>0</v>
          </cell>
          <cell r="W906">
            <v>0</v>
          </cell>
          <cell r="X906">
            <v>0.33</v>
          </cell>
          <cell r="Y906">
            <v>0</v>
          </cell>
          <cell r="Z906">
            <v>0</v>
          </cell>
          <cell r="AA906"/>
          <cell r="AB906"/>
          <cell r="AC906"/>
          <cell r="AD906"/>
          <cell r="AE906"/>
          <cell r="AF906"/>
          <cell r="AG906"/>
          <cell r="AH906"/>
          <cell r="AI906"/>
          <cell r="AJ906"/>
          <cell r="AK906"/>
          <cell r="AL906"/>
        </row>
        <row r="907">
          <cell r="D907" t="str">
            <v>USD</v>
          </cell>
          <cell r="J907" t="str">
            <v>LETRAS EN GARANTÍA</v>
          </cell>
          <cell r="L907" t="str">
            <v>TASA CERO</v>
          </cell>
          <cell r="M907" t="str">
            <v>Argentina</v>
          </cell>
          <cell r="Q907" t="str">
            <v>No mercado</v>
          </cell>
          <cell r="R907">
            <v>0.33</v>
          </cell>
          <cell r="S907">
            <v>0</v>
          </cell>
          <cell r="T907">
            <v>0</v>
          </cell>
          <cell r="U907">
            <v>0.33</v>
          </cell>
          <cell r="V907">
            <v>0</v>
          </cell>
          <cell r="W907">
            <v>0</v>
          </cell>
          <cell r="X907">
            <v>0.33</v>
          </cell>
          <cell r="Y907">
            <v>0</v>
          </cell>
          <cell r="Z907">
            <v>0</v>
          </cell>
          <cell r="AA907"/>
          <cell r="AB907"/>
          <cell r="AC907"/>
          <cell r="AD907"/>
          <cell r="AE907"/>
          <cell r="AF907"/>
          <cell r="AG907"/>
          <cell r="AH907"/>
          <cell r="AI907"/>
          <cell r="AJ907"/>
          <cell r="AK907"/>
          <cell r="AL907"/>
        </row>
        <row r="908">
          <cell r="D908" t="str">
            <v>USD</v>
          </cell>
          <cell r="J908" t="str">
            <v>LETRAS EN GARANTÍA</v>
          </cell>
          <cell r="L908" t="str">
            <v>TASA CERO</v>
          </cell>
          <cell r="M908" t="str">
            <v>Argentina</v>
          </cell>
          <cell r="Q908" t="str">
            <v>No mercado</v>
          </cell>
          <cell r="R908">
            <v>0.33</v>
          </cell>
          <cell r="S908">
            <v>0</v>
          </cell>
          <cell r="T908">
            <v>0</v>
          </cell>
          <cell r="U908">
            <v>0.33</v>
          </cell>
          <cell r="V908">
            <v>0</v>
          </cell>
          <cell r="W908">
            <v>0</v>
          </cell>
          <cell r="X908">
            <v>0.33</v>
          </cell>
          <cell r="Y908">
            <v>0</v>
          </cell>
          <cell r="Z908">
            <v>0</v>
          </cell>
          <cell r="AA908"/>
          <cell r="AB908"/>
          <cell r="AC908"/>
          <cell r="AD908"/>
          <cell r="AE908"/>
          <cell r="AF908"/>
          <cell r="AG908"/>
          <cell r="AH908"/>
          <cell r="AI908"/>
          <cell r="AJ908"/>
          <cell r="AK908"/>
          <cell r="AL908"/>
        </row>
        <row r="909">
          <cell r="D909" t="str">
            <v>USD</v>
          </cell>
          <cell r="J909" t="str">
            <v>LETRAS EN GARANTÍA</v>
          </cell>
          <cell r="L909" t="str">
            <v>TASA CERO</v>
          </cell>
          <cell r="M909" t="str">
            <v>Argentina</v>
          </cell>
          <cell r="Q909" t="str">
            <v>No mercado</v>
          </cell>
          <cell r="R909">
            <v>0.33</v>
          </cell>
          <cell r="S909">
            <v>0</v>
          </cell>
          <cell r="T909">
            <v>0</v>
          </cell>
          <cell r="U909">
            <v>0.33</v>
          </cell>
          <cell r="V909">
            <v>0</v>
          </cell>
          <cell r="W909">
            <v>0</v>
          </cell>
          <cell r="X909">
            <v>0.33</v>
          </cell>
          <cell r="Y909">
            <v>0</v>
          </cell>
          <cell r="Z909">
            <v>0</v>
          </cell>
          <cell r="AA909"/>
          <cell r="AB909"/>
          <cell r="AC909"/>
          <cell r="AD909"/>
          <cell r="AE909"/>
          <cell r="AF909"/>
          <cell r="AG909"/>
          <cell r="AH909"/>
          <cell r="AI909"/>
          <cell r="AJ909"/>
          <cell r="AK909"/>
          <cell r="AL909"/>
        </row>
        <row r="910">
          <cell r="D910" t="str">
            <v>USD</v>
          </cell>
          <cell r="J910" t="str">
            <v>LETRAS EN GARANTÍA</v>
          </cell>
          <cell r="L910" t="str">
            <v>TASA CERO</v>
          </cell>
          <cell r="M910" t="str">
            <v>Argentina</v>
          </cell>
          <cell r="Q910" t="str">
            <v>No mercado</v>
          </cell>
          <cell r="R910">
            <v>0.33</v>
          </cell>
          <cell r="S910">
            <v>0</v>
          </cell>
          <cell r="T910">
            <v>0</v>
          </cell>
          <cell r="U910">
            <v>0.33</v>
          </cell>
          <cell r="V910">
            <v>0</v>
          </cell>
          <cell r="W910">
            <v>0</v>
          </cell>
          <cell r="X910">
            <v>0.33</v>
          </cell>
          <cell r="Y910">
            <v>0</v>
          </cell>
          <cell r="Z910">
            <v>0</v>
          </cell>
          <cell r="AA910"/>
          <cell r="AB910"/>
          <cell r="AC910"/>
          <cell r="AD910"/>
          <cell r="AE910"/>
          <cell r="AF910"/>
          <cell r="AG910"/>
          <cell r="AH910"/>
          <cell r="AI910"/>
          <cell r="AJ910"/>
          <cell r="AK910"/>
          <cell r="AL910"/>
        </row>
        <row r="911">
          <cell r="D911" t="str">
            <v>USD</v>
          </cell>
          <cell r="J911" t="str">
            <v>LETRAS EN GARANTÍA</v>
          </cell>
          <cell r="L911" t="str">
            <v>TASA CERO</v>
          </cell>
          <cell r="M911" t="str">
            <v>Argentina</v>
          </cell>
          <cell r="Q911" t="str">
            <v>No mercado</v>
          </cell>
          <cell r="R911">
            <v>0.33</v>
          </cell>
          <cell r="S911">
            <v>0</v>
          </cell>
          <cell r="T911">
            <v>0</v>
          </cell>
          <cell r="U911">
            <v>0.33</v>
          </cell>
          <cell r="V911">
            <v>0</v>
          </cell>
          <cell r="W911">
            <v>0</v>
          </cell>
          <cell r="X911">
            <v>0.33</v>
          </cell>
          <cell r="Y911">
            <v>0</v>
          </cell>
          <cell r="Z911">
            <v>0</v>
          </cell>
          <cell r="AA911"/>
          <cell r="AB911"/>
          <cell r="AC911"/>
          <cell r="AD911"/>
          <cell r="AE911"/>
          <cell r="AF911"/>
          <cell r="AG911"/>
          <cell r="AH911"/>
          <cell r="AI911"/>
          <cell r="AJ911"/>
          <cell r="AK911"/>
          <cell r="AL911"/>
        </row>
        <row r="912">
          <cell r="D912" t="str">
            <v>USD</v>
          </cell>
          <cell r="J912" t="str">
            <v>LETRAS EN GARANTÍA</v>
          </cell>
          <cell r="L912" t="str">
            <v>TASA CERO</v>
          </cell>
          <cell r="M912" t="str">
            <v>Argentina</v>
          </cell>
          <cell r="Q912" t="str">
            <v>No mercado</v>
          </cell>
          <cell r="R912">
            <v>0.33</v>
          </cell>
          <cell r="S912">
            <v>0</v>
          </cell>
          <cell r="T912">
            <v>0</v>
          </cell>
          <cell r="U912">
            <v>0.33</v>
          </cell>
          <cell r="V912">
            <v>0</v>
          </cell>
          <cell r="W912">
            <v>0</v>
          </cell>
          <cell r="X912">
            <v>0.33</v>
          </cell>
          <cell r="Y912">
            <v>0</v>
          </cell>
          <cell r="Z912">
            <v>0</v>
          </cell>
          <cell r="AA912"/>
          <cell r="AB912"/>
          <cell r="AC912"/>
          <cell r="AD912"/>
          <cell r="AE912"/>
          <cell r="AF912"/>
          <cell r="AG912"/>
          <cell r="AH912"/>
          <cell r="AI912"/>
          <cell r="AJ912"/>
          <cell r="AK912"/>
          <cell r="AL912"/>
        </row>
        <row r="913">
          <cell r="D913" t="str">
            <v>USD</v>
          </cell>
          <cell r="J913" t="str">
            <v>LETRAS EN GARANTÍA</v>
          </cell>
          <cell r="L913" t="str">
            <v>TASA CERO</v>
          </cell>
          <cell r="M913" t="str">
            <v>Argentina</v>
          </cell>
          <cell r="Q913" t="str">
            <v>No mercado</v>
          </cell>
          <cell r="R913">
            <v>0.33</v>
          </cell>
          <cell r="S913">
            <v>0</v>
          </cell>
          <cell r="T913">
            <v>0</v>
          </cell>
          <cell r="U913">
            <v>0.33</v>
          </cell>
          <cell r="V913">
            <v>0</v>
          </cell>
          <cell r="W913">
            <v>0</v>
          </cell>
          <cell r="X913">
            <v>0.33</v>
          </cell>
          <cell r="Y913">
            <v>0</v>
          </cell>
          <cell r="Z913">
            <v>0</v>
          </cell>
          <cell r="AA913"/>
          <cell r="AB913"/>
          <cell r="AC913"/>
          <cell r="AD913"/>
          <cell r="AE913"/>
          <cell r="AF913"/>
          <cell r="AG913"/>
          <cell r="AH913"/>
          <cell r="AI913"/>
          <cell r="AJ913"/>
          <cell r="AK913"/>
          <cell r="AL913"/>
        </row>
        <row r="914">
          <cell r="D914" t="str">
            <v>USD</v>
          </cell>
          <cell r="J914" t="str">
            <v>LETRAS EN GARANTÍA</v>
          </cell>
          <cell r="L914" t="str">
            <v>TASA CERO</v>
          </cell>
          <cell r="M914" t="str">
            <v>Argentina</v>
          </cell>
          <cell r="Q914" t="str">
            <v>No mercado</v>
          </cell>
          <cell r="R914">
            <v>0.33</v>
          </cell>
          <cell r="S914">
            <v>0</v>
          </cell>
          <cell r="T914">
            <v>0</v>
          </cell>
          <cell r="U914">
            <v>0.33</v>
          </cell>
          <cell r="V914">
            <v>0</v>
          </cell>
          <cell r="W914">
            <v>0</v>
          </cell>
          <cell r="X914">
            <v>0.33</v>
          </cell>
          <cell r="Y914">
            <v>0</v>
          </cell>
          <cell r="Z914">
            <v>0</v>
          </cell>
          <cell r="AA914"/>
          <cell r="AB914"/>
          <cell r="AC914"/>
          <cell r="AD914"/>
          <cell r="AE914"/>
          <cell r="AF914"/>
          <cell r="AG914"/>
          <cell r="AH914"/>
          <cell r="AI914"/>
          <cell r="AJ914"/>
          <cell r="AK914"/>
          <cell r="AL914"/>
        </row>
        <row r="915">
          <cell r="D915" t="str">
            <v>USD</v>
          </cell>
          <cell r="J915" t="str">
            <v>LETRAS EN GARANTÍA</v>
          </cell>
          <cell r="L915" t="str">
            <v>TASA CERO</v>
          </cell>
          <cell r="M915" t="str">
            <v>Argentina</v>
          </cell>
          <cell r="Q915" t="str">
            <v>No mercado</v>
          </cell>
          <cell r="R915">
            <v>0.33</v>
          </cell>
          <cell r="S915">
            <v>0</v>
          </cell>
          <cell r="T915">
            <v>0</v>
          </cell>
          <cell r="U915">
            <v>0.33</v>
          </cell>
          <cell r="V915">
            <v>0</v>
          </cell>
          <cell r="W915">
            <v>0</v>
          </cell>
          <cell r="X915">
            <v>0.33</v>
          </cell>
          <cell r="Y915">
            <v>0</v>
          </cell>
          <cell r="Z915">
            <v>0</v>
          </cell>
          <cell r="AA915"/>
          <cell r="AB915"/>
          <cell r="AC915"/>
          <cell r="AD915"/>
          <cell r="AE915"/>
          <cell r="AF915"/>
          <cell r="AG915"/>
          <cell r="AH915"/>
          <cell r="AI915"/>
          <cell r="AJ915"/>
          <cell r="AK915"/>
          <cell r="AL915"/>
        </row>
        <row r="916">
          <cell r="D916" t="str">
            <v>USD</v>
          </cell>
          <cell r="J916" t="str">
            <v>LETRAS EN GARANTÍA</v>
          </cell>
          <cell r="L916" t="str">
            <v>TASA CERO</v>
          </cell>
          <cell r="M916" t="str">
            <v>Argentina</v>
          </cell>
          <cell r="Q916" t="str">
            <v>No mercado</v>
          </cell>
          <cell r="R916">
            <v>0.33</v>
          </cell>
          <cell r="S916">
            <v>0</v>
          </cell>
          <cell r="T916">
            <v>0</v>
          </cell>
          <cell r="U916">
            <v>0.33</v>
          </cell>
          <cell r="V916">
            <v>0</v>
          </cell>
          <cell r="W916">
            <v>0</v>
          </cell>
          <cell r="X916">
            <v>0.33</v>
          </cell>
          <cell r="Y916">
            <v>0</v>
          </cell>
          <cell r="Z916">
            <v>0</v>
          </cell>
          <cell r="AA916"/>
          <cell r="AB916"/>
          <cell r="AC916"/>
          <cell r="AD916"/>
          <cell r="AE916"/>
          <cell r="AF916"/>
          <cell r="AG916"/>
          <cell r="AH916"/>
          <cell r="AI916"/>
          <cell r="AJ916"/>
          <cell r="AK916"/>
          <cell r="AL916"/>
        </row>
        <row r="917">
          <cell r="D917" t="str">
            <v>USD</v>
          </cell>
          <cell r="J917" t="str">
            <v>LETRAS EN GARANTÍA</v>
          </cell>
          <cell r="L917" t="str">
            <v>TASA CERO</v>
          </cell>
          <cell r="M917" t="str">
            <v>Argentina</v>
          </cell>
          <cell r="Q917" t="str">
            <v>No mercado</v>
          </cell>
          <cell r="R917">
            <v>0.33</v>
          </cell>
          <cell r="S917">
            <v>0</v>
          </cell>
          <cell r="T917">
            <v>0</v>
          </cell>
          <cell r="U917">
            <v>0.33</v>
          </cell>
          <cell r="V917">
            <v>0</v>
          </cell>
          <cell r="W917">
            <v>0</v>
          </cell>
          <cell r="X917">
            <v>0.33</v>
          </cell>
          <cell r="Y917">
            <v>0</v>
          </cell>
          <cell r="Z917">
            <v>0</v>
          </cell>
          <cell r="AA917"/>
          <cell r="AB917"/>
          <cell r="AC917"/>
          <cell r="AD917"/>
          <cell r="AE917"/>
          <cell r="AF917"/>
          <cell r="AG917"/>
          <cell r="AH917"/>
          <cell r="AI917"/>
          <cell r="AJ917"/>
          <cell r="AK917"/>
          <cell r="AL917"/>
        </row>
        <row r="918">
          <cell r="D918" t="str">
            <v>USD</v>
          </cell>
          <cell r="J918" t="str">
            <v>LETRAS EN GARANTÍA</v>
          </cell>
          <cell r="L918" t="str">
            <v>TASA CERO</v>
          </cell>
          <cell r="M918" t="str">
            <v>Argentina</v>
          </cell>
          <cell r="Q918" t="str">
            <v>No mercado</v>
          </cell>
          <cell r="R918">
            <v>0.33</v>
          </cell>
          <cell r="S918">
            <v>0</v>
          </cell>
          <cell r="T918">
            <v>0</v>
          </cell>
          <cell r="U918">
            <v>0.33</v>
          </cell>
          <cell r="V918">
            <v>0</v>
          </cell>
          <cell r="W918">
            <v>0</v>
          </cell>
          <cell r="X918">
            <v>0.33</v>
          </cell>
          <cell r="Y918">
            <v>0</v>
          </cell>
          <cell r="Z918">
            <v>0</v>
          </cell>
          <cell r="AA918"/>
          <cell r="AB918"/>
          <cell r="AC918"/>
          <cell r="AD918"/>
          <cell r="AE918"/>
          <cell r="AF918"/>
          <cell r="AG918"/>
          <cell r="AH918"/>
          <cell r="AI918"/>
          <cell r="AJ918"/>
          <cell r="AK918"/>
          <cell r="AL918"/>
        </row>
        <row r="919">
          <cell r="D919" t="str">
            <v>USD</v>
          </cell>
          <cell r="J919" t="str">
            <v>LETRAS EN GARANTÍA</v>
          </cell>
          <cell r="L919" t="str">
            <v>TASA CERO</v>
          </cell>
          <cell r="M919" t="str">
            <v>Argentina</v>
          </cell>
          <cell r="Q919" t="str">
            <v>No mercado</v>
          </cell>
          <cell r="R919">
            <v>0.33</v>
          </cell>
          <cell r="S919">
            <v>0</v>
          </cell>
          <cell r="T919">
            <v>0</v>
          </cell>
          <cell r="U919">
            <v>0.33</v>
          </cell>
          <cell r="V919">
            <v>0</v>
          </cell>
          <cell r="W919">
            <v>0</v>
          </cell>
          <cell r="X919">
            <v>0.33</v>
          </cell>
          <cell r="Y919">
            <v>0</v>
          </cell>
          <cell r="Z919">
            <v>0</v>
          </cell>
          <cell r="AA919"/>
          <cell r="AB919"/>
          <cell r="AC919"/>
          <cell r="AD919"/>
          <cell r="AE919"/>
          <cell r="AF919"/>
          <cell r="AG919"/>
          <cell r="AH919"/>
          <cell r="AI919"/>
          <cell r="AJ919"/>
          <cell r="AK919"/>
          <cell r="AL919"/>
        </row>
        <row r="920">
          <cell r="D920" t="str">
            <v>USD</v>
          </cell>
          <cell r="J920" t="str">
            <v>LETRAS EN GARANTÍA</v>
          </cell>
          <cell r="L920" t="str">
            <v>TASA CERO</v>
          </cell>
          <cell r="M920" t="str">
            <v>Argentina</v>
          </cell>
          <cell r="Q920" t="str">
            <v>No mercado</v>
          </cell>
          <cell r="R920">
            <v>0.33</v>
          </cell>
          <cell r="S920">
            <v>0</v>
          </cell>
          <cell r="T920">
            <v>0</v>
          </cell>
          <cell r="U920">
            <v>0.33</v>
          </cell>
          <cell r="V920">
            <v>0</v>
          </cell>
          <cell r="W920">
            <v>0</v>
          </cell>
          <cell r="X920">
            <v>0.33</v>
          </cell>
          <cell r="Y920">
            <v>0</v>
          </cell>
          <cell r="Z920">
            <v>0</v>
          </cell>
          <cell r="AA920"/>
          <cell r="AB920"/>
          <cell r="AC920"/>
          <cell r="AD920"/>
          <cell r="AE920"/>
          <cell r="AF920"/>
          <cell r="AG920"/>
          <cell r="AH920"/>
          <cell r="AI920"/>
          <cell r="AJ920"/>
          <cell r="AK920"/>
          <cell r="AL920"/>
        </row>
        <row r="921">
          <cell r="D921" t="str">
            <v>USD</v>
          </cell>
          <cell r="J921" t="str">
            <v>LETRAS EN GARANTÍA</v>
          </cell>
          <cell r="L921" t="str">
            <v>TASA CERO</v>
          </cell>
          <cell r="M921" t="str">
            <v>Argentina</v>
          </cell>
          <cell r="Q921" t="str">
            <v>No mercado</v>
          </cell>
          <cell r="R921">
            <v>0.33</v>
          </cell>
          <cell r="S921">
            <v>0</v>
          </cell>
          <cell r="T921">
            <v>0</v>
          </cell>
          <cell r="U921">
            <v>0.33</v>
          </cell>
          <cell r="V921">
            <v>0</v>
          </cell>
          <cell r="W921">
            <v>0</v>
          </cell>
          <cell r="X921">
            <v>0.33</v>
          </cell>
          <cell r="Y921">
            <v>0</v>
          </cell>
          <cell r="Z921">
            <v>0</v>
          </cell>
          <cell r="AA921"/>
          <cell r="AB921"/>
          <cell r="AC921"/>
          <cell r="AD921"/>
          <cell r="AE921"/>
          <cell r="AF921"/>
          <cell r="AG921"/>
          <cell r="AH921"/>
          <cell r="AI921"/>
          <cell r="AJ921"/>
          <cell r="AK921"/>
          <cell r="AL921"/>
        </row>
        <row r="922">
          <cell r="D922" t="str">
            <v>USD</v>
          </cell>
          <cell r="J922" t="str">
            <v>LETRAS EN GARANTÍA</v>
          </cell>
          <cell r="L922" t="str">
            <v>TASA CERO</v>
          </cell>
          <cell r="M922" t="str">
            <v>Argentina</v>
          </cell>
          <cell r="Q922" t="str">
            <v>No mercado</v>
          </cell>
          <cell r="R922">
            <v>0.33</v>
          </cell>
          <cell r="S922">
            <v>0</v>
          </cell>
          <cell r="T922">
            <v>0</v>
          </cell>
          <cell r="U922">
            <v>0.33</v>
          </cell>
          <cell r="V922">
            <v>0</v>
          </cell>
          <cell r="W922">
            <v>0</v>
          </cell>
          <cell r="X922">
            <v>0.33</v>
          </cell>
          <cell r="Y922">
            <v>0</v>
          </cell>
          <cell r="Z922">
            <v>0</v>
          </cell>
          <cell r="AA922"/>
          <cell r="AB922"/>
          <cell r="AC922"/>
          <cell r="AD922"/>
          <cell r="AE922"/>
          <cell r="AF922"/>
          <cell r="AG922"/>
          <cell r="AH922"/>
          <cell r="AI922"/>
          <cell r="AJ922"/>
          <cell r="AK922"/>
          <cell r="AL922"/>
        </row>
        <row r="923">
          <cell r="D923" t="str">
            <v>USD</v>
          </cell>
          <cell r="J923" t="str">
            <v>LETRAS EN GARANTÍA</v>
          </cell>
          <cell r="L923" t="str">
            <v>TASA CERO</v>
          </cell>
          <cell r="M923" t="str">
            <v>Argentina</v>
          </cell>
          <cell r="Q923" t="str">
            <v>No mercado</v>
          </cell>
          <cell r="R923">
            <v>0.33</v>
          </cell>
          <cell r="S923">
            <v>0</v>
          </cell>
          <cell r="T923">
            <v>0</v>
          </cell>
          <cell r="U923">
            <v>0.33</v>
          </cell>
          <cell r="V923">
            <v>0</v>
          </cell>
          <cell r="W923">
            <v>0</v>
          </cell>
          <cell r="X923">
            <v>0.33</v>
          </cell>
          <cell r="Y923">
            <v>0</v>
          </cell>
          <cell r="Z923">
            <v>0</v>
          </cell>
          <cell r="AA923"/>
          <cell r="AB923"/>
          <cell r="AC923"/>
          <cell r="AD923"/>
          <cell r="AE923"/>
          <cell r="AF923"/>
          <cell r="AG923"/>
          <cell r="AH923"/>
          <cell r="AI923"/>
          <cell r="AJ923"/>
          <cell r="AK923"/>
          <cell r="AL923"/>
        </row>
        <row r="924">
          <cell r="D924" t="str">
            <v>USD</v>
          </cell>
          <cell r="J924" t="str">
            <v>LETRAS EN GARANTÍA</v>
          </cell>
          <cell r="L924" t="str">
            <v>TASA CERO</v>
          </cell>
          <cell r="M924" t="str">
            <v>Argentina</v>
          </cell>
          <cell r="Q924" t="str">
            <v>No mercado</v>
          </cell>
          <cell r="R924">
            <v>0.33</v>
          </cell>
          <cell r="S924">
            <v>0</v>
          </cell>
          <cell r="T924">
            <v>0</v>
          </cell>
          <cell r="U924">
            <v>0.33</v>
          </cell>
          <cell r="V924">
            <v>0</v>
          </cell>
          <cell r="W924">
            <v>0</v>
          </cell>
          <cell r="X924">
            <v>0.33</v>
          </cell>
          <cell r="Y924">
            <v>0</v>
          </cell>
          <cell r="Z924">
            <v>0</v>
          </cell>
          <cell r="AA924"/>
          <cell r="AB924"/>
          <cell r="AC924"/>
          <cell r="AD924"/>
          <cell r="AE924"/>
          <cell r="AF924"/>
          <cell r="AG924"/>
          <cell r="AH924"/>
          <cell r="AI924"/>
          <cell r="AJ924"/>
          <cell r="AK924"/>
          <cell r="AL924"/>
        </row>
        <row r="925">
          <cell r="D925" t="str">
            <v>USD</v>
          </cell>
          <cell r="J925" t="str">
            <v>LETRAS EN GARANTÍA</v>
          </cell>
          <cell r="L925" t="str">
            <v>TASA CERO</v>
          </cell>
          <cell r="M925" t="str">
            <v>Argentina</v>
          </cell>
          <cell r="Q925" t="str">
            <v>No mercado</v>
          </cell>
          <cell r="R925">
            <v>0.33</v>
          </cell>
          <cell r="S925">
            <v>0</v>
          </cell>
          <cell r="T925">
            <v>0</v>
          </cell>
          <cell r="U925">
            <v>0.33</v>
          </cell>
          <cell r="V925">
            <v>0</v>
          </cell>
          <cell r="W925">
            <v>0</v>
          </cell>
          <cell r="X925">
            <v>0.33</v>
          </cell>
          <cell r="Y925">
            <v>0</v>
          </cell>
          <cell r="Z925">
            <v>0</v>
          </cell>
          <cell r="AA925"/>
          <cell r="AB925"/>
          <cell r="AC925"/>
          <cell r="AD925"/>
          <cell r="AE925"/>
          <cell r="AF925"/>
          <cell r="AG925"/>
          <cell r="AH925"/>
          <cell r="AI925"/>
          <cell r="AJ925"/>
          <cell r="AK925"/>
          <cell r="AL925"/>
        </row>
        <row r="926">
          <cell r="D926" t="str">
            <v>USD</v>
          </cell>
          <cell r="J926" t="str">
            <v>LETRAS EN GARANTÍA</v>
          </cell>
          <cell r="L926" t="str">
            <v>TASA CERO</v>
          </cell>
          <cell r="M926" t="str">
            <v>Argentina</v>
          </cell>
          <cell r="Q926" t="str">
            <v>No mercado</v>
          </cell>
          <cell r="R926">
            <v>0.33</v>
          </cell>
          <cell r="S926">
            <v>0</v>
          </cell>
          <cell r="T926">
            <v>0</v>
          </cell>
          <cell r="U926">
            <v>0.33</v>
          </cell>
          <cell r="V926">
            <v>0</v>
          </cell>
          <cell r="W926">
            <v>0</v>
          </cell>
          <cell r="X926">
            <v>0.33</v>
          </cell>
          <cell r="Y926">
            <v>0</v>
          </cell>
          <cell r="Z926">
            <v>0</v>
          </cell>
          <cell r="AA926"/>
          <cell r="AB926"/>
          <cell r="AC926"/>
          <cell r="AD926"/>
          <cell r="AE926"/>
          <cell r="AF926"/>
          <cell r="AG926"/>
          <cell r="AH926"/>
          <cell r="AI926"/>
          <cell r="AJ926"/>
          <cell r="AK926"/>
          <cell r="AL926"/>
        </row>
        <row r="927">
          <cell r="D927" t="str">
            <v>USD</v>
          </cell>
          <cell r="J927" t="str">
            <v>LETRAS EN GARANTÍA</v>
          </cell>
          <cell r="L927" t="str">
            <v>TASA CERO</v>
          </cell>
          <cell r="M927" t="str">
            <v>Argentina</v>
          </cell>
          <cell r="Q927" t="str">
            <v>No mercado</v>
          </cell>
          <cell r="R927">
            <v>0.33</v>
          </cell>
          <cell r="S927">
            <v>0</v>
          </cell>
          <cell r="T927">
            <v>0</v>
          </cell>
          <cell r="U927">
            <v>0.33</v>
          </cell>
          <cell r="V927">
            <v>0</v>
          </cell>
          <cell r="W927">
            <v>0</v>
          </cell>
          <cell r="X927">
            <v>0.33</v>
          </cell>
          <cell r="Y927">
            <v>0</v>
          </cell>
          <cell r="Z927">
            <v>0</v>
          </cell>
          <cell r="AA927"/>
          <cell r="AB927"/>
          <cell r="AC927"/>
          <cell r="AD927"/>
          <cell r="AE927"/>
          <cell r="AF927"/>
          <cell r="AG927"/>
          <cell r="AH927"/>
          <cell r="AI927"/>
          <cell r="AJ927"/>
          <cell r="AK927"/>
          <cell r="AL927"/>
        </row>
        <row r="928">
          <cell r="D928" t="str">
            <v>USD</v>
          </cell>
          <cell r="J928" t="str">
            <v>LETRAS EN GARANTÍA</v>
          </cell>
          <cell r="L928" t="str">
            <v>TASA CERO</v>
          </cell>
          <cell r="M928" t="str">
            <v>Argentina</v>
          </cell>
          <cell r="Q928" t="str">
            <v>No mercado</v>
          </cell>
          <cell r="R928">
            <v>0.33</v>
          </cell>
          <cell r="S928">
            <v>0</v>
          </cell>
          <cell r="T928">
            <v>0</v>
          </cell>
          <cell r="U928">
            <v>0.33</v>
          </cell>
          <cell r="V928">
            <v>0</v>
          </cell>
          <cell r="W928">
            <v>0</v>
          </cell>
          <cell r="X928">
            <v>0.33</v>
          </cell>
          <cell r="Y928">
            <v>0</v>
          </cell>
          <cell r="Z928">
            <v>0</v>
          </cell>
          <cell r="AA928"/>
          <cell r="AB928"/>
          <cell r="AC928"/>
          <cell r="AD928"/>
          <cell r="AE928"/>
          <cell r="AF928"/>
          <cell r="AG928"/>
          <cell r="AH928"/>
          <cell r="AI928"/>
          <cell r="AJ928"/>
          <cell r="AK928"/>
          <cell r="AL928"/>
        </row>
        <row r="929">
          <cell r="D929" t="str">
            <v>USD</v>
          </cell>
          <cell r="J929" t="str">
            <v>LETRAS EN GARANTÍA</v>
          </cell>
          <cell r="L929" t="str">
            <v>TASA CERO</v>
          </cell>
          <cell r="M929" t="str">
            <v>Argentina</v>
          </cell>
          <cell r="Q929" t="str">
            <v>No mercado</v>
          </cell>
          <cell r="R929">
            <v>0.33</v>
          </cell>
          <cell r="S929">
            <v>0</v>
          </cell>
          <cell r="T929">
            <v>0</v>
          </cell>
          <cell r="U929">
            <v>0.33</v>
          </cell>
          <cell r="V929">
            <v>0</v>
          </cell>
          <cell r="W929">
            <v>0</v>
          </cell>
          <cell r="X929">
            <v>0.33</v>
          </cell>
          <cell r="Y929">
            <v>0</v>
          </cell>
          <cell r="Z929">
            <v>0</v>
          </cell>
          <cell r="AA929"/>
          <cell r="AB929"/>
          <cell r="AC929"/>
          <cell r="AD929"/>
          <cell r="AE929"/>
          <cell r="AF929"/>
          <cell r="AG929"/>
          <cell r="AH929"/>
          <cell r="AI929"/>
          <cell r="AJ929"/>
          <cell r="AK929"/>
          <cell r="AL929"/>
        </row>
        <row r="930">
          <cell r="D930" t="str">
            <v>USD</v>
          </cell>
          <cell r="J930" t="str">
            <v>LETRAS EN GARANTÍA</v>
          </cell>
          <cell r="L930" t="str">
            <v>TASA CERO</v>
          </cell>
          <cell r="M930" t="str">
            <v>Argentina</v>
          </cell>
          <cell r="Q930" t="str">
            <v>No mercado</v>
          </cell>
          <cell r="R930">
            <v>0.33</v>
          </cell>
          <cell r="S930">
            <v>0</v>
          </cell>
          <cell r="T930">
            <v>0</v>
          </cell>
          <cell r="U930">
            <v>0.33</v>
          </cell>
          <cell r="V930">
            <v>0</v>
          </cell>
          <cell r="W930">
            <v>0</v>
          </cell>
          <cell r="X930">
            <v>0.33</v>
          </cell>
          <cell r="Y930">
            <v>0</v>
          </cell>
          <cell r="Z930">
            <v>0</v>
          </cell>
          <cell r="AA930"/>
          <cell r="AB930"/>
          <cell r="AC930"/>
          <cell r="AD930"/>
          <cell r="AE930"/>
          <cell r="AF930"/>
          <cell r="AG930"/>
          <cell r="AH930"/>
          <cell r="AI930"/>
          <cell r="AJ930"/>
          <cell r="AK930"/>
          <cell r="AL930"/>
        </row>
        <row r="931">
          <cell r="D931" t="str">
            <v>USD</v>
          </cell>
          <cell r="J931" t="str">
            <v>LETRAS EN GARANTÍA</v>
          </cell>
          <cell r="L931" t="str">
            <v>TASA CERO</v>
          </cell>
          <cell r="M931" t="str">
            <v>Argentina</v>
          </cell>
          <cell r="Q931" t="str">
            <v>No mercado</v>
          </cell>
          <cell r="R931">
            <v>0.33</v>
          </cell>
          <cell r="S931">
            <v>0</v>
          </cell>
          <cell r="T931">
            <v>0</v>
          </cell>
          <cell r="U931">
            <v>0.33</v>
          </cell>
          <cell r="V931">
            <v>0</v>
          </cell>
          <cell r="W931">
            <v>0</v>
          </cell>
          <cell r="X931">
            <v>0.33</v>
          </cell>
          <cell r="Y931">
            <v>0</v>
          </cell>
          <cell r="Z931">
            <v>0</v>
          </cell>
          <cell r="AA931"/>
          <cell r="AB931"/>
          <cell r="AC931"/>
          <cell r="AD931"/>
          <cell r="AE931"/>
          <cell r="AF931"/>
          <cell r="AG931"/>
          <cell r="AH931"/>
          <cell r="AI931"/>
          <cell r="AJ931"/>
          <cell r="AK931"/>
          <cell r="AL931"/>
        </row>
        <row r="932">
          <cell r="D932" t="str">
            <v>USD</v>
          </cell>
          <cell r="J932" t="str">
            <v>LETRAS EN GARANTÍA</v>
          </cell>
          <cell r="L932" t="str">
            <v>TASA CERO</v>
          </cell>
          <cell r="M932" t="str">
            <v>Argentina</v>
          </cell>
          <cell r="Q932" t="str">
            <v>No mercado</v>
          </cell>
          <cell r="R932">
            <v>0.33</v>
          </cell>
          <cell r="S932">
            <v>0</v>
          </cell>
          <cell r="T932">
            <v>0</v>
          </cell>
          <cell r="U932">
            <v>0.33</v>
          </cell>
          <cell r="V932">
            <v>0</v>
          </cell>
          <cell r="W932">
            <v>0</v>
          </cell>
          <cell r="X932">
            <v>0.33</v>
          </cell>
          <cell r="Y932">
            <v>0</v>
          </cell>
          <cell r="Z932">
            <v>0</v>
          </cell>
          <cell r="AA932"/>
          <cell r="AB932"/>
          <cell r="AC932"/>
          <cell r="AD932"/>
          <cell r="AE932"/>
          <cell r="AF932"/>
          <cell r="AG932"/>
          <cell r="AH932"/>
          <cell r="AI932"/>
          <cell r="AJ932"/>
          <cell r="AK932"/>
          <cell r="AL932"/>
        </row>
        <row r="933">
          <cell r="D933" t="str">
            <v>USD</v>
          </cell>
          <cell r="J933" t="str">
            <v>LETRAS EN GARANTÍA</v>
          </cell>
          <cell r="L933" t="str">
            <v>TASA CERO</v>
          </cell>
          <cell r="M933" t="str">
            <v>Argentina</v>
          </cell>
          <cell r="Q933" t="str">
            <v>No mercado</v>
          </cell>
          <cell r="R933">
            <v>0.33</v>
          </cell>
          <cell r="S933">
            <v>0</v>
          </cell>
          <cell r="T933">
            <v>0</v>
          </cell>
          <cell r="U933">
            <v>0.33</v>
          </cell>
          <cell r="V933">
            <v>0</v>
          </cell>
          <cell r="W933">
            <v>0</v>
          </cell>
          <cell r="X933">
            <v>0.33</v>
          </cell>
          <cell r="Y933">
            <v>0</v>
          </cell>
          <cell r="Z933">
            <v>0</v>
          </cell>
          <cell r="AA933"/>
          <cell r="AB933"/>
          <cell r="AC933"/>
          <cell r="AD933"/>
          <cell r="AE933"/>
          <cell r="AF933"/>
          <cell r="AG933"/>
          <cell r="AH933"/>
          <cell r="AI933"/>
          <cell r="AJ933"/>
          <cell r="AK933"/>
          <cell r="AL933"/>
        </row>
        <row r="934">
          <cell r="D934" t="str">
            <v>USD</v>
          </cell>
          <cell r="J934" t="str">
            <v>LETRAS EN GARANTÍA</v>
          </cell>
          <cell r="L934" t="str">
            <v>TASA CERO</v>
          </cell>
          <cell r="M934" t="str">
            <v>Argentina</v>
          </cell>
          <cell r="Q934" t="str">
            <v>No mercado</v>
          </cell>
          <cell r="R934">
            <v>0.33</v>
          </cell>
          <cell r="S934">
            <v>0</v>
          </cell>
          <cell r="T934">
            <v>0</v>
          </cell>
          <cell r="U934">
            <v>0.33</v>
          </cell>
          <cell r="V934">
            <v>0</v>
          </cell>
          <cell r="W934">
            <v>0</v>
          </cell>
          <cell r="X934">
            <v>0.33</v>
          </cell>
          <cell r="Y934">
            <v>0</v>
          </cell>
          <cell r="Z934">
            <v>0</v>
          </cell>
          <cell r="AA934"/>
          <cell r="AB934"/>
          <cell r="AC934"/>
          <cell r="AD934"/>
          <cell r="AE934"/>
          <cell r="AF934"/>
          <cell r="AG934"/>
          <cell r="AH934"/>
          <cell r="AI934"/>
          <cell r="AJ934"/>
          <cell r="AK934"/>
          <cell r="AL934"/>
        </row>
        <row r="935">
          <cell r="D935" t="str">
            <v>USD</v>
          </cell>
          <cell r="J935" t="str">
            <v>LETRAS EN GARANTÍA</v>
          </cell>
          <cell r="L935" t="str">
            <v>TASA CERO</v>
          </cell>
          <cell r="M935" t="str">
            <v>Argentina</v>
          </cell>
          <cell r="Q935" t="str">
            <v>No mercado</v>
          </cell>
          <cell r="R935">
            <v>0.33</v>
          </cell>
          <cell r="S935">
            <v>0</v>
          </cell>
          <cell r="T935">
            <v>0</v>
          </cell>
          <cell r="U935">
            <v>0.33</v>
          </cell>
          <cell r="V935">
            <v>0</v>
          </cell>
          <cell r="W935">
            <v>0</v>
          </cell>
          <cell r="X935">
            <v>0.33</v>
          </cell>
          <cell r="Y935">
            <v>0</v>
          </cell>
          <cell r="Z935">
            <v>0</v>
          </cell>
          <cell r="AA935"/>
          <cell r="AB935"/>
          <cell r="AC935"/>
          <cell r="AD935"/>
          <cell r="AE935"/>
          <cell r="AF935"/>
          <cell r="AG935"/>
          <cell r="AH935"/>
          <cell r="AI935"/>
          <cell r="AJ935"/>
          <cell r="AK935"/>
          <cell r="AL935"/>
        </row>
        <row r="936">
          <cell r="D936" t="str">
            <v>USD</v>
          </cell>
          <cell r="J936" t="str">
            <v>LETRAS EN GARANTÍA</v>
          </cell>
          <cell r="L936" t="str">
            <v>TASA CERO</v>
          </cell>
          <cell r="M936" t="str">
            <v>Argentina</v>
          </cell>
          <cell r="Q936" t="str">
            <v>No mercado</v>
          </cell>
          <cell r="R936">
            <v>0.33</v>
          </cell>
          <cell r="S936">
            <v>0</v>
          </cell>
          <cell r="T936">
            <v>0</v>
          </cell>
          <cell r="U936">
            <v>0.33</v>
          </cell>
          <cell r="V936">
            <v>0</v>
          </cell>
          <cell r="W936">
            <v>0</v>
          </cell>
          <cell r="X936">
            <v>0.33</v>
          </cell>
          <cell r="Y936">
            <v>0</v>
          </cell>
          <cell r="Z936">
            <v>0</v>
          </cell>
          <cell r="AA936"/>
          <cell r="AB936"/>
          <cell r="AC936"/>
          <cell r="AD936"/>
          <cell r="AE936"/>
          <cell r="AF936"/>
          <cell r="AG936"/>
          <cell r="AH936"/>
          <cell r="AI936"/>
          <cell r="AJ936"/>
          <cell r="AK936"/>
          <cell r="AL936"/>
        </row>
        <row r="937">
          <cell r="D937" t="str">
            <v>USD</v>
          </cell>
          <cell r="J937" t="str">
            <v>LETRAS EN GARANTÍA</v>
          </cell>
          <cell r="L937" t="str">
            <v>TASA CERO</v>
          </cell>
          <cell r="M937" t="str">
            <v>Argentina</v>
          </cell>
          <cell r="Q937" t="str">
            <v>No mercado</v>
          </cell>
          <cell r="R937">
            <v>0.33</v>
          </cell>
          <cell r="S937">
            <v>0</v>
          </cell>
          <cell r="T937">
            <v>0</v>
          </cell>
          <cell r="U937">
            <v>0.33</v>
          </cell>
          <cell r="V937">
            <v>0</v>
          </cell>
          <cell r="W937">
            <v>0</v>
          </cell>
          <cell r="X937">
            <v>0.33</v>
          </cell>
          <cell r="Y937">
            <v>0</v>
          </cell>
          <cell r="Z937">
            <v>0</v>
          </cell>
          <cell r="AA937"/>
          <cell r="AB937"/>
          <cell r="AC937"/>
          <cell r="AD937"/>
          <cell r="AE937"/>
          <cell r="AF937"/>
          <cell r="AG937"/>
          <cell r="AH937"/>
          <cell r="AI937"/>
          <cell r="AJ937"/>
          <cell r="AK937"/>
          <cell r="AL937"/>
        </row>
        <row r="938">
          <cell r="D938" t="str">
            <v>USD</v>
          </cell>
          <cell r="J938" t="str">
            <v>LETRAS EN GARANTÍA</v>
          </cell>
          <cell r="L938" t="str">
            <v>TASA CERO</v>
          </cell>
          <cell r="M938" t="str">
            <v>Argentina</v>
          </cell>
          <cell r="Q938" t="str">
            <v>No mercado</v>
          </cell>
          <cell r="R938">
            <v>0.33</v>
          </cell>
          <cell r="S938">
            <v>0</v>
          </cell>
          <cell r="T938">
            <v>0</v>
          </cell>
          <cell r="U938">
            <v>0.33</v>
          </cell>
          <cell r="V938">
            <v>0</v>
          </cell>
          <cell r="W938">
            <v>0</v>
          </cell>
          <cell r="X938">
            <v>0.33</v>
          </cell>
          <cell r="Y938">
            <v>0</v>
          </cell>
          <cell r="Z938">
            <v>0</v>
          </cell>
          <cell r="AA938"/>
          <cell r="AB938"/>
          <cell r="AC938"/>
          <cell r="AD938"/>
          <cell r="AE938"/>
          <cell r="AF938"/>
          <cell r="AG938"/>
          <cell r="AH938"/>
          <cell r="AI938"/>
          <cell r="AJ938"/>
          <cell r="AK938"/>
          <cell r="AL938"/>
        </row>
        <row r="939">
          <cell r="D939" t="str">
            <v>USD</v>
          </cell>
          <cell r="J939" t="str">
            <v>LETRAS EN GARANTÍA</v>
          </cell>
          <cell r="L939" t="str">
            <v>TASA CERO</v>
          </cell>
          <cell r="M939" t="str">
            <v>Argentina</v>
          </cell>
          <cell r="Q939" t="str">
            <v>No mercado</v>
          </cell>
          <cell r="R939">
            <v>0.33</v>
          </cell>
          <cell r="S939">
            <v>0</v>
          </cell>
          <cell r="T939">
            <v>0</v>
          </cell>
          <cell r="U939">
            <v>0.33</v>
          </cell>
          <cell r="V939">
            <v>0</v>
          </cell>
          <cell r="W939">
            <v>0</v>
          </cell>
          <cell r="X939">
            <v>0.33</v>
          </cell>
          <cell r="Y939">
            <v>0</v>
          </cell>
          <cell r="Z939">
            <v>0</v>
          </cell>
          <cell r="AA939"/>
          <cell r="AB939"/>
          <cell r="AC939"/>
          <cell r="AD939"/>
          <cell r="AE939"/>
          <cell r="AF939"/>
          <cell r="AG939"/>
          <cell r="AH939"/>
          <cell r="AI939"/>
          <cell r="AJ939"/>
          <cell r="AK939"/>
          <cell r="AL939"/>
        </row>
        <row r="940">
          <cell r="D940" t="str">
            <v>USD</v>
          </cell>
          <cell r="J940" t="str">
            <v>LETRAS EN GARANTÍA</v>
          </cell>
          <cell r="L940" t="str">
            <v>TASA CERO</v>
          </cell>
          <cell r="M940" t="str">
            <v>Argentina</v>
          </cell>
          <cell r="Q940" t="str">
            <v>No mercado</v>
          </cell>
          <cell r="R940">
            <v>0.33</v>
          </cell>
          <cell r="S940">
            <v>0</v>
          </cell>
          <cell r="T940">
            <v>0</v>
          </cell>
          <cell r="U940">
            <v>0.33</v>
          </cell>
          <cell r="V940">
            <v>0</v>
          </cell>
          <cell r="W940">
            <v>0</v>
          </cell>
          <cell r="X940">
            <v>0.33</v>
          </cell>
          <cell r="Y940">
            <v>0</v>
          </cell>
          <cell r="Z940">
            <v>0</v>
          </cell>
          <cell r="AA940"/>
          <cell r="AB940"/>
          <cell r="AC940"/>
          <cell r="AD940"/>
          <cell r="AE940"/>
          <cell r="AF940"/>
          <cell r="AG940"/>
          <cell r="AH940"/>
          <cell r="AI940"/>
          <cell r="AJ940"/>
          <cell r="AK940"/>
          <cell r="AL940"/>
        </row>
        <row r="941">
          <cell r="D941" t="str">
            <v>USD</v>
          </cell>
          <cell r="J941" t="str">
            <v>LETRAS EN GARANTÍA</v>
          </cell>
          <cell r="L941" t="str">
            <v>TASA CERO</v>
          </cell>
          <cell r="M941" t="str">
            <v>Argentina</v>
          </cell>
          <cell r="Q941" t="str">
            <v>No mercado</v>
          </cell>
          <cell r="R941">
            <v>0.33</v>
          </cell>
          <cell r="S941">
            <v>0</v>
          </cell>
          <cell r="T941">
            <v>0</v>
          </cell>
          <cell r="U941">
            <v>0.33</v>
          </cell>
          <cell r="V941">
            <v>0</v>
          </cell>
          <cell r="W941">
            <v>0</v>
          </cell>
          <cell r="X941">
            <v>0.33</v>
          </cell>
          <cell r="Y941">
            <v>0</v>
          </cell>
          <cell r="Z941">
            <v>0</v>
          </cell>
          <cell r="AA941"/>
          <cell r="AB941"/>
          <cell r="AC941"/>
          <cell r="AD941"/>
          <cell r="AE941"/>
          <cell r="AF941"/>
          <cell r="AG941"/>
          <cell r="AH941"/>
          <cell r="AI941"/>
          <cell r="AJ941"/>
          <cell r="AK941"/>
          <cell r="AL941"/>
        </row>
        <row r="942">
          <cell r="D942" t="str">
            <v>USD</v>
          </cell>
          <cell r="J942" t="str">
            <v>LETRAS EN GARANTÍA</v>
          </cell>
          <cell r="L942" t="str">
            <v>TASA CERO</v>
          </cell>
          <cell r="M942" t="str">
            <v>Argentina</v>
          </cell>
          <cell r="Q942" t="str">
            <v>No mercado</v>
          </cell>
          <cell r="R942">
            <v>0.33</v>
          </cell>
          <cell r="S942">
            <v>0</v>
          </cell>
          <cell r="T942">
            <v>0</v>
          </cell>
          <cell r="U942">
            <v>0.33</v>
          </cell>
          <cell r="V942">
            <v>0</v>
          </cell>
          <cell r="W942">
            <v>0</v>
          </cell>
          <cell r="X942">
            <v>0.33</v>
          </cell>
          <cell r="Y942">
            <v>0</v>
          </cell>
          <cell r="Z942">
            <v>0</v>
          </cell>
          <cell r="AA942"/>
          <cell r="AB942"/>
          <cell r="AC942"/>
          <cell r="AD942"/>
          <cell r="AE942"/>
          <cell r="AF942"/>
          <cell r="AG942"/>
          <cell r="AH942"/>
          <cell r="AI942"/>
          <cell r="AJ942"/>
          <cell r="AK942"/>
          <cell r="AL942"/>
        </row>
        <row r="943">
          <cell r="D943" t="str">
            <v>USD</v>
          </cell>
          <cell r="J943" t="str">
            <v>LETRAS EN GARANTÍA</v>
          </cell>
          <cell r="L943" t="str">
            <v>TASA CERO</v>
          </cell>
          <cell r="M943" t="str">
            <v>Argentina</v>
          </cell>
          <cell r="Q943" t="str">
            <v>No mercado</v>
          </cell>
          <cell r="R943">
            <v>0.33</v>
          </cell>
          <cell r="S943">
            <v>0</v>
          </cell>
          <cell r="T943">
            <v>0</v>
          </cell>
          <cell r="U943">
            <v>0.33</v>
          </cell>
          <cell r="V943">
            <v>0</v>
          </cell>
          <cell r="W943">
            <v>0</v>
          </cell>
          <cell r="X943">
            <v>0.33</v>
          </cell>
          <cell r="Y943">
            <v>0</v>
          </cell>
          <cell r="Z943">
            <v>0</v>
          </cell>
          <cell r="AA943"/>
          <cell r="AB943"/>
          <cell r="AC943"/>
          <cell r="AD943"/>
          <cell r="AE943"/>
          <cell r="AF943"/>
          <cell r="AG943"/>
          <cell r="AH943"/>
          <cell r="AI943"/>
          <cell r="AJ943"/>
          <cell r="AK943"/>
          <cell r="AL943"/>
        </row>
        <row r="944">
          <cell r="D944" t="str">
            <v>USD</v>
          </cell>
          <cell r="J944" t="str">
            <v>LETRAS EN GARANTÍA</v>
          </cell>
          <cell r="L944" t="str">
            <v>TASA CERO</v>
          </cell>
          <cell r="M944" t="str">
            <v>Argentina</v>
          </cell>
          <cell r="Q944" t="str">
            <v>No mercado</v>
          </cell>
          <cell r="R944">
            <v>0.33</v>
          </cell>
          <cell r="S944">
            <v>0</v>
          </cell>
          <cell r="T944">
            <v>0</v>
          </cell>
          <cell r="U944">
            <v>0.33</v>
          </cell>
          <cell r="V944">
            <v>0</v>
          </cell>
          <cell r="W944">
            <v>0</v>
          </cell>
          <cell r="X944">
            <v>0.33</v>
          </cell>
          <cell r="Y944">
            <v>0</v>
          </cell>
          <cell r="Z944">
            <v>0</v>
          </cell>
          <cell r="AA944"/>
          <cell r="AB944"/>
          <cell r="AC944"/>
          <cell r="AD944"/>
          <cell r="AE944"/>
          <cell r="AF944"/>
          <cell r="AG944"/>
          <cell r="AH944"/>
          <cell r="AI944"/>
          <cell r="AJ944"/>
          <cell r="AK944"/>
          <cell r="AL944"/>
        </row>
        <row r="945">
          <cell r="D945" t="str">
            <v>USD</v>
          </cell>
          <cell r="J945" t="str">
            <v>LETRAS EN GARANTÍA</v>
          </cell>
          <cell r="L945" t="str">
            <v>TASA CERO</v>
          </cell>
          <cell r="M945" t="str">
            <v>Argentina</v>
          </cell>
          <cell r="Q945" t="str">
            <v>No mercado</v>
          </cell>
          <cell r="R945">
            <v>0.33</v>
          </cell>
          <cell r="S945">
            <v>0</v>
          </cell>
          <cell r="T945">
            <v>0</v>
          </cell>
          <cell r="U945">
            <v>0.33</v>
          </cell>
          <cell r="V945">
            <v>0</v>
          </cell>
          <cell r="W945">
            <v>0</v>
          </cell>
          <cell r="X945">
            <v>0.33</v>
          </cell>
          <cell r="Y945">
            <v>0</v>
          </cell>
          <cell r="Z945">
            <v>0</v>
          </cell>
          <cell r="AA945"/>
          <cell r="AB945"/>
          <cell r="AC945"/>
          <cell r="AD945"/>
          <cell r="AE945"/>
          <cell r="AF945"/>
          <cell r="AG945"/>
          <cell r="AH945"/>
          <cell r="AI945"/>
          <cell r="AJ945"/>
          <cell r="AK945"/>
          <cell r="AL945"/>
        </row>
        <row r="946">
          <cell r="D946" t="str">
            <v>USD</v>
          </cell>
          <cell r="J946" t="str">
            <v>LETRAS EN GARANTÍA</v>
          </cell>
          <cell r="L946" t="str">
            <v>TASA CERO</v>
          </cell>
          <cell r="M946" t="str">
            <v>Argentina</v>
          </cell>
          <cell r="Q946" t="str">
            <v>No mercado</v>
          </cell>
          <cell r="R946">
            <v>0.33</v>
          </cell>
          <cell r="S946">
            <v>0</v>
          </cell>
          <cell r="T946">
            <v>0</v>
          </cell>
          <cell r="U946">
            <v>0.33</v>
          </cell>
          <cell r="V946">
            <v>0</v>
          </cell>
          <cell r="W946">
            <v>0</v>
          </cell>
          <cell r="X946">
            <v>0.33</v>
          </cell>
          <cell r="Y946">
            <v>0</v>
          </cell>
          <cell r="Z946">
            <v>0</v>
          </cell>
          <cell r="AA946"/>
          <cell r="AB946"/>
          <cell r="AC946"/>
          <cell r="AD946"/>
          <cell r="AE946"/>
          <cell r="AF946"/>
          <cell r="AG946"/>
          <cell r="AH946"/>
          <cell r="AI946"/>
          <cell r="AJ946"/>
          <cell r="AK946"/>
          <cell r="AL946"/>
        </row>
        <row r="947">
          <cell r="D947" t="str">
            <v>USD</v>
          </cell>
          <cell r="J947" t="str">
            <v>LETRAS EN GARANTÍA</v>
          </cell>
          <cell r="L947" t="str">
            <v>TASA CERO</v>
          </cell>
          <cell r="M947" t="str">
            <v>Argentina</v>
          </cell>
          <cell r="Q947" t="str">
            <v>No mercado</v>
          </cell>
          <cell r="R947">
            <v>0.33</v>
          </cell>
          <cell r="S947">
            <v>0</v>
          </cell>
          <cell r="T947">
            <v>0</v>
          </cell>
          <cell r="U947">
            <v>0.33</v>
          </cell>
          <cell r="V947">
            <v>0</v>
          </cell>
          <cell r="W947">
            <v>0</v>
          </cell>
          <cell r="X947">
            <v>0.33</v>
          </cell>
          <cell r="Y947">
            <v>0</v>
          </cell>
          <cell r="Z947">
            <v>0</v>
          </cell>
          <cell r="AA947"/>
          <cell r="AB947"/>
          <cell r="AC947"/>
          <cell r="AD947"/>
          <cell r="AE947"/>
          <cell r="AF947"/>
          <cell r="AG947"/>
          <cell r="AH947"/>
          <cell r="AI947"/>
          <cell r="AJ947"/>
          <cell r="AK947"/>
          <cell r="AL947"/>
        </row>
        <row r="948">
          <cell r="D948" t="str">
            <v>USD</v>
          </cell>
          <cell r="J948" t="str">
            <v>LETRAS EN GARANTÍA</v>
          </cell>
          <cell r="L948" t="str">
            <v>TASA CERO</v>
          </cell>
          <cell r="M948" t="str">
            <v>Argentina</v>
          </cell>
          <cell r="Q948" t="str">
            <v>No mercado</v>
          </cell>
          <cell r="R948">
            <v>0.33</v>
          </cell>
          <cell r="S948">
            <v>0</v>
          </cell>
          <cell r="T948">
            <v>0</v>
          </cell>
          <cell r="U948">
            <v>0.33</v>
          </cell>
          <cell r="V948">
            <v>0</v>
          </cell>
          <cell r="W948">
            <v>0</v>
          </cell>
          <cell r="X948">
            <v>0.33</v>
          </cell>
          <cell r="Y948">
            <v>0</v>
          </cell>
          <cell r="Z948">
            <v>0</v>
          </cell>
          <cell r="AA948"/>
          <cell r="AB948"/>
          <cell r="AC948"/>
          <cell r="AD948"/>
          <cell r="AE948"/>
          <cell r="AF948"/>
          <cell r="AG948"/>
          <cell r="AH948"/>
          <cell r="AI948"/>
          <cell r="AJ948"/>
          <cell r="AK948"/>
          <cell r="AL948"/>
        </row>
        <row r="949">
          <cell r="D949" t="str">
            <v>USD</v>
          </cell>
          <cell r="J949" t="str">
            <v>LETRAS EN GARANTÍA</v>
          </cell>
          <cell r="L949" t="str">
            <v>TASA CERO</v>
          </cell>
          <cell r="M949" t="str">
            <v>Argentina</v>
          </cell>
          <cell r="Q949" t="str">
            <v>No mercado</v>
          </cell>
          <cell r="R949">
            <v>0.33</v>
          </cell>
          <cell r="S949">
            <v>0</v>
          </cell>
          <cell r="T949">
            <v>0</v>
          </cell>
          <cell r="U949">
            <v>0.33</v>
          </cell>
          <cell r="V949">
            <v>0</v>
          </cell>
          <cell r="W949">
            <v>0</v>
          </cell>
          <cell r="X949">
            <v>0.33</v>
          </cell>
          <cell r="Y949">
            <v>0</v>
          </cell>
          <cell r="Z949">
            <v>0</v>
          </cell>
          <cell r="AA949"/>
          <cell r="AB949"/>
          <cell r="AC949"/>
          <cell r="AD949"/>
          <cell r="AE949"/>
          <cell r="AF949"/>
          <cell r="AG949"/>
          <cell r="AH949"/>
          <cell r="AI949"/>
          <cell r="AJ949"/>
          <cell r="AK949"/>
          <cell r="AL949"/>
        </row>
        <row r="950">
          <cell r="D950" t="str">
            <v>USD</v>
          </cell>
          <cell r="J950" t="str">
            <v>LETRAS EN GARANTÍA</v>
          </cell>
          <cell r="L950" t="str">
            <v>TASA CERO</v>
          </cell>
          <cell r="M950" t="str">
            <v>Argentina</v>
          </cell>
          <cell r="Q950" t="str">
            <v>No mercado</v>
          </cell>
          <cell r="R950">
            <v>0.33</v>
          </cell>
          <cell r="S950">
            <v>0</v>
          </cell>
          <cell r="T950">
            <v>0</v>
          </cell>
          <cell r="U950">
            <v>0.33</v>
          </cell>
          <cell r="V950">
            <v>0</v>
          </cell>
          <cell r="W950">
            <v>0</v>
          </cell>
          <cell r="X950">
            <v>0.33</v>
          </cell>
          <cell r="Y950">
            <v>0</v>
          </cell>
          <cell r="Z950">
            <v>0</v>
          </cell>
          <cell r="AA950"/>
          <cell r="AB950"/>
          <cell r="AC950"/>
          <cell r="AD950"/>
          <cell r="AE950"/>
          <cell r="AF950"/>
          <cell r="AG950"/>
          <cell r="AH950"/>
          <cell r="AI950"/>
          <cell r="AJ950"/>
          <cell r="AK950"/>
          <cell r="AL950"/>
        </row>
        <row r="951">
          <cell r="D951" t="str">
            <v>USD</v>
          </cell>
          <cell r="J951" t="str">
            <v>LETRAS EN GARANTÍA</v>
          </cell>
          <cell r="L951" t="str">
            <v>TASA CERO</v>
          </cell>
          <cell r="M951" t="str">
            <v>Argentina</v>
          </cell>
          <cell r="Q951" t="str">
            <v>No mercado</v>
          </cell>
          <cell r="R951">
            <v>0.33</v>
          </cell>
          <cell r="S951">
            <v>0</v>
          </cell>
          <cell r="T951">
            <v>0</v>
          </cell>
          <cell r="U951">
            <v>0.33</v>
          </cell>
          <cell r="V951">
            <v>0</v>
          </cell>
          <cell r="W951">
            <v>0</v>
          </cell>
          <cell r="X951">
            <v>0.33</v>
          </cell>
          <cell r="Y951">
            <v>0</v>
          </cell>
          <cell r="Z951">
            <v>0</v>
          </cell>
          <cell r="AA951"/>
          <cell r="AB951"/>
          <cell r="AC951"/>
          <cell r="AD951"/>
          <cell r="AE951"/>
          <cell r="AF951"/>
          <cell r="AG951"/>
          <cell r="AH951"/>
          <cell r="AI951"/>
          <cell r="AJ951"/>
          <cell r="AK951"/>
          <cell r="AL951"/>
        </row>
        <row r="952">
          <cell r="D952" t="str">
            <v>USD</v>
          </cell>
          <cell r="J952" t="str">
            <v>LETRAS EN GARANTÍA</v>
          </cell>
          <cell r="L952" t="str">
            <v>TASA CERO</v>
          </cell>
          <cell r="M952" t="str">
            <v>Argentina</v>
          </cell>
          <cell r="Q952" t="str">
            <v>No mercado</v>
          </cell>
          <cell r="R952">
            <v>0.33</v>
          </cell>
          <cell r="S952">
            <v>0</v>
          </cell>
          <cell r="T952">
            <v>0</v>
          </cell>
          <cell r="U952">
            <v>0.33</v>
          </cell>
          <cell r="V952">
            <v>0</v>
          </cell>
          <cell r="W952">
            <v>0</v>
          </cell>
          <cell r="X952">
            <v>0.33</v>
          </cell>
          <cell r="Y952">
            <v>0</v>
          </cell>
          <cell r="Z952">
            <v>0</v>
          </cell>
          <cell r="AA952"/>
          <cell r="AB952"/>
          <cell r="AC952"/>
          <cell r="AD952"/>
          <cell r="AE952"/>
          <cell r="AF952"/>
          <cell r="AG952"/>
          <cell r="AH952"/>
          <cell r="AI952"/>
          <cell r="AJ952"/>
          <cell r="AK952"/>
          <cell r="AL952"/>
        </row>
        <row r="953">
          <cell r="D953" t="str">
            <v>USD</v>
          </cell>
          <cell r="J953" t="str">
            <v>LETRAS EN GARANTÍA</v>
          </cell>
          <cell r="L953" t="str">
            <v>TASA CERO</v>
          </cell>
          <cell r="M953" t="str">
            <v>Argentina</v>
          </cell>
          <cell r="Q953" t="str">
            <v>No mercado</v>
          </cell>
          <cell r="R953">
            <v>0.33</v>
          </cell>
          <cell r="S953">
            <v>0</v>
          </cell>
          <cell r="T953">
            <v>0</v>
          </cell>
          <cell r="U953">
            <v>0.33</v>
          </cell>
          <cell r="V953">
            <v>0</v>
          </cell>
          <cell r="W953">
            <v>0</v>
          </cell>
          <cell r="X953">
            <v>0.33</v>
          </cell>
          <cell r="Y953">
            <v>0</v>
          </cell>
          <cell r="Z953">
            <v>0</v>
          </cell>
          <cell r="AA953"/>
          <cell r="AB953"/>
          <cell r="AC953"/>
          <cell r="AD953"/>
          <cell r="AE953"/>
          <cell r="AF953"/>
          <cell r="AG953"/>
          <cell r="AH953"/>
          <cell r="AI953"/>
          <cell r="AJ953"/>
          <cell r="AK953"/>
          <cell r="AL953"/>
        </row>
        <row r="954">
          <cell r="D954" t="str">
            <v>USD</v>
          </cell>
          <cell r="J954" t="str">
            <v>LETRAS EN GARANTÍA</v>
          </cell>
          <cell r="L954" t="str">
            <v>TASA CERO</v>
          </cell>
          <cell r="M954" t="str">
            <v>Argentina</v>
          </cell>
          <cell r="Q954" t="str">
            <v>No mercado</v>
          </cell>
          <cell r="R954">
            <v>0.33</v>
          </cell>
          <cell r="S954">
            <v>0</v>
          </cell>
          <cell r="T954">
            <v>0</v>
          </cell>
          <cell r="U954">
            <v>0.33</v>
          </cell>
          <cell r="V954">
            <v>0</v>
          </cell>
          <cell r="W954">
            <v>0</v>
          </cell>
          <cell r="X954">
            <v>0.33</v>
          </cell>
          <cell r="Y954">
            <v>0</v>
          </cell>
          <cell r="Z954">
            <v>0</v>
          </cell>
          <cell r="AA954"/>
          <cell r="AB954"/>
          <cell r="AC954"/>
          <cell r="AD954"/>
          <cell r="AE954"/>
          <cell r="AF954"/>
          <cell r="AG954"/>
          <cell r="AH954"/>
          <cell r="AI954"/>
          <cell r="AJ954"/>
          <cell r="AK954"/>
          <cell r="AL954"/>
        </row>
        <row r="955">
          <cell r="D955" t="str">
            <v>USD</v>
          </cell>
          <cell r="J955" t="str">
            <v>LETRAS EN GARANTÍA</v>
          </cell>
          <cell r="L955" t="str">
            <v>TASA CERO</v>
          </cell>
          <cell r="M955" t="str">
            <v>Argentina</v>
          </cell>
          <cell r="Q955" t="str">
            <v>No mercado</v>
          </cell>
          <cell r="R955">
            <v>0.33</v>
          </cell>
          <cell r="S955">
            <v>0</v>
          </cell>
          <cell r="T955">
            <v>0</v>
          </cell>
          <cell r="U955">
            <v>0.33</v>
          </cell>
          <cell r="V955">
            <v>0</v>
          </cell>
          <cell r="W955">
            <v>0</v>
          </cell>
          <cell r="X955">
            <v>0.33</v>
          </cell>
          <cell r="Y955">
            <v>0</v>
          </cell>
          <cell r="Z955">
            <v>0</v>
          </cell>
          <cell r="AA955"/>
          <cell r="AB955"/>
          <cell r="AC955"/>
          <cell r="AD955"/>
          <cell r="AE955"/>
          <cell r="AF955"/>
          <cell r="AG955"/>
          <cell r="AH955"/>
          <cell r="AI955"/>
          <cell r="AJ955"/>
          <cell r="AK955"/>
          <cell r="AL955"/>
        </row>
        <row r="956">
          <cell r="D956" t="str">
            <v>USD</v>
          </cell>
          <cell r="J956" t="str">
            <v>LETRAS EN GARANTÍA</v>
          </cell>
          <cell r="L956" t="str">
            <v>TASA CERO</v>
          </cell>
          <cell r="M956" t="str">
            <v>Argentina</v>
          </cell>
          <cell r="Q956" t="str">
            <v>No mercado</v>
          </cell>
          <cell r="R956">
            <v>0.33</v>
          </cell>
          <cell r="S956">
            <v>0</v>
          </cell>
          <cell r="T956">
            <v>0</v>
          </cell>
          <cell r="U956">
            <v>0.33</v>
          </cell>
          <cell r="V956">
            <v>0</v>
          </cell>
          <cell r="W956">
            <v>0</v>
          </cell>
          <cell r="X956">
            <v>0.33</v>
          </cell>
          <cell r="Y956">
            <v>0</v>
          </cell>
          <cell r="Z956">
            <v>0</v>
          </cell>
          <cell r="AA956"/>
          <cell r="AB956"/>
          <cell r="AC956"/>
          <cell r="AD956"/>
          <cell r="AE956"/>
          <cell r="AF956"/>
          <cell r="AG956"/>
          <cell r="AH956"/>
          <cell r="AI956"/>
          <cell r="AJ956"/>
          <cell r="AK956"/>
          <cell r="AL956"/>
        </row>
        <row r="957">
          <cell r="D957" t="str">
            <v>USD</v>
          </cell>
          <cell r="J957" t="str">
            <v>LETRAS EN GARANTÍA</v>
          </cell>
          <cell r="L957" t="str">
            <v>TASA CERO</v>
          </cell>
          <cell r="M957" t="str">
            <v>Argentina</v>
          </cell>
          <cell r="Q957" t="str">
            <v>No mercado</v>
          </cell>
          <cell r="R957">
            <v>0.33</v>
          </cell>
          <cell r="S957">
            <v>0</v>
          </cell>
          <cell r="T957">
            <v>0</v>
          </cell>
          <cell r="U957">
            <v>0.33</v>
          </cell>
          <cell r="V957">
            <v>0</v>
          </cell>
          <cell r="W957">
            <v>0</v>
          </cell>
          <cell r="X957">
            <v>0.33</v>
          </cell>
          <cell r="Y957">
            <v>0</v>
          </cell>
          <cell r="Z957">
            <v>0</v>
          </cell>
          <cell r="AA957"/>
          <cell r="AB957"/>
          <cell r="AC957"/>
          <cell r="AD957"/>
          <cell r="AE957"/>
          <cell r="AF957"/>
          <cell r="AG957"/>
          <cell r="AH957"/>
          <cell r="AI957"/>
          <cell r="AJ957"/>
          <cell r="AK957"/>
          <cell r="AL957"/>
        </row>
        <row r="958">
          <cell r="D958" t="str">
            <v>USD</v>
          </cell>
          <cell r="J958" t="str">
            <v>LETRAS EN GARANTÍA</v>
          </cell>
          <cell r="L958" t="str">
            <v>TASA CERO</v>
          </cell>
          <cell r="M958" t="str">
            <v>Argentina</v>
          </cell>
          <cell r="Q958" t="str">
            <v>No mercado</v>
          </cell>
          <cell r="R958">
            <v>0.33</v>
          </cell>
          <cell r="S958">
            <v>0</v>
          </cell>
          <cell r="T958">
            <v>0</v>
          </cell>
          <cell r="U958">
            <v>0.33</v>
          </cell>
          <cell r="V958">
            <v>0</v>
          </cell>
          <cell r="W958">
            <v>0</v>
          </cell>
          <cell r="X958">
            <v>0.33</v>
          </cell>
          <cell r="Y958">
            <v>0</v>
          </cell>
          <cell r="Z958">
            <v>0</v>
          </cell>
          <cell r="AA958"/>
          <cell r="AB958"/>
          <cell r="AC958"/>
          <cell r="AD958"/>
          <cell r="AE958"/>
          <cell r="AF958"/>
          <cell r="AG958"/>
          <cell r="AH958"/>
          <cell r="AI958"/>
          <cell r="AJ958"/>
          <cell r="AK958"/>
          <cell r="AL958"/>
        </row>
        <row r="959">
          <cell r="D959" t="str">
            <v>USD</v>
          </cell>
          <cell r="J959" t="str">
            <v>LETRAS EN GARANTÍA</v>
          </cell>
          <cell r="L959" t="str">
            <v>TASA CERO</v>
          </cell>
          <cell r="M959" t="str">
            <v>Argentina</v>
          </cell>
          <cell r="Q959" t="str">
            <v>No mercado</v>
          </cell>
          <cell r="R959">
            <v>0.33</v>
          </cell>
          <cell r="S959">
            <v>0</v>
          </cell>
          <cell r="T959">
            <v>0</v>
          </cell>
          <cell r="U959">
            <v>0.33</v>
          </cell>
          <cell r="V959">
            <v>0</v>
          </cell>
          <cell r="W959">
            <v>0</v>
          </cell>
          <cell r="X959">
            <v>0.33</v>
          </cell>
          <cell r="Y959">
            <v>0</v>
          </cell>
          <cell r="Z959">
            <v>0</v>
          </cell>
          <cell r="AA959"/>
          <cell r="AB959"/>
          <cell r="AC959"/>
          <cell r="AD959"/>
          <cell r="AE959"/>
          <cell r="AF959"/>
          <cell r="AG959"/>
          <cell r="AH959"/>
          <cell r="AI959"/>
          <cell r="AJ959"/>
          <cell r="AK959"/>
          <cell r="AL959"/>
        </row>
        <row r="960">
          <cell r="D960" t="str">
            <v>USD</v>
          </cell>
          <cell r="J960" t="str">
            <v>LETRAS EN GARANTÍA</v>
          </cell>
          <cell r="L960" t="str">
            <v>TASA CERO</v>
          </cell>
          <cell r="M960" t="str">
            <v>Argentina</v>
          </cell>
          <cell r="Q960" t="str">
            <v>No mercado</v>
          </cell>
          <cell r="R960">
            <v>0.33</v>
          </cell>
          <cell r="S960">
            <v>0</v>
          </cell>
          <cell r="T960">
            <v>0</v>
          </cell>
          <cell r="U960">
            <v>0.33</v>
          </cell>
          <cell r="V960">
            <v>0</v>
          </cell>
          <cell r="W960">
            <v>0</v>
          </cell>
          <cell r="X960">
            <v>0.33</v>
          </cell>
          <cell r="Y960">
            <v>0</v>
          </cell>
          <cell r="Z960">
            <v>0</v>
          </cell>
          <cell r="AA960"/>
          <cell r="AB960"/>
          <cell r="AC960"/>
          <cell r="AD960"/>
          <cell r="AE960"/>
          <cell r="AF960"/>
          <cell r="AG960"/>
          <cell r="AH960"/>
          <cell r="AI960"/>
          <cell r="AJ960"/>
          <cell r="AK960"/>
          <cell r="AL960"/>
        </row>
        <row r="961">
          <cell r="D961" t="str">
            <v>USD</v>
          </cell>
          <cell r="J961" t="str">
            <v>LETRAS EN GARANTÍA</v>
          </cell>
          <cell r="L961" t="str">
            <v>TASA CERO</v>
          </cell>
          <cell r="M961" t="str">
            <v>Argentina</v>
          </cell>
          <cell r="Q961" t="str">
            <v>No mercado</v>
          </cell>
          <cell r="R961">
            <v>0.33</v>
          </cell>
          <cell r="S961">
            <v>0</v>
          </cell>
          <cell r="T961">
            <v>0</v>
          </cell>
          <cell r="U961">
            <v>0.33</v>
          </cell>
          <cell r="V961">
            <v>0</v>
          </cell>
          <cell r="W961">
            <v>0</v>
          </cell>
          <cell r="X961">
            <v>0.33</v>
          </cell>
          <cell r="Y961">
            <v>0</v>
          </cell>
          <cell r="Z961">
            <v>0</v>
          </cell>
          <cell r="AA961"/>
          <cell r="AB961"/>
          <cell r="AC961"/>
          <cell r="AD961"/>
          <cell r="AE961"/>
          <cell r="AF961"/>
          <cell r="AG961"/>
          <cell r="AH961"/>
          <cell r="AI961"/>
          <cell r="AJ961"/>
          <cell r="AK961"/>
          <cell r="AL961"/>
        </row>
        <row r="962">
          <cell r="D962" t="str">
            <v>USD</v>
          </cell>
          <cell r="J962" t="str">
            <v>LETRAS EN GARANTÍA</v>
          </cell>
          <cell r="L962" t="str">
            <v>TASA CERO</v>
          </cell>
          <cell r="M962" t="str">
            <v>Argentina</v>
          </cell>
          <cell r="Q962" t="str">
            <v>No mercado</v>
          </cell>
          <cell r="R962">
            <v>0.33</v>
          </cell>
          <cell r="S962">
            <v>0</v>
          </cell>
          <cell r="T962">
            <v>0</v>
          </cell>
          <cell r="U962">
            <v>0.33</v>
          </cell>
          <cell r="V962">
            <v>0</v>
          </cell>
          <cell r="W962">
            <v>0</v>
          </cell>
          <cell r="X962">
            <v>0.33</v>
          </cell>
          <cell r="Y962">
            <v>0</v>
          </cell>
          <cell r="Z962">
            <v>0</v>
          </cell>
          <cell r="AA962"/>
          <cell r="AB962"/>
          <cell r="AC962"/>
          <cell r="AD962"/>
          <cell r="AE962"/>
          <cell r="AF962"/>
          <cell r="AG962"/>
          <cell r="AH962"/>
          <cell r="AI962"/>
          <cell r="AJ962"/>
          <cell r="AK962"/>
          <cell r="AL962"/>
        </row>
        <row r="963">
          <cell r="D963" t="str">
            <v>USD</v>
          </cell>
          <cell r="J963" t="str">
            <v>LETRAS EN GARANTÍA</v>
          </cell>
          <cell r="L963" t="str">
            <v>TASA CERO</v>
          </cell>
          <cell r="M963" t="str">
            <v>Argentina</v>
          </cell>
          <cell r="Q963" t="str">
            <v>No mercado</v>
          </cell>
          <cell r="R963">
            <v>0.33</v>
          </cell>
          <cell r="S963">
            <v>0</v>
          </cell>
          <cell r="T963">
            <v>0</v>
          </cell>
          <cell r="U963">
            <v>0.33</v>
          </cell>
          <cell r="V963">
            <v>0</v>
          </cell>
          <cell r="W963">
            <v>0</v>
          </cell>
          <cell r="X963">
            <v>0.33</v>
          </cell>
          <cell r="Y963">
            <v>0</v>
          </cell>
          <cell r="Z963">
            <v>0</v>
          </cell>
          <cell r="AA963"/>
          <cell r="AB963"/>
          <cell r="AC963"/>
          <cell r="AD963"/>
          <cell r="AE963"/>
          <cell r="AF963"/>
          <cell r="AG963"/>
          <cell r="AH963"/>
          <cell r="AI963"/>
          <cell r="AJ963"/>
          <cell r="AK963"/>
          <cell r="AL963"/>
        </row>
        <row r="964">
          <cell r="D964" t="str">
            <v>USD</v>
          </cell>
          <cell r="J964" t="str">
            <v>LETRAS EN GARANTÍA</v>
          </cell>
          <cell r="L964" t="str">
            <v>TASA CERO</v>
          </cell>
          <cell r="M964" t="str">
            <v>Argentina</v>
          </cell>
          <cell r="Q964" t="str">
            <v>No mercado</v>
          </cell>
          <cell r="R964">
            <v>0.33</v>
          </cell>
          <cell r="S964">
            <v>0</v>
          </cell>
          <cell r="T964">
            <v>0</v>
          </cell>
          <cell r="U964">
            <v>0.33</v>
          </cell>
          <cell r="V964">
            <v>0</v>
          </cell>
          <cell r="W964">
            <v>0</v>
          </cell>
          <cell r="X964">
            <v>0.33</v>
          </cell>
          <cell r="Y964">
            <v>0</v>
          </cell>
          <cell r="Z964">
            <v>0</v>
          </cell>
          <cell r="AA964"/>
          <cell r="AB964"/>
          <cell r="AC964"/>
          <cell r="AD964"/>
          <cell r="AE964"/>
          <cell r="AF964"/>
          <cell r="AG964"/>
          <cell r="AH964"/>
          <cell r="AI964"/>
          <cell r="AJ964"/>
          <cell r="AK964"/>
          <cell r="AL964"/>
        </row>
        <row r="965">
          <cell r="D965" t="str">
            <v>USD</v>
          </cell>
          <cell r="J965" t="str">
            <v>LETRAS EN GARANTÍA</v>
          </cell>
          <cell r="L965" t="str">
            <v>TASA CERO</v>
          </cell>
          <cell r="M965" t="str">
            <v>Argentina</v>
          </cell>
          <cell r="Q965" t="str">
            <v>No mercado</v>
          </cell>
          <cell r="R965">
            <v>0.33</v>
          </cell>
          <cell r="S965">
            <v>0</v>
          </cell>
          <cell r="T965">
            <v>0</v>
          </cell>
          <cell r="U965">
            <v>0.33</v>
          </cell>
          <cell r="V965">
            <v>0</v>
          </cell>
          <cell r="W965">
            <v>0</v>
          </cell>
          <cell r="X965">
            <v>0.33</v>
          </cell>
          <cell r="Y965">
            <v>0</v>
          </cell>
          <cell r="Z965">
            <v>0</v>
          </cell>
          <cell r="AA965"/>
          <cell r="AB965"/>
          <cell r="AC965"/>
          <cell r="AD965"/>
          <cell r="AE965"/>
          <cell r="AF965"/>
          <cell r="AG965"/>
          <cell r="AH965"/>
          <cell r="AI965"/>
          <cell r="AJ965"/>
          <cell r="AK965"/>
          <cell r="AL965"/>
        </row>
        <row r="966">
          <cell r="D966" t="str">
            <v>USD</v>
          </cell>
          <cell r="J966" t="str">
            <v>LETRAS EN GARANTÍA</v>
          </cell>
          <cell r="L966" t="str">
            <v>TASA CERO</v>
          </cell>
          <cell r="M966" t="str">
            <v>Argentina</v>
          </cell>
          <cell r="Q966" t="str">
            <v>No mercado</v>
          </cell>
          <cell r="R966">
            <v>0.33</v>
          </cell>
          <cell r="S966">
            <v>0</v>
          </cell>
          <cell r="T966">
            <v>0</v>
          </cell>
          <cell r="U966">
            <v>0.33</v>
          </cell>
          <cell r="V966">
            <v>0</v>
          </cell>
          <cell r="W966">
            <v>0</v>
          </cell>
          <cell r="X966">
            <v>0.33</v>
          </cell>
          <cell r="Y966">
            <v>0</v>
          </cell>
          <cell r="Z966">
            <v>0</v>
          </cell>
          <cell r="AA966"/>
          <cell r="AB966"/>
          <cell r="AC966"/>
          <cell r="AD966"/>
          <cell r="AE966"/>
          <cell r="AF966"/>
          <cell r="AG966"/>
          <cell r="AH966"/>
          <cell r="AI966"/>
          <cell r="AJ966"/>
          <cell r="AK966"/>
          <cell r="AL966"/>
        </row>
        <row r="967">
          <cell r="D967" t="str">
            <v>USD</v>
          </cell>
          <cell r="J967" t="str">
            <v>LETRAS EN GARANTÍA</v>
          </cell>
          <cell r="L967" t="str">
            <v>TASA CERO</v>
          </cell>
          <cell r="M967" t="str">
            <v>Argentina</v>
          </cell>
          <cell r="Q967" t="str">
            <v>No mercado</v>
          </cell>
          <cell r="R967">
            <v>0.33</v>
          </cell>
          <cell r="S967">
            <v>0</v>
          </cell>
          <cell r="T967">
            <v>0</v>
          </cell>
          <cell r="U967">
            <v>0.33</v>
          </cell>
          <cell r="V967">
            <v>0</v>
          </cell>
          <cell r="W967">
            <v>0</v>
          </cell>
          <cell r="X967">
            <v>0.33</v>
          </cell>
          <cell r="Y967">
            <v>0</v>
          </cell>
          <cell r="Z967">
            <v>0</v>
          </cell>
          <cell r="AA967"/>
          <cell r="AB967"/>
          <cell r="AC967"/>
          <cell r="AD967"/>
          <cell r="AE967"/>
          <cell r="AF967"/>
          <cell r="AG967"/>
          <cell r="AH967"/>
          <cell r="AI967"/>
          <cell r="AJ967"/>
          <cell r="AK967"/>
          <cell r="AL967"/>
        </row>
        <row r="968">
          <cell r="D968" t="str">
            <v>USD</v>
          </cell>
          <cell r="J968" t="str">
            <v>LETRAS EN GARANTÍA</v>
          </cell>
          <cell r="L968" t="str">
            <v>TASA CERO</v>
          </cell>
          <cell r="M968" t="str">
            <v>Argentina</v>
          </cell>
          <cell r="Q968" t="str">
            <v>No mercado</v>
          </cell>
          <cell r="R968">
            <v>0.33</v>
          </cell>
          <cell r="S968">
            <v>0</v>
          </cell>
          <cell r="T968">
            <v>0</v>
          </cell>
          <cell r="U968">
            <v>0.33</v>
          </cell>
          <cell r="V968">
            <v>0</v>
          </cell>
          <cell r="W968">
            <v>0</v>
          </cell>
          <cell r="X968">
            <v>0.33</v>
          </cell>
          <cell r="Y968">
            <v>0</v>
          </cell>
          <cell r="Z968">
            <v>0</v>
          </cell>
          <cell r="AA968"/>
          <cell r="AB968"/>
          <cell r="AC968"/>
          <cell r="AD968"/>
          <cell r="AE968"/>
          <cell r="AF968"/>
          <cell r="AG968"/>
          <cell r="AH968"/>
          <cell r="AI968"/>
          <cell r="AJ968"/>
          <cell r="AK968"/>
          <cell r="AL968"/>
        </row>
        <row r="969">
          <cell r="D969" t="str">
            <v>USD</v>
          </cell>
          <cell r="J969" t="str">
            <v>LETRAS EN GARANTÍA</v>
          </cell>
          <cell r="L969" t="str">
            <v>TASA CERO</v>
          </cell>
          <cell r="M969" t="str">
            <v>Argentina</v>
          </cell>
          <cell r="Q969" t="str">
            <v>No mercado</v>
          </cell>
          <cell r="R969">
            <v>0.33</v>
          </cell>
          <cell r="S969">
            <v>0</v>
          </cell>
          <cell r="T969">
            <v>0</v>
          </cell>
          <cell r="U969">
            <v>0.33</v>
          </cell>
          <cell r="V969">
            <v>0</v>
          </cell>
          <cell r="W969">
            <v>0</v>
          </cell>
          <cell r="X969">
            <v>0.33</v>
          </cell>
          <cell r="Y969">
            <v>0</v>
          </cell>
          <cell r="Z969">
            <v>0</v>
          </cell>
          <cell r="AA969"/>
          <cell r="AB969"/>
          <cell r="AC969"/>
          <cell r="AD969"/>
          <cell r="AE969"/>
          <cell r="AF969"/>
          <cell r="AG969"/>
          <cell r="AH969"/>
          <cell r="AI969"/>
          <cell r="AJ969"/>
          <cell r="AK969"/>
          <cell r="AL969"/>
        </row>
        <row r="970">
          <cell r="D970" t="str">
            <v>USD</v>
          </cell>
          <cell r="J970" t="str">
            <v>LETRAS EN GARANTÍA</v>
          </cell>
          <cell r="L970" t="str">
            <v>TASA CERO</v>
          </cell>
          <cell r="M970" t="str">
            <v>Argentina</v>
          </cell>
          <cell r="Q970" t="str">
            <v>No mercado</v>
          </cell>
          <cell r="R970">
            <v>0.33</v>
          </cell>
          <cell r="S970">
            <v>0</v>
          </cell>
          <cell r="T970">
            <v>0</v>
          </cell>
          <cell r="U970">
            <v>0.33</v>
          </cell>
          <cell r="V970">
            <v>0</v>
          </cell>
          <cell r="W970">
            <v>0</v>
          </cell>
          <cell r="X970">
            <v>0.33</v>
          </cell>
          <cell r="Y970">
            <v>0</v>
          </cell>
          <cell r="Z970">
            <v>0</v>
          </cell>
          <cell r="AA970"/>
          <cell r="AB970"/>
          <cell r="AC970"/>
          <cell r="AD970"/>
          <cell r="AE970"/>
          <cell r="AF970"/>
          <cell r="AG970"/>
          <cell r="AH970"/>
          <cell r="AI970"/>
          <cell r="AJ970"/>
          <cell r="AK970"/>
          <cell r="AL970"/>
        </row>
        <row r="971">
          <cell r="D971" t="str">
            <v>USD</v>
          </cell>
          <cell r="J971" t="str">
            <v>LETRAS EN GARANTÍA</v>
          </cell>
          <cell r="L971" t="str">
            <v>TASA CERO</v>
          </cell>
          <cell r="M971" t="str">
            <v>Argentina</v>
          </cell>
          <cell r="Q971" t="str">
            <v>No mercado</v>
          </cell>
          <cell r="R971">
            <v>0.33</v>
          </cell>
          <cell r="S971">
            <v>0</v>
          </cell>
          <cell r="T971">
            <v>0</v>
          </cell>
          <cell r="U971">
            <v>0.33</v>
          </cell>
          <cell r="V971">
            <v>0</v>
          </cell>
          <cell r="W971">
            <v>0</v>
          </cell>
          <cell r="X971">
            <v>0.33</v>
          </cell>
          <cell r="Y971">
            <v>0</v>
          </cell>
          <cell r="Z971">
            <v>0</v>
          </cell>
          <cell r="AA971"/>
          <cell r="AB971"/>
          <cell r="AC971"/>
          <cell r="AD971"/>
          <cell r="AE971"/>
          <cell r="AF971"/>
          <cell r="AG971"/>
          <cell r="AH971"/>
          <cell r="AI971"/>
          <cell r="AJ971"/>
          <cell r="AK971"/>
          <cell r="AL971"/>
        </row>
        <row r="972">
          <cell r="D972" t="str">
            <v>USD</v>
          </cell>
          <cell r="J972" t="str">
            <v>LETRAS EN GARANTÍA</v>
          </cell>
          <cell r="L972" t="str">
            <v>TASA CERO</v>
          </cell>
          <cell r="M972" t="str">
            <v>Argentina</v>
          </cell>
          <cell r="Q972" t="str">
            <v>No mercado</v>
          </cell>
          <cell r="R972">
            <v>0.33</v>
          </cell>
          <cell r="S972">
            <v>0</v>
          </cell>
          <cell r="T972">
            <v>0</v>
          </cell>
          <cell r="U972">
            <v>0.33</v>
          </cell>
          <cell r="V972">
            <v>0</v>
          </cell>
          <cell r="W972">
            <v>0</v>
          </cell>
          <cell r="X972">
            <v>0.33</v>
          </cell>
          <cell r="Y972">
            <v>0</v>
          </cell>
          <cell r="Z972">
            <v>0</v>
          </cell>
          <cell r="AA972"/>
          <cell r="AB972"/>
          <cell r="AC972"/>
          <cell r="AD972"/>
          <cell r="AE972"/>
          <cell r="AF972"/>
          <cell r="AG972"/>
          <cell r="AH972"/>
          <cell r="AI972"/>
          <cell r="AJ972"/>
          <cell r="AK972"/>
          <cell r="AL972"/>
        </row>
        <row r="973">
          <cell r="D973" t="str">
            <v>USD</v>
          </cell>
          <cell r="J973" t="str">
            <v>LETRAS EN GARANTÍA</v>
          </cell>
          <cell r="L973" t="str">
            <v>TASA CERO</v>
          </cell>
          <cell r="M973" t="str">
            <v>Argentina</v>
          </cell>
          <cell r="Q973" t="str">
            <v>No mercado</v>
          </cell>
          <cell r="R973">
            <v>0.33</v>
          </cell>
          <cell r="S973">
            <v>0</v>
          </cell>
          <cell r="T973">
            <v>0</v>
          </cell>
          <cell r="U973">
            <v>0.33</v>
          </cell>
          <cell r="V973">
            <v>0</v>
          </cell>
          <cell r="W973">
            <v>0</v>
          </cell>
          <cell r="X973">
            <v>0.33</v>
          </cell>
          <cell r="Y973">
            <v>0</v>
          </cell>
          <cell r="Z973">
            <v>0</v>
          </cell>
          <cell r="AA973"/>
          <cell r="AB973"/>
          <cell r="AC973"/>
          <cell r="AD973"/>
          <cell r="AE973"/>
          <cell r="AF973"/>
          <cell r="AG973"/>
          <cell r="AH973"/>
          <cell r="AI973"/>
          <cell r="AJ973"/>
          <cell r="AK973"/>
          <cell r="AL973"/>
        </row>
        <row r="974">
          <cell r="D974" t="str">
            <v>USD</v>
          </cell>
          <cell r="J974" t="str">
            <v>LETRAS EN GARANTÍA</v>
          </cell>
          <cell r="L974" t="str">
            <v>TASA CERO</v>
          </cell>
          <cell r="M974" t="str">
            <v>Argentina</v>
          </cell>
          <cell r="Q974" t="str">
            <v>No mercado</v>
          </cell>
          <cell r="R974">
            <v>0.33</v>
          </cell>
          <cell r="S974">
            <v>0</v>
          </cell>
          <cell r="T974">
            <v>0</v>
          </cell>
          <cell r="U974">
            <v>0.33</v>
          </cell>
          <cell r="V974">
            <v>0</v>
          </cell>
          <cell r="W974">
            <v>0</v>
          </cell>
          <cell r="X974">
            <v>0.33</v>
          </cell>
          <cell r="Y974">
            <v>0</v>
          </cell>
          <cell r="Z974">
            <v>0</v>
          </cell>
          <cell r="AA974"/>
          <cell r="AB974"/>
          <cell r="AC974"/>
          <cell r="AD974"/>
          <cell r="AE974"/>
          <cell r="AF974"/>
          <cell r="AG974"/>
          <cell r="AH974"/>
          <cell r="AI974"/>
          <cell r="AJ974"/>
          <cell r="AK974"/>
          <cell r="AL974"/>
        </row>
        <row r="975">
          <cell r="D975" t="str">
            <v>USD</v>
          </cell>
          <cell r="J975" t="str">
            <v>LETRAS EN GARANTÍA</v>
          </cell>
          <cell r="L975" t="str">
            <v>TASA CERO</v>
          </cell>
          <cell r="M975" t="str">
            <v>Argentina</v>
          </cell>
          <cell r="Q975" t="str">
            <v>No mercado</v>
          </cell>
          <cell r="R975">
            <v>0.33</v>
          </cell>
          <cell r="S975">
            <v>0</v>
          </cell>
          <cell r="T975">
            <v>0</v>
          </cell>
          <cell r="U975">
            <v>0.33</v>
          </cell>
          <cell r="V975">
            <v>0</v>
          </cell>
          <cell r="W975">
            <v>0</v>
          </cell>
          <cell r="X975">
            <v>0.33</v>
          </cell>
          <cell r="Y975">
            <v>0</v>
          </cell>
          <cell r="Z975">
            <v>0</v>
          </cell>
          <cell r="AA975"/>
          <cell r="AB975"/>
          <cell r="AC975"/>
          <cell r="AD975"/>
          <cell r="AE975"/>
          <cell r="AF975"/>
          <cell r="AG975"/>
          <cell r="AH975"/>
          <cell r="AI975"/>
          <cell r="AJ975"/>
          <cell r="AK975"/>
          <cell r="AL975"/>
        </row>
        <row r="976">
          <cell r="D976" t="str">
            <v>USD</v>
          </cell>
          <cell r="J976" t="str">
            <v>LETRAS EN GARANTÍA</v>
          </cell>
          <cell r="L976" t="str">
            <v>TASA CERO</v>
          </cell>
          <cell r="M976" t="str">
            <v>Argentina</v>
          </cell>
          <cell r="Q976" t="str">
            <v>No mercado</v>
          </cell>
          <cell r="R976">
            <v>0.33</v>
          </cell>
          <cell r="S976">
            <v>0</v>
          </cell>
          <cell r="T976">
            <v>0</v>
          </cell>
          <cell r="U976">
            <v>0.33</v>
          </cell>
          <cell r="V976">
            <v>0</v>
          </cell>
          <cell r="W976">
            <v>0</v>
          </cell>
          <cell r="X976">
            <v>0.33</v>
          </cell>
          <cell r="Y976">
            <v>0</v>
          </cell>
          <cell r="Z976">
            <v>0</v>
          </cell>
          <cell r="AA976"/>
          <cell r="AB976"/>
          <cell r="AC976"/>
          <cell r="AD976"/>
          <cell r="AE976"/>
          <cell r="AF976"/>
          <cell r="AG976"/>
          <cell r="AH976"/>
          <cell r="AI976"/>
          <cell r="AJ976"/>
          <cell r="AK976"/>
          <cell r="AL976"/>
        </row>
        <row r="977">
          <cell r="D977" t="str">
            <v>USD</v>
          </cell>
          <cell r="J977" t="str">
            <v>LETRAS EN GARANTÍA</v>
          </cell>
          <cell r="L977" t="str">
            <v>TASA CERO</v>
          </cell>
          <cell r="M977" t="str">
            <v>Argentina</v>
          </cell>
          <cell r="Q977" t="str">
            <v>No mercado</v>
          </cell>
          <cell r="R977">
            <v>0.33</v>
          </cell>
          <cell r="S977">
            <v>0</v>
          </cell>
          <cell r="T977">
            <v>0</v>
          </cell>
          <cell r="U977">
            <v>0.33</v>
          </cell>
          <cell r="V977">
            <v>0</v>
          </cell>
          <cell r="W977">
            <v>0</v>
          </cell>
          <cell r="X977">
            <v>0.33</v>
          </cell>
          <cell r="Y977">
            <v>0</v>
          </cell>
          <cell r="Z977">
            <v>0</v>
          </cell>
          <cell r="AA977"/>
          <cell r="AB977"/>
          <cell r="AC977"/>
          <cell r="AD977"/>
          <cell r="AE977"/>
          <cell r="AF977"/>
          <cell r="AG977"/>
          <cell r="AH977"/>
          <cell r="AI977"/>
          <cell r="AJ977"/>
          <cell r="AK977"/>
          <cell r="AL977"/>
        </row>
        <row r="978">
          <cell r="D978" t="str">
            <v>USD</v>
          </cell>
          <cell r="J978" t="str">
            <v>LETRAS EN GARANTÍA</v>
          </cell>
          <cell r="L978" t="str">
            <v>TASA CERO</v>
          </cell>
          <cell r="M978" t="str">
            <v>Argentina</v>
          </cell>
          <cell r="Q978" t="str">
            <v>No mercado</v>
          </cell>
          <cell r="R978">
            <v>0.33</v>
          </cell>
          <cell r="S978">
            <v>0</v>
          </cell>
          <cell r="T978">
            <v>0</v>
          </cell>
          <cell r="U978">
            <v>0.33</v>
          </cell>
          <cell r="V978">
            <v>0</v>
          </cell>
          <cell r="W978">
            <v>0</v>
          </cell>
          <cell r="X978">
            <v>0.33</v>
          </cell>
          <cell r="Y978">
            <v>0</v>
          </cell>
          <cell r="Z978">
            <v>0</v>
          </cell>
          <cell r="AA978"/>
          <cell r="AB978"/>
          <cell r="AC978"/>
          <cell r="AD978"/>
          <cell r="AE978"/>
          <cell r="AF978"/>
          <cell r="AG978"/>
          <cell r="AH978"/>
          <cell r="AI978"/>
          <cell r="AJ978"/>
          <cell r="AK978"/>
          <cell r="AL978"/>
        </row>
        <row r="979">
          <cell r="D979" t="str">
            <v>USD</v>
          </cell>
          <cell r="J979" t="str">
            <v>LETRAS EN GARANTÍA</v>
          </cell>
          <cell r="L979" t="str">
            <v>TASA CERO</v>
          </cell>
          <cell r="M979" t="str">
            <v>Argentina</v>
          </cell>
          <cell r="Q979" t="str">
            <v>No mercado</v>
          </cell>
          <cell r="R979">
            <v>0.33</v>
          </cell>
          <cell r="S979">
            <v>0</v>
          </cell>
          <cell r="T979">
            <v>0</v>
          </cell>
          <cell r="U979">
            <v>0.33</v>
          </cell>
          <cell r="V979">
            <v>0</v>
          </cell>
          <cell r="W979">
            <v>0</v>
          </cell>
          <cell r="X979">
            <v>0.33</v>
          </cell>
          <cell r="Y979">
            <v>0</v>
          </cell>
          <cell r="Z979">
            <v>0</v>
          </cell>
          <cell r="AA979"/>
          <cell r="AB979"/>
          <cell r="AC979"/>
          <cell r="AD979"/>
          <cell r="AE979"/>
          <cell r="AF979"/>
          <cell r="AG979"/>
          <cell r="AH979"/>
          <cell r="AI979"/>
          <cell r="AJ979"/>
          <cell r="AK979"/>
          <cell r="AL979"/>
        </row>
        <row r="980">
          <cell r="D980" t="str">
            <v>USD</v>
          </cell>
          <cell r="J980" t="str">
            <v>LETRAS EN GARANTÍA</v>
          </cell>
          <cell r="L980" t="str">
            <v>TASA CERO</v>
          </cell>
          <cell r="M980" t="str">
            <v>Argentina</v>
          </cell>
          <cell r="Q980" t="str">
            <v>No mercado</v>
          </cell>
          <cell r="R980">
            <v>0.33</v>
          </cell>
          <cell r="S980">
            <v>0</v>
          </cell>
          <cell r="T980">
            <v>0</v>
          </cell>
          <cell r="U980">
            <v>0.33</v>
          </cell>
          <cell r="V980">
            <v>0</v>
          </cell>
          <cell r="W980">
            <v>0</v>
          </cell>
          <cell r="X980">
            <v>0.33</v>
          </cell>
          <cell r="Y980">
            <v>0</v>
          </cell>
          <cell r="Z980">
            <v>0</v>
          </cell>
          <cell r="AA980"/>
          <cell r="AB980"/>
          <cell r="AC980"/>
          <cell r="AD980"/>
          <cell r="AE980"/>
          <cell r="AF980"/>
          <cell r="AG980"/>
          <cell r="AH980"/>
          <cell r="AI980"/>
          <cell r="AJ980"/>
          <cell r="AK980"/>
          <cell r="AL980"/>
        </row>
        <row r="981">
          <cell r="D981" t="str">
            <v>USD</v>
          </cell>
          <cell r="J981" t="str">
            <v>LETRAS EN GARANTÍA</v>
          </cell>
          <cell r="L981" t="str">
            <v>TASA CERO</v>
          </cell>
          <cell r="M981" t="str">
            <v>Argentina</v>
          </cell>
          <cell r="Q981" t="str">
            <v>No mercado</v>
          </cell>
          <cell r="R981">
            <v>0.33</v>
          </cell>
          <cell r="S981">
            <v>0</v>
          </cell>
          <cell r="T981">
            <v>0</v>
          </cell>
          <cell r="U981">
            <v>0.33</v>
          </cell>
          <cell r="V981">
            <v>0</v>
          </cell>
          <cell r="W981">
            <v>0</v>
          </cell>
          <cell r="X981">
            <v>0.33</v>
          </cell>
          <cell r="Y981">
            <v>0</v>
          </cell>
          <cell r="Z981">
            <v>0</v>
          </cell>
          <cell r="AA981"/>
          <cell r="AB981"/>
          <cell r="AC981"/>
          <cell r="AD981"/>
          <cell r="AE981"/>
          <cell r="AF981"/>
          <cell r="AG981"/>
          <cell r="AH981"/>
          <cell r="AI981"/>
          <cell r="AJ981"/>
          <cell r="AK981"/>
          <cell r="AL981"/>
        </row>
        <row r="982">
          <cell r="D982" t="str">
            <v>USD</v>
          </cell>
          <cell r="J982" t="str">
            <v>LETRAS EN GARANTÍA</v>
          </cell>
          <cell r="L982" t="str">
            <v>TASA CERO</v>
          </cell>
          <cell r="M982" t="str">
            <v>Argentina</v>
          </cell>
          <cell r="Q982" t="str">
            <v>No mercado</v>
          </cell>
          <cell r="R982">
            <v>0.35375000000000001</v>
          </cell>
          <cell r="S982">
            <v>0</v>
          </cell>
          <cell r="T982">
            <v>0</v>
          </cell>
          <cell r="U982">
            <v>0.35375000000000001</v>
          </cell>
          <cell r="V982">
            <v>0</v>
          </cell>
          <cell r="W982">
            <v>0</v>
          </cell>
          <cell r="X982">
            <v>0.35375000000000001</v>
          </cell>
          <cell r="Y982">
            <v>0</v>
          </cell>
          <cell r="Z982">
            <v>0</v>
          </cell>
          <cell r="AA982"/>
          <cell r="AB982"/>
          <cell r="AC982"/>
          <cell r="AD982"/>
          <cell r="AE982"/>
          <cell r="AF982"/>
          <cell r="AG982"/>
          <cell r="AH982"/>
          <cell r="AI982"/>
          <cell r="AJ982"/>
          <cell r="AK982"/>
          <cell r="AL982"/>
        </row>
        <row r="983">
          <cell r="D983" t="str">
            <v>USD</v>
          </cell>
          <cell r="J983" t="str">
            <v>LETRAS EN GARANTÍA</v>
          </cell>
          <cell r="L983" t="str">
            <v>TASA CERO</v>
          </cell>
          <cell r="M983" t="str">
            <v>Argentina</v>
          </cell>
          <cell r="Q983" t="str">
            <v>No mercado</v>
          </cell>
          <cell r="R983">
            <v>0.35375000000000001</v>
          </cell>
          <cell r="S983">
            <v>0</v>
          </cell>
          <cell r="T983">
            <v>0</v>
          </cell>
          <cell r="U983">
            <v>0.35375000000000001</v>
          </cell>
          <cell r="V983">
            <v>0</v>
          </cell>
          <cell r="W983">
            <v>0</v>
          </cell>
          <cell r="X983">
            <v>0.35375000000000001</v>
          </cell>
          <cell r="Y983">
            <v>0</v>
          </cell>
          <cell r="Z983">
            <v>0</v>
          </cell>
          <cell r="AA983"/>
          <cell r="AB983"/>
          <cell r="AC983"/>
          <cell r="AD983"/>
          <cell r="AE983"/>
          <cell r="AF983"/>
          <cell r="AG983"/>
          <cell r="AH983"/>
          <cell r="AI983"/>
          <cell r="AJ983"/>
          <cell r="AK983"/>
          <cell r="AL983"/>
        </row>
        <row r="984">
          <cell r="D984" t="str">
            <v>USD</v>
          </cell>
          <cell r="J984" t="str">
            <v>LETRAS EN GARANTÍA</v>
          </cell>
          <cell r="L984" t="str">
            <v>TASA CERO</v>
          </cell>
          <cell r="M984" t="str">
            <v>Argentina</v>
          </cell>
          <cell r="Q984" t="str">
            <v>No mercado</v>
          </cell>
          <cell r="R984">
            <v>0.35375000000000001</v>
          </cell>
          <cell r="S984">
            <v>0</v>
          </cell>
          <cell r="T984">
            <v>0</v>
          </cell>
          <cell r="U984">
            <v>0.35375000000000001</v>
          </cell>
          <cell r="V984">
            <v>0</v>
          </cell>
          <cell r="W984">
            <v>0</v>
          </cell>
          <cell r="X984">
            <v>0.35375000000000001</v>
          </cell>
          <cell r="Y984">
            <v>0</v>
          </cell>
          <cell r="Z984">
            <v>0</v>
          </cell>
          <cell r="AA984"/>
          <cell r="AB984"/>
          <cell r="AC984"/>
          <cell r="AD984"/>
          <cell r="AE984"/>
          <cell r="AF984"/>
          <cell r="AG984"/>
          <cell r="AH984"/>
          <cell r="AI984"/>
          <cell r="AJ984"/>
          <cell r="AK984"/>
          <cell r="AL984"/>
        </row>
        <row r="985">
          <cell r="D985" t="str">
            <v>USD</v>
          </cell>
          <cell r="J985" t="str">
            <v>LETRAS EN GARANTÍA</v>
          </cell>
          <cell r="L985" t="str">
            <v>TASA CERO</v>
          </cell>
          <cell r="M985" t="str">
            <v>Argentina</v>
          </cell>
          <cell r="Q985" t="str">
            <v>No mercado</v>
          </cell>
          <cell r="R985">
            <v>0.35375000000000001</v>
          </cell>
          <cell r="S985">
            <v>0</v>
          </cell>
          <cell r="T985">
            <v>0</v>
          </cell>
          <cell r="U985">
            <v>0.35375000000000001</v>
          </cell>
          <cell r="V985">
            <v>0</v>
          </cell>
          <cell r="W985">
            <v>0</v>
          </cell>
          <cell r="X985">
            <v>0.35375000000000001</v>
          </cell>
          <cell r="Y985">
            <v>0</v>
          </cell>
          <cell r="Z985">
            <v>0</v>
          </cell>
          <cell r="AA985"/>
          <cell r="AB985"/>
          <cell r="AC985"/>
          <cell r="AD985"/>
          <cell r="AE985"/>
          <cell r="AF985"/>
          <cell r="AG985"/>
          <cell r="AH985"/>
          <cell r="AI985"/>
          <cell r="AJ985"/>
          <cell r="AK985"/>
          <cell r="AL985"/>
        </row>
        <row r="986">
          <cell r="D986" t="str">
            <v>USD</v>
          </cell>
          <cell r="J986" t="str">
            <v>LETRAS EN GARANTÍA</v>
          </cell>
          <cell r="L986" t="str">
            <v>TASA CERO</v>
          </cell>
          <cell r="M986" t="str">
            <v>Argentina</v>
          </cell>
          <cell r="Q986" t="str">
            <v>No mercado</v>
          </cell>
          <cell r="R986">
            <v>0.35375000000000001</v>
          </cell>
          <cell r="S986">
            <v>0</v>
          </cell>
          <cell r="T986">
            <v>0</v>
          </cell>
          <cell r="U986">
            <v>0.35375000000000001</v>
          </cell>
          <cell r="V986">
            <v>0</v>
          </cell>
          <cell r="W986">
            <v>0</v>
          </cell>
          <cell r="X986">
            <v>0.35375000000000001</v>
          </cell>
          <cell r="Y986">
            <v>0</v>
          </cell>
          <cell r="Z986">
            <v>0</v>
          </cell>
          <cell r="AA986"/>
          <cell r="AB986"/>
          <cell r="AC986"/>
          <cell r="AD986"/>
          <cell r="AE986"/>
          <cell r="AF986"/>
          <cell r="AG986"/>
          <cell r="AH986"/>
          <cell r="AI986"/>
          <cell r="AJ986"/>
          <cell r="AK986"/>
          <cell r="AL986"/>
        </row>
        <row r="987">
          <cell r="D987" t="str">
            <v>USD</v>
          </cell>
          <cell r="J987" t="str">
            <v>LETRAS EN GARANTÍA</v>
          </cell>
          <cell r="L987" t="str">
            <v>TASA CERO</v>
          </cell>
          <cell r="M987" t="str">
            <v>Argentina</v>
          </cell>
          <cell r="Q987" t="str">
            <v>No mercado</v>
          </cell>
          <cell r="R987">
            <v>0.35375000000000001</v>
          </cell>
          <cell r="S987">
            <v>0</v>
          </cell>
          <cell r="T987">
            <v>0</v>
          </cell>
          <cell r="U987">
            <v>0.35375000000000001</v>
          </cell>
          <cell r="V987">
            <v>0</v>
          </cell>
          <cell r="W987">
            <v>0</v>
          </cell>
          <cell r="X987">
            <v>0.35375000000000001</v>
          </cell>
          <cell r="Y987">
            <v>0</v>
          </cell>
          <cell r="Z987">
            <v>0</v>
          </cell>
          <cell r="AA987"/>
          <cell r="AB987"/>
          <cell r="AC987"/>
          <cell r="AD987"/>
          <cell r="AE987"/>
          <cell r="AF987"/>
          <cell r="AG987"/>
          <cell r="AH987"/>
          <cell r="AI987"/>
          <cell r="AJ987"/>
          <cell r="AK987"/>
          <cell r="AL987"/>
        </row>
        <row r="988">
          <cell r="D988" t="str">
            <v>USD</v>
          </cell>
          <cell r="J988" t="str">
            <v>LETRAS EN GARANTÍA</v>
          </cell>
          <cell r="L988" t="str">
            <v>TASA CERO</v>
          </cell>
          <cell r="M988" t="str">
            <v>Argentina</v>
          </cell>
          <cell r="Q988" t="str">
            <v>No mercado</v>
          </cell>
          <cell r="R988">
            <v>0.35375000000000001</v>
          </cell>
          <cell r="S988">
            <v>0</v>
          </cell>
          <cell r="T988">
            <v>0</v>
          </cell>
          <cell r="U988">
            <v>0.35375000000000001</v>
          </cell>
          <cell r="V988">
            <v>0</v>
          </cell>
          <cell r="W988">
            <v>0</v>
          </cell>
          <cell r="X988">
            <v>0.35375000000000001</v>
          </cell>
          <cell r="Y988">
            <v>0</v>
          </cell>
          <cell r="Z988">
            <v>0</v>
          </cell>
          <cell r="AA988"/>
          <cell r="AB988"/>
          <cell r="AC988"/>
          <cell r="AD988"/>
          <cell r="AE988"/>
          <cell r="AF988"/>
          <cell r="AG988"/>
          <cell r="AH988"/>
          <cell r="AI988"/>
          <cell r="AJ988"/>
          <cell r="AK988"/>
          <cell r="AL988"/>
        </row>
        <row r="989">
          <cell r="D989" t="str">
            <v>USD</v>
          </cell>
          <cell r="J989" t="str">
            <v>LETRAS EN GARANTÍA</v>
          </cell>
          <cell r="L989" t="str">
            <v>TASA CERO</v>
          </cell>
          <cell r="M989" t="str">
            <v>Argentina</v>
          </cell>
          <cell r="Q989" t="str">
            <v>No mercado</v>
          </cell>
          <cell r="R989">
            <v>0.35375000000000001</v>
          </cell>
          <cell r="S989">
            <v>0</v>
          </cell>
          <cell r="T989">
            <v>0</v>
          </cell>
          <cell r="U989">
            <v>0.35375000000000001</v>
          </cell>
          <cell r="V989">
            <v>0</v>
          </cell>
          <cell r="W989">
            <v>0</v>
          </cell>
          <cell r="X989">
            <v>0.35375000000000001</v>
          </cell>
          <cell r="Y989">
            <v>0</v>
          </cell>
          <cell r="Z989">
            <v>0</v>
          </cell>
          <cell r="AA989"/>
          <cell r="AB989"/>
          <cell r="AC989"/>
          <cell r="AD989"/>
          <cell r="AE989"/>
          <cell r="AF989"/>
          <cell r="AG989"/>
          <cell r="AH989"/>
          <cell r="AI989"/>
          <cell r="AJ989"/>
          <cell r="AK989"/>
          <cell r="AL989"/>
        </row>
        <row r="990">
          <cell r="D990" t="str">
            <v>USD</v>
          </cell>
          <cell r="J990" t="str">
            <v>LETRAS EN GARANTÍA</v>
          </cell>
          <cell r="L990" t="str">
            <v>TASA CERO</v>
          </cell>
          <cell r="M990" t="str">
            <v>Argentina</v>
          </cell>
          <cell r="Q990" t="str">
            <v>No mercado</v>
          </cell>
          <cell r="R990">
            <v>0.35375000000000001</v>
          </cell>
          <cell r="S990">
            <v>0</v>
          </cell>
          <cell r="T990">
            <v>0</v>
          </cell>
          <cell r="U990">
            <v>0.35375000000000001</v>
          </cell>
          <cell r="V990">
            <v>0</v>
          </cell>
          <cell r="W990">
            <v>0</v>
          </cell>
          <cell r="X990">
            <v>0.35375000000000001</v>
          </cell>
          <cell r="Y990">
            <v>0</v>
          </cell>
          <cell r="Z990">
            <v>0</v>
          </cell>
          <cell r="AA990"/>
          <cell r="AB990"/>
          <cell r="AC990"/>
          <cell r="AD990"/>
          <cell r="AE990"/>
          <cell r="AF990"/>
          <cell r="AG990"/>
          <cell r="AH990"/>
          <cell r="AI990"/>
          <cell r="AJ990"/>
          <cell r="AK990"/>
          <cell r="AL990"/>
        </row>
        <row r="991">
          <cell r="D991" t="str">
            <v>USD</v>
          </cell>
          <cell r="J991" t="str">
            <v>LETRAS EN GARANTÍA</v>
          </cell>
          <cell r="L991" t="str">
            <v>TASA CERO</v>
          </cell>
          <cell r="M991" t="str">
            <v>Argentina</v>
          </cell>
          <cell r="Q991" t="str">
            <v>No mercado</v>
          </cell>
          <cell r="R991">
            <v>0.35375000000000001</v>
          </cell>
          <cell r="S991">
            <v>0</v>
          </cell>
          <cell r="T991">
            <v>0</v>
          </cell>
          <cell r="U991">
            <v>0.35375000000000001</v>
          </cell>
          <cell r="V991">
            <v>0</v>
          </cell>
          <cell r="W991">
            <v>0</v>
          </cell>
          <cell r="X991">
            <v>0.35375000000000001</v>
          </cell>
          <cell r="Y991">
            <v>0</v>
          </cell>
          <cell r="Z991">
            <v>0</v>
          </cell>
          <cell r="AA991"/>
          <cell r="AB991"/>
          <cell r="AC991"/>
          <cell r="AD991"/>
          <cell r="AE991"/>
          <cell r="AF991"/>
          <cell r="AG991"/>
          <cell r="AH991"/>
          <cell r="AI991"/>
          <cell r="AJ991"/>
          <cell r="AK991"/>
          <cell r="AL991"/>
        </row>
        <row r="992">
          <cell r="D992" t="str">
            <v>USD</v>
          </cell>
          <cell r="J992" t="str">
            <v>LETRAS EN GARANTÍA</v>
          </cell>
          <cell r="L992" t="str">
            <v>TASA CERO</v>
          </cell>
          <cell r="M992" t="str">
            <v>Argentina</v>
          </cell>
          <cell r="Q992" t="str">
            <v>No mercado</v>
          </cell>
          <cell r="R992">
            <v>0.35375000000000001</v>
          </cell>
          <cell r="S992">
            <v>0</v>
          </cell>
          <cell r="T992">
            <v>0</v>
          </cell>
          <cell r="U992">
            <v>0.35375000000000001</v>
          </cell>
          <cell r="V992">
            <v>0</v>
          </cell>
          <cell r="W992">
            <v>0</v>
          </cell>
          <cell r="X992">
            <v>0.35375000000000001</v>
          </cell>
          <cell r="Y992">
            <v>0</v>
          </cell>
          <cell r="Z992">
            <v>0</v>
          </cell>
          <cell r="AA992"/>
          <cell r="AB992"/>
          <cell r="AC992"/>
          <cell r="AD992"/>
          <cell r="AE992"/>
          <cell r="AF992"/>
          <cell r="AG992"/>
          <cell r="AH992"/>
          <cell r="AI992"/>
          <cell r="AJ992"/>
          <cell r="AK992"/>
          <cell r="AL992"/>
        </row>
        <row r="993">
          <cell r="D993" t="str">
            <v>USD</v>
          </cell>
          <cell r="J993" t="str">
            <v>LETRAS EN GARANTÍA</v>
          </cell>
          <cell r="L993" t="str">
            <v>TASA CERO</v>
          </cell>
          <cell r="M993" t="str">
            <v>Argentina</v>
          </cell>
          <cell r="Q993" t="str">
            <v>No mercado</v>
          </cell>
          <cell r="R993">
            <v>0.35375000000000001</v>
          </cell>
          <cell r="S993">
            <v>0</v>
          </cell>
          <cell r="T993">
            <v>0</v>
          </cell>
          <cell r="U993">
            <v>0.35375000000000001</v>
          </cell>
          <cell r="V993">
            <v>0</v>
          </cell>
          <cell r="W993">
            <v>0</v>
          </cell>
          <cell r="X993">
            <v>0.35375000000000001</v>
          </cell>
          <cell r="Y993">
            <v>0</v>
          </cell>
          <cell r="Z993">
            <v>0</v>
          </cell>
          <cell r="AA993"/>
          <cell r="AB993"/>
          <cell r="AC993"/>
          <cell r="AD993"/>
          <cell r="AE993"/>
          <cell r="AF993"/>
          <cell r="AG993"/>
          <cell r="AH993"/>
          <cell r="AI993"/>
          <cell r="AJ993"/>
          <cell r="AK993"/>
          <cell r="AL993"/>
        </row>
        <row r="994">
          <cell r="D994" t="str">
            <v>USD</v>
          </cell>
          <cell r="J994" t="str">
            <v>LETRAS EN GARANTÍA</v>
          </cell>
          <cell r="L994" t="str">
            <v>TASA CERO</v>
          </cell>
          <cell r="M994" t="str">
            <v>Argentina</v>
          </cell>
          <cell r="Q994" t="str">
            <v>No mercado</v>
          </cell>
          <cell r="R994">
            <v>0.35375000000000001</v>
          </cell>
          <cell r="S994">
            <v>0</v>
          </cell>
          <cell r="T994">
            <v>0</v>
          </cell>
          <cell r="U994">
            <v>0.35375000000000001</v>
          </cell>
          <cell r="V994">
            <v>0</v>
          </cell>
          <cell r="W994">
            <v>0</v>
          </cell>
          <cell r="X994">
            <v>0.35375000000000001</v>
          </cell>
          <cell r="Y994">
            <v>0</v>
          </cell>
          <cell r="Z994">
            <v>0</v>
          </cell>
          <cell r="AA994"/>
          <cell r="AB994"/>
          <cell r="AC994"/>
          <cell r="AD994"/>
          <cell r="AE994"/>
          <cell r="AF994"/>
          <cell r="AG994"/>
          <cell r="AH994"/>
          <cell r="AI994"/>
          <cell r="AJ994"/>
          <cell r="AK994"/>
          <cell r="AL994"/>
        </row>
        <row r="995">
          <cell r="D995" t="str">
            <v>USD</v>
          </cell>
          <cell r="J995" t="str">
            <v>LETRAS EN GARANTÍA</v>
          </cell>
          <cell r="L995" t="str">
            <v>TASA CERO</v>
          </cell>
          <cell r="M995" t="str">
            <v>Argentina</v>
          </cell>
          <cell r="Q995" t="str">
            <v>No mercado</v>
          </cell>
          <cell r="R995">
            <v>0.35375000000000001</v>
          </cell>
          <cell r="S995">
            <v>0</v>
          </cell>
          <cell r="T995">
            <v>0</v>
          </cell>
          <cell r="U995">
            <v>0.35375000000000001</v>
          </cell>
          <cell r="V995">
            <v>0</v>
          </cell>
          <cell r="W995">
            <v>0</v>
          </cell>
          <cell r="X995">
            <v>0.35375000000000001</v>
          </cell>
          <cell r="Y995">
            <v>0</v>
          </cell>
          <cell r="Z995">
            <v>0</v>
          </cell>
          <cell r="AA995"/>
          <cell r="AB995"/>
          <cell r="AC995"/>
          <cell r="AD995"/>
          <cell r="AE995"/>
          <cell r="AF995"/>
          <cell r="AG995"/>
          <cell r="AH995"/>
          <cell r="AI995"/>
          <cell r="AJ995"/>
          <cell r="AK995"/>
          <cell r="AL995"/>
        </row>
        <row r="996">
          <cell r="D996" t="str">
            <v>USD</v>
          </cell>
          <cell r="J996" t="str">
            <v>LETRAS EN GARANTÍA</v>
          </cell>
          <cell r="L996" t="str">
            <v>TASA CERO</v>
          </cell>
          <cell r="M996" t="str">
            <v>Argentina</v>
          </cell>
          <cell r="Q996" t="str">
            <v>No mercado</v>
          </cell>
          <cell r="R996">
            <v>0.35375000000000001</v>
          </cell>
          <cell r="S996">
            <v>0</v>
          </cell>
          <cell r="T996">
            <v>0</v>
          </cell>
          <cell r="U996">
            <v>0.35375000000000001</v>
          </cell>
          <cell r="V996">
            <v>0</v>
          </cell>
          <cell r="W996">
            <v>0</v>
          </cell>
          <cell r="X996">
            <v>0.35375000000000001</v>
          </cell>
          <cell r="Y996">
            <v>0</v>
          </cell>
          <cell r="Z996">
            <v>0</v>
          </cell>
          <cell r="AA996"/>
          <cell r="AB996"/>
          <cell r="AC996"/>
          <cell r="AD996"/>
          <cell r="AE996"/>
          <cell r="AF996"/>
          <cell r="AG996"/>
          <cell r="AH996"/>
          <cell r="AI996"/>
          <cell r="AJ996"/>
          <cell r="AK996"/>
          <cell r="AL996"/>
        </row>
        <row r="997">
          <cell r="D997" t="str">
            <v>USD</v>
          </cell>
          <cell r="J997" t="str">
            <v>LETRAS EN GARANTÍA</v>
          </cell>
          <cell r="L997" t="str">
            <v>TASA CERO</v>
          </cell>
          <cell r="M997" t="str">
            <v>Argentina</v>
          </cell>
          <cell r="Q997" t="str">
            <v>No mercado</v>
          </cell>
          <cell r="R997">
            <v>0.35375000000000001</v>
          </cell>
          <cell r="S997">
            <v>0</v>
          </cell>
          <cell r="T997">
            <v>0</v>
          </cell>
          <cell r="U997">
            <v>0.35375000000000001</v>
          </cell>
          <cell r="V997">
            <v>0</v>
          </cell>
          <cell r="W997">
            <v>0</v>
          </cell>
          <cell r="X997">
            <v>0.35375000000000001</v>
          </cell>
          <cell r="Y997">
            <v>0</v>
          </cell>
          <cell r="Z997">
            <v>0</v>
          </cell>
          <cell r="AA997"/>
          <cell r="AB997"/>
          <cell r="AC997"/>
          <cell r="AD997"/>
          <cell r="AE997"/>
          <cell r="AF997"/>
          <cell r="AG997"/>
          <cell r="AH997"/>
          <cell r="AI997"/>
          <cell r="AJ997"/>
          <cell r="AK997"/>
          <cell r="AL997"/>
        </row>
        <row r="998">
          <cell r="D998" t="str">
            <v>USD</v>
          </cell>
          <cell r="J998" t="str">
            <v>LETRAS EN GARANTÍA</v>
          </cell>
          <cell r="L998" t="str">
            <v>TASA CERO</v>
          </cell>
          <cell r="M998" t="str">
            <v>Argentina</v>
          </cell>
          <cell r="Q998" t="str">
            <v>No mercado</v>
          </cell>
          <cell r="R998">
            <v>0.35375000000000001</v>
          </cell>
          <cell r="S998">
            <v>0</v>
          </cell>
          <cell r="T998">
            <v>0</v>
          </cell>
          <cell r="U998">
            <v>0.35375000000000001</v>
          </cell>
          <cell r="V998">
            <v>0</v>
          </cell>
          <cell r="W998">
            <v>0</v>
          </cell>
          <cell r="X998">
            <v>0.35375000000000001</v>
          </cell>
          <cell r="Y998">
            <v>0</v>
          </cell>
          <cell r="Z998">
            <v>0</v>
          </cell>
          <cell r="AA998"/>
          <cell r="AB998"/>
          <cell r="AC998"/>
          <cell r="AD998"/>
          <cell r="AE998"/>
          <cell r="AF998"/>
          <cell r="AG998"/>
          <cell r="AH998"/>
          <cell r="AI998"/>
          <cell r="AJ998"/>
          <cell r="AK998"/>
          <cell r="AL998"/>
        </row>
        <row r="999">
          <cell r="D999" t="str">
            <v>USD</v>
          </cell>
          <cell r="J999" t="str">
            <v>LETRAS EN GARANTÍA</v>
          </cell>
          <cell r="L999" t="str">
            <v>TASA CERO</v>
          </cell>
          <cell r="M999" t="str">
            <v>Argentina</v>
          </cell>
          <cell r="Q999" t="str">
            <v>No mercado</v>
          </cell>
          <cell r="R999">
            <v>0.35375000000000001</v>
          </cell>
          <cell r="S999">
            <v>0</v>
          </cell>
          <cell r="T999">
            <v>0</v>
          </cell>
          <cell r="U999">
            <v>0.35375000000000001</v>
          </cell>
          <cell r="V999">
            <v>0</v>
          </cell>
          <cell r="W999">
            <v>0</v>
          </cell>
          <cell r="X999">
            <v>0.35375000000000001</v>
          </cell>
          <cell r="Y999">
            <v>0</v>
          </cell>
          <cell r="Z999">
            <v>0</v>
          </cell>
          <cell r="AA999"/>
          <cell r="AB999"/>
          <cell r="AC999"/>
          <cell r="AD999"/>
          <cell r="AE999"/>
          <cell r="AF999"/>
          <cell r="AG999"/>
          <cell r="AH999"/>
          <cell r="AI999"/>
          <cell r="AJ999"/>
          <cell r="AK999"/>
          <cell r="AL999"/>
        </row>
        <row r="1000">
          <cell r="D1000" t="str">
            <v>USD</v>
          </cell>
          <cell r="J1000" t="str">
            <v>LETRAS EN GARANTÍA</v>
          </cell>
          <cell r="L1000" t="str">
            <v>TASA CERO</v>
          </cell>
          <cell r="M1000" t="str">
            <v>Argentina</v>
          </cell>
          <cell r="Q1000" t="str">
            <v>No mercado</v>
          </cell>
          <cell r="R1000">
            <v>0.35375000000000001</v>
          </cell>
          <cell r="S1000">
            <v>0</v>
          </cell>
          <cell r="T1000">
            <v>0</v>
          </cell>
          <cell r="U1000">
            <v>0.35375000000000001</v>
          </cell>
          <cell r="V1000">
            <v>0</v>
          </cell>
          <cell r="W1000">
            <v>0</v>
          </cell>
          <cell r="X1000">
            <v>0.35375000000000001</v>
          </cell>
          <cell r="Y1000">
            <v>0</v>
          </cell>
          <cell r="Z1000">
            <v>0</v>
          </cell>
          <cell r="AA1000"/>
          <cell r="AB1000"/>
          <cell r="AC1000"/>
          <cell r="AD1000"/>
          <cell r="AE1000"/>
          <cell r="AF1000"/>
          <cell r="AG1000"/>
          <cell r="AH1000"/>
          <cell r="AI1000"/>
          <cell r="AJ1000"/>
          <cell r="AK1000"/>
          <cell r="AL1000"/>
        </row>
        <row r="1001">
          <cell r="D1001" t="str">
            <v>USD</v>
          </cell>
          <cell r="J1001" t="str">
            <v>LETRAS EN GARANTÍA</v>
          </cell>
          <cell r="L1001" t="str">
            <v>TASA CERO</v>
          </cell>
          <cell r="M1001" t="str">
            <v>Argentina</v>
          </cell>
          <cell r="Q1001" t="str">
            <v>No mercado</v>
          </cell>
          <cell r="R1001">
            <v>0.35375000000000001</v>
          </cell>
          <cell r="S1001">
            <v>0</v>
          </cell>
          <cell r="T1001">
            <v>0</v>
          </cell>
          <cell r="U1001">
            <v>0.35375000000000001</v>
          </cell>
          <cell r="V1001">
            <v>0</v>
          </cell>
          <cell r="W1001">
            <v>0</v>
          </cell>
          <cell r="X1001">
            <v>0.35375000000000001</v>
          </cell>
          <cell r="Y1001">
            <v>0</v>
          </cell>
          <cell r="Z1001">
            <v>0</v>
          </cell>
          <cell r="AA1001"/>
          <cell r="AB1001"/>
          <cell r="AC1001"/>
          <cell r="AD1001"/>
          <cell r="AE1001"/>
          <cell r="AF1001"/>
          <cell r="AG1001"/>
          <cell r="AH1001"/>
          <cell r="AI1001"/>
          <cell r="AJ1001"/>
          <cell r="AK1001"/>
          <cell r="AL1001"/>
        </row>
        <row r="1002">
          <cell r="D1002" t="str">
            <v>USD</v>
          </cell>
          <cell r="J1002" t="str">
            <v>LETRAS EN GARANTÍA</v>
          </cell>
          <cell r="L1002" t="str">
            <v>TASA CERO</v>
          </cell>
          <cell r="M1002" t="str">
            <v>Argentina</v>
          </cell>
          <cell r="Q1002" t="str">
            <v>No mercado</v>
          </cell>
          <cell r="R1002">
            <v>0.39</v>
          </cell>
          <cell r="S1002">
            <v>0</v>
          </cell>
          <cell r="T1002">
            <v>0</v>
          </cell>
          <cell r="U1002">
            <v>0.39</v>
          </cell>
          <cell r="V1002">
            <v>0</v>
          </cell>
          <cell r="W1002">
            <v>0</v>
          </cell>
          <cell r="X1002">
            <v>0.39</v>
          </cell>
          <cell r="Y1002">
            <v>0</v>
          </cell>
          <cell r="Z1002">
            <v>0</v>
          </cell>
          <cell r="AA1002"/>
          <cell r="AB1002"/>
          <cell r="AC1002"/>
          <cell r="AD1002"/>
          <cell r="AE1002"/>
          <cell r="AF1002"/>
          <cell r="AG1002"/>
          <cell r="AH1002"/>
          <cell r="AI1002"/>
          <cell r="AJ1002"/>
          <cell r="AK1002"/>
          <cell r="AL1002"/>
        </row>
        <row r="1003">
          <cell r="D1003" t="str">
            <v>USD</v>
          </cell>
          <cell r="J1003" t="str">
            <v>LETRAS EN GARANTÍA</v>
          </cell>
          <cell r="L1003" t="str">
            <v>TASA CERO</v>
          </cell>
          <cell r="M1003" t="str">
            <v>Argentina</v>
          </cell>
          <cell r="Q1003" t="str">
            <v>No mercado</v>
          </cell>
          <cell r="R1003">
            <v>0.39</v>
          </cell>
          <cell r="S1003">
            <v>0</v>
          </cell>
          <cell r="T1003">
            <v>0</v>
          </cell>
          <cell r="U1003">
            <v>0.39</v>
          </cell>
          <cell r="V1003">
            <v>0</v>
          </cell>
          <cell r="W1003">
            <v>0</v>
          </cell>
          <cell r="X1003">
            <v>0.39</v>
          </cell>
          <cell r="Y1003">
            <v>0</v>
          </cell>
          <cell r="Z1003">
            <v>0</v>
          </cell>
          <cell r="AA1003"/>
          <cell r="AB1003"/>
          <cell r="AC1003"/>
          <cell r="AD1003"/>
          <cell r="AE1003"/>
          <cell r="AF1003"/>
          <cell r="AG1003"/>
          <cell r="AH1003"/>
          <cell r="AI1003"/>
          <cell r="AJ1003"/>
          <cell r="AK1003"/>
          <cell r="AL1003"/>
        </row>
        <row r="1004">
          <cell r="D1004" t="str">
            <v>USD</v>
          </cell>
          <cell r="J1004" t="str">
            <v>LETRAS EN GARANTÍA</v>
          </cell>
          <cell r="L1004" t="str">
            <v>TASA CERO</v>
          </cell>
          <cell r="M1004" t="str">
            <v>Argentina</v>
          </cell>
          <cell r="Q1004" t="str">
            <v>No mercado</v>
          </cell>
          <cell r="R1004">
            <v>0.39</v>
          </cell>
          <cell r="S1004">
            <v>0</v>
          </cell>
          <cell r="T1004">
            <v>0</v>
          </cell>
          <cell r="U1004">
            <v>0.39</v>
          </cell>
          <cell r="V1004">
            <v>0</v>
          </cell>
          <cell r="W1004">
            <v>0</v>
          </cell>
          <cell r="X1004">
            <v>0.39</v>
          </cell>
          <cell r="Y1004">
            <v>0</v>
          </cell>
          <cell r="Z1004">
            <v>0</v>
          </cell>
          <cell r="AA1004"/>
          <cell r="AB1004"/>
          <cell r="AC1004"/>
          <cell r="AD1004"/>
          <cell r="AE1004"/>
          <cell r="AF1004"/>
          <cell r="AG1004"/>
          <cell r="AH1004"/>
          <cell r="AI1004"/>
          <cell r="AJ1004"/>
          <cell r="AK1004"/>
          <cell r="AL1004"/>
        </row>
        <row r="1005">
          <cell r="D1005" t="str">
            <v>USD</v>
          </cell>
          <cell r="J1005" t="str">
            <v>LETRAS EN GARANTÍA</v>
          </cell>
          <cell r="L1005" t="str">
            <v>TASA CERO</v>
          </cell>
          <cell r="M1005" t="str">
            <v>Argentina</v>
          </cell>
          <cell r="Q1005" t="str">
            <v>No mercado</v>
          </cell>
          <cell r="R1005">
            <v>0.39</v>
          </cell>
          <cell r="S1005">
            <v>0</v>
          </cell>
          <cell r="T1005">
            <v>0</v>
          </cell>
          <cell r="U1005">
            <v>0.39</v>
          </cell>
          <cell r="V1005">
            <v>0</v>
          </cell>
          <cell r="W1005">
            <v>0</v>
          </cell>
          <cell r="X1005">
            <v>0.39</v>
          </cell>
          <cell r="Y1005">
            <v>0</v>
          </cell>
          <cell r="Z1005">
            <v>0</v>
          </cell>
          <cell r="AA1005"/>
          <cell r="AB1005"/>
          <cell r="AC1005"/>
          <cell r="AD1005"/>
          <cell r="AE1005"/>
          <cell r="AF1005"/>
          <cell r="AG1005"/>
          <cell r="AH1005"/>
          <cell r="AI1005"/>
          <cell r="AJ1005"/>
          <cell r="AK1005"/>
          <cell r="AL1005"/>
        </row>
        <row r="1006">
          <cell r="D1006" t="str">
            <v>USD</v>
          </cell>
          <cell r="J1006" t="str">
            <v>LETRAS EN GARANTÍA</v>
          </cell>
          <cell r="L1006" t="str">
            <v>TASA CERO</v>
          </cell>
          <cell r="M1006" t="str">
            <v>Argentina</v>
          </cell>
          <cell r="Q1006" t="str">
            <v>No mercado</v>
          </cell>
          <cell r="R1006">
            <v>0.39</v>
          </cell>
          <cell r="S1006">
            <v>0</v>
          </cell>
          <cell r="T1006">
            <v>0</v>
          </cell>
          <cell r="U1006">
            <v>0.39</v>
          </cell>
          <cell r="V1006">
            <v>0</v>
          </cell>
          <cell r="W1006">
            <v>0</v>
          </cell>
          <cell r="X1006">
            <v>0.39</v>
          </cell>
          <cell r="Y1006">
            <v>0</v>
          </cell>
          <cell r="Z1006">
            <v>0</v>
          </cell>
          <cell r="AA1006"/>
          <cell r="AB1006"/>
          <cell r="AC1006"/>
          <cell r="AD1006"/>
          <cell r="AE1006"/>
          <cell r="AF1006"/>
          <cell r="AG1006"/>
          <cell r="AH1006"/>
          <cell r="AI1006"/>
          <cell r="AJ1006"/>
          <cell r="AK1006"/>
          <cell r="AL1006"/>
        </row>
        <row r="1007">
          <cell r="D1007" t="str">
            <v>USD</v>
          </cell>
          <cell r="J1007" t="str">
            <v>LETRAS EN GARANTÍA</v>
          </cell>
          <cell r="L1007" t="str">
            <v>TASA CERO</v>
          </cell>
          <cell r="M1007" t="str">
            <v>Argentina</v>
          </cell>
          <cell r="Q1007" t="str">
            <v>No mercado</v>
          </cell>
          <cell r="R1007">
            <v>0.39</v>
          </cell>
          <cell r="S1007">
            <v>0</v>
          </cell>
          <cell r="T1007">
            <v>0</v>
          </cell>
          <cell r="U1007">
            <v>0.39</v>
          </cell>
          <cell r="V1007">
            <v>0</v>
          </cell>
          <cell r="W1007">
            <v>0</v>
          </cell>
          <cell r="X1007">
            <v>0.39</v>
          </cell>
          <cell r="Y1007">
            <v>0</v>
          </cell>
          <cell r="Z1007">
            <v>0</v>
          </cell>
          <cell r="AA1007"/>
          <cell r="AB1007"/>
          <cell r="AC1007"/>
          <cell r="AD1007"/>
          <cell r="AE1007"/>
          <cell r="AF1007"/>
          <cell r="AG1007"/>
          <cell r="AH1007"/>
          <cell r="AI1007"/>
          <cell r="AJ1007"/>
          <cell r="AK1007"/>
          <cell r="AL1007"/>
        </row>
        <row r="1008">
          <cell r="D1008" t="str">
            <v>USD</v>
          </cell>
          <cell r="J1008" t="str">
            <v>LETRAS EN GARANTÍA</v>
          </cell>
          <cell r="L1008" t="str">
            <v>TASA CERO</v>
          </cell>
          <cell r="M1008" t="str">
            <v>Argentina</v>
          </cell>
          <cell r="Q1008" t="str">
            <v>No mercado</v>
          </cell>
          <cell r="R1008">
            <v>0.39</v>
          </cell>
          <cell r="S1008">
            <v>0</v>
          </cell>
          <cell r="T1008">
            <v>0</v>
          </cell>
          <cell r="U1008">
            <v>0.39</v>
          </cell>
          <cell r="V1008">
            <v>0</v>
          </cell>
          <cell r="W1008">
            <v>0</v>
          </cell>
          <cell r="X1008">
            <v>0.39</v>
          </cell>
          <cell r="Y1008">
            <v>0</v>
          </cell>
          <cell r="Z1008">
            <v>0</v>
          </cell>
          <cell r="AA1008"/>
          <cell r="AB1008"/>
          <cell r="AC1008"/>
          <cell r="AD1008"/>
          <cell r="AE1008"/>
          <cell r="AF1008"/>
          <cell r="AG1008"/>
          <cell r="AH1008"/>
          <cell r="AI1008"/>
          <cell r="AJ1008"/>
          <cell r="AK1008"/>
          <cell r="AL1008"/>
        </row>
        <row r="1009">
          <cell r="D1009" t="str">
            <v>USD</v>
          </cell>
          <cell r="J1009" t="str">
            <v>LETRAS EN GARANTÍA</v>
          </cell>
          <cell r="L1009" t="str">
            <v>TASA CERO</v>
          </cell>
          <cell r="M1009" t="str">
            <v>Argentina</v>
          </cell>
          <cell r="Q1009" t="str">
            <v>No mercado</v>
          </cell>
          <cell r="R1009">
            <v>0.39</v>
          </cell>
          <cell r="S1009">
            <v>0</v>
          </cell>
          <cell r="T1009">
            <v>0</v>
          </cell>
          <cell r="U1009">
            <v>0.39</v>
          </cell>
          <cell r="V1009">
            <v>0</v>
          </cell>
          <cell r="W1009">
            <v>0</v>
          </cell>
          <cell r="X1009">
            <v>0.39</v>
          </cell>
          <cell r="Y1009">
            <v>0</v>
          </cell>
          <cell r="Z1009">
            <v>0</v>
          </cell>
          <cell r="AA1009"/>
          <cell r="AB1009"/>
          <cell r="AC1009"/>
          <cell r="AD1009"/>
          <cell r="AE1009"/>
          <cell r="AF1009"/>
          <cell r="AG1009"/>
          <cell r="AH1009"/>
          <cell r="AI1009"/>
          <cell r="AJ1009"/>
          <cell r="AK1009"/>
          <cell r="AL1009"/>
        </row>
        <row r="1010">
          <cell r="D1010" t="str">
            <v>USD</v>
          </cell>
          <cell r="J1010" t="str">
            <v>LETRAS EN GARANTÍA</v>
          </cell>
          <cell r="L1010" t="str">
            <v>TASA CERO</v>
          </cell>
          <cell r="M1010" t="str">
            <v>Argentina</v>
          </cell>
          <cell r="Q1010" t="str">
            <v>No mercado</v>
          </cell>
          <cell r="R1010">
            <v>0.39</v>
          </cell>
          <cell r="S1010">
            <v>0</v>
          </cell>
          <cell r="T1010">
            <v>0</v>
          </cell>
          <cell r="U1010">
            <v>0.39</v>
          </cell>
          <cell r="V1010">
            <v>0</v>
          </cell>
          <cell r="W1010">
            <v>0</v>
          </cell>
          <cell r="X1010">
            <v>0.39</v>
          </cell>
          <cell r="Y1010">
            <v>0</v>
          </cell>
          <cell r="Z1010">
            <v>0</v>
          </cell>
          <cell r="AA1010"/>
          <cell r="AB1010"/>
          <cell r="AC1010"/>
          <cell r="AD1010"/>
          <cell r="AE1010"/>
          <cell r="AF1010"/>
          <cell r="AG1010"/>
          <cell r="AH1010"/>
          <cell r="AI1010"/>
          <cell r="AJ1010"/>
          <cell r="AK1010"/>
          <cell r="AL1010"/>
        </row>
        <row r="1011">
          <cell r="D1011" t="str">
            <v>USD</v>
          </cell>
          <cell r="J1011" t="str">
            <v>LETRAS EN GARANTÍA</v>
          </cell>
          <cell r="L1011" t="str">
            <v>TASA CERO</v>
          </cell>
          <cell r="M1011" t="str">
            <v>Argentina</v>
          </cell>
          <cell r="Q1011" t="str">
            <v>No mercado</v>
          </cell>
          <cell r="R1011">
            <v>0.39</v>
          </cell>
          <cell r="S1011">
            <v>0</v>
          </cell>
          <cell r="T1011">
            <v>0</v>
          </cell>
          <cell r="U1011">
            <v>0.39</v>
          </cell>
          <cell r="V1011">
            <v>0</v>
          </cell>
          <cell r="W1011">
            <v>0</v>
          </cell>
          <cell r="X1011">
            <v>0.39</v>
          </cell>
          <cell r="Y1011">
            <v>0</v>
          </cell>
          <cell r="Z1011">
            <v>0</v>
          </cell>
          <cell r="AA1011"/>
          <cell r="AB1011"/>
          <cell r="AC1011"/>
          <cell r="AD1011"/>
          <cell r="AE1011"/>
          <cell r="AF1011"/>
          <cell r="AG1011"/>
          <cell r="AH1011"/>
          <cell r="AI1011"/>
          <cell r="AJ1011"/>
          <cell r="AK1011"/>
          <cell r="AL1011"/>
        </row>
        <row r="1012">
          <cell r="D1012" t="str">
            <v>USD</v>
          </cell>
          <cell r="J1012" t="str">
            <v>LETRAS EN GARANTÍA</v>
          </cell>
          <cell r="L1012" t="str">
            <v>TASA CERO</v>
          </cell>
          <cell r="M1012" t="str">
            <v>Argentina</v>
          </cell>
          <cell r="Q1012" t="str">
            <v>No mercado</v>
          </cell>
          <cell r="R1012">
            <v>0.39</v>
          </cell>
          <cell r="S1012">
            <v>0</v>
          </cell>
          <cell r="T1012">
            <v>0</v>
          </cell>
          <cell r="U1012">
            <v>0.39</v>
          </cell>
          <cell r="V1012">
            <v>0</v>
          </cell>
          <cell r="W1012">
            <v>0</v>
          </cell>
          <cell r="X1012">
            <v>0.39</v>
          </cell>
          <cell r="Y1012">
            <v>0</v>
          </cell>
          <cell r="Z1012">
            <v>0</v>
          </cell>
          <cell r="AA1012"/>
          <cell r="AB1012"/>
          <cell r="AC1012"/>
          <cell r="AD1012"/>
          <cell r="AE1012"/>
          <cell r="AF1012"/>
          <cell r="AG1012"/>
          <cell r="AH1012"/>
          <cell r="AI1012"/>
          <cell r="AJ1012"/>
          <cell r="AK1012"/>
          <cell r="AL1012"/>
        </row>
        <row r="1013">
          <cell r="D1013" t="str">
            <v>USD</v>
          </cell>
          <cell r="J1013" t="str">
            <v>LETRAS EN GARANTÍA</v>
          </cell>
          <cell r="L1013" t="str">
            <v>TASA CERO</v>
          </cell>
          <cell r="M1013" t="str">
            <v>Argentina</v>
          </cell>
          <cell r="Q1013" t="str">
            <v>No mercado</v>
          </cell>
          <cell r="R1013">
            <v>0.39</v>
          </cell>
          <cell r="S1013">
            <v>0</v>
          </cell>
          <cell r="T1013">
            <v>0</v>
          </cell>
          <cell r="U1013">
            <v>0.39</v>
          </cell>
          <cell r="V1013">
            <v>0</v>
          </cell>
          <cell r="W1013">
            <v>0</v>
          </cell>
          <cell r="X1013">
            <v>0.39</v>
          </cell>
          <cell r="Y1013">
            <v>0</v>
          </cell>
          <cell r="Z1013">
            <v>0</v>
          </cell>
          <cell r="AA1013"/>
          <cell r="AB1013"/>
          <cell r="AC1013"/>
          <cell r="AD1013"/>
          <cell r="AE1013"/>
          <cell r="AF1013"/>
          <cell r="AG1013"/>
          <cell r="AH1013"/>
          <cell r="AI1013"/>
          <cell r="AJ1013"/>
          <cell r="AK1013"/>
          <cell r="AL1013"/>
        </row>
        <row r="1014">
          <cell r="D1014" t="str">
            <v>USD</v>
          </cell>
          <cell r="J1014" t="str">
            <v>LETRAS EN GARANTÍA</v>
          </cell>
          <cell r="L1014" t="str">
            <v>TASA CERO</v>
          </cell>
          <cell r="M1014" t="str">
            <v>Argentina</v>
          </cell>
          <cell r="Q1014" t="str">
            <v>No mercado</v>
          </cell>
          <cell r="R1014">
            <v>0.39</v>
          </cell>
          <cell r="S1014">
            <v>0</v>
          </cell>
          <cell r="T1014">
            <v>0</v>
          </cell>
          <cell r="U1014">
            <v>0.39</v>
          </cell>
          <cell r="V1014">
            <v>0</v>
          </cell>
          <cell r="W1014">
            <v>0</v>
          </cell>
          <cell r="X1014">
            <v>0.39</v>
          </cell>
          <cell r="Y1014">
            <v>0</v>
          </cell>
          <cell r="Z1014">
            <v>0</v>
          </cell>
          <cell r="AA1014"/>
          <cell r="AB1014"/>
          <cell r="AC1014"/>
          <cell r="AD1014"/>
          <cell r="AE1014"/>
          <cell r="AF1014"/>
          <cell r="AG1014"/>
          <cell r="AH1014"/>
          <cell r="AI1014"/>
          <cell r="AJ1014"/>
          <cell r="AK1014"/>
          <cell r="AL1014"/>
        </row>
        <row r="1015">
          <cell r="D1015" t="str">
            <v>USD</v>
          </cell>
          <cell r="J1015" t="str">
            <v>LETRAS EN GARANTÍA</v>
          </cell>
          <cell r="L1015" t="str">
            <v>TASA CERO</v>
          </cell>
          <cell r="M1015" t="str">
            <v>Argentina</v>
          </cell>
          <cell r="Q1015" t="str">
            <v>No mercado</v>
          </cell>
          <cell r="R1015">
            <v>0.39</v>
          </cell>
          <cell r="S1015">
            <v>0</v>
          </cell>
          <cell r="T1015">
            <v>0</v>
          </cell>
          <cell r="U1015">
            <v>0.39</v>
          </cell>
          <cell r="V1015">
            <v>0</v>
          </cell>
          <cell r="W1015">
            <v>0</v>
          </cell>
          <cell r="X1015">
            <v>0.39</v>
          </cell>
          <cell r="Y1015">
            <v>0</v>
          </cell>
          <cell r="Z1015">
            <v>0</v>
          </cell>
          <cell r="AA1015"/>
          <cell r="AB1015"/>
          <cell r="AC1015"/>
          <cell r="AD1015"/>
          <cell r="AE1015"/>
          <cell r="AF1015"/>
          <cell r="AG1015"/>
          <cell r="AH1015"/>
          <cell r="AI1015"/>
          <cell r="AJ1015"/>
          <cell r="AK1015"/>
          <cell r="AL1015"/>
        </row>
        <row r="1016">
          <cell r="D1016" t="str">
            <v>USD</v>
          </cell>
          <cell r="J1016" t="str">
            <v>LETRAS EN GARANTÍA</v>
          </cell>
          <cell r="L1016" t="str">
            <v>TASA CERO</v>
          </cell>
          <cell r="M1016" t="str">
            <v>Argentina</v>
          </cell>
          <cell r="Q1016" t="str">
            <v>No mercado</v>
          </cell>
          <cell r="R1016">
            <v>0.39</v>
          </cell>
          <cell r="S1016">
            <v>0</v>
          </cell>
          <cell r="T1016">
            <v>0</v>
          </cell>
          <cell r="U1016">
            <v>0.39</v>
          </cell>
          <cell r="V1016">
            <v>0</v>
          </cell>
          <cell r="W1016">
            <v>0</v>
          </cell>
          <cell r="X1016">
            <v>0.39</v>
          </cell>
          <cell r="Y1016">
            <v>0</v>
          </cell>
          <cell r="Z1016">
            <v>0</v>
          </cell>
          <cell r="AA1016"/>
          <cell r="AB1016"/>
          <cell r="AC1016"/>
          <cell r="AD1016"/>
          <cell r="AE1016"/>
          <cell r="AF1016"/>
          <cell r="AG1016"/>
          <cell r="AH1016"/>
          <cell r="AI1016"/>
          <cell r="AJ1016"/>
          <cell r="AK1016"/>
          <cell r="AL1016"/>
        </row>
        <row r="1017">
          <cell r="D1017" t="str">
            <v>USD</v>
          </cell>
          <cell r="J1017" t="str">
            <v>LETRAS EN GARANTÍA</v>
          </cell>
          <cell r="L1017" t="str">
            <v>TASA CERO</v>
          </cell>
          <cell r="M1017" t="str">
            <v>Argentina</v>
          </cell>
          <cell r="Q1017" t="str">
            <v>No mercado</v>
          </cell>
          <cell r="R1017">
            <v>0.39</v>
          </cell>
          <cell r="S1017">
            <v>0</v>
          </cell>
          <cell r="T1017">
            <v>0</v>
          </cell>
          <cell r="U1017">
            <v>0.39</v>
          </cell>
          <cell r="V1017">
            <v>0</v>
          </cell>
          <cell r="W1017">
            <v>0</v>
          </cell>
          <cell r="X1017">
            <v>0.39</v>
          </cell>
          <cell r="Y1017">
            <v>0</v>
          </cell>
          <cell r="Z1017">
            <v>0</v>
          </cell>
          <cell r="AA1017"/>
          <cell r="AB1017"/>
          <cell r="AC1017"/>
          <cell r="AD1017"/>
          <cell r="AE1017"/>
          <cell r="AF1017"/>
          <cell r="AG1017"/>
          <cell r="AH1017"/>
          <cell r="AI1017"/>
          <cell r="AJ1017"/>
          <cell r="AK1017"/>
          <cell r="AL1017"/>
        </row>
        <row r="1018">
          <cell r="D1018" t="str">
            <v>USD</v>
          </cell>
          <cell r="J1018" t="str">
            <v>LETRAS EN GARANTÍA</v>
          </cell>
          <cell r="L1018" t="str">
            <v>TASA CERO</v>
          </cell>
          <cell r="M1018" t="str">
            <v>Argentina</v>
          </cell>
          <cell r="Q1018" t="str">
            <v>No mercado</v>
          </cell>
          <cell r="R1018">
            <v>0.39</v>
          </cell>
          <cell r="S1018">
            <v>0</v>
          </cell>
          <cell r="T1018">
            <v>0</v>
          </cell>
          <cell r="U1018">
            <v>0.39</v>
          </cell>
          <cell r="V1018">
            <v>0</v>
          </cell>
          <cell r="W1018">
            <v>0</v>
          </cell>
          <cell r="X1018">
            <v>0.39</v>
          </cell>
          <cell r="Y1018">
            <v>0</v>
          </cell>
          <cell r="Z1018">
            <v>0</v>
          </cell>
          <cell r="AA1018"/>
          <cell r="AB1018"/>
          <cell r="AC1018"/>
          <cell r="AD1018"/>
          <cell r="AE1018"/>
          <cell r="AF1018"/>
          <cell r="AG1018"/>
          <cell r="AH1018"/>
          <cell r="AI1018"/>
          <cell r="AJ1018"/>
          <cell r="AK1018"/>
          <cell r="AL1018"/>
        </row>
        <row r="1019">
          <cell r="D1019" t="str">
            <v>USD</v>
          </cell>
          <cell r="J1019" t="str">
            <v>LETRAS EN GARANTÍA</v>
          </cell>
          <cell r="L1019" t="str">
            <v>TASA CERO</v>
          </cell>
          <cell r="M1019" t="str">
            <v>Argentina</v>
          </cell>
          <cell r="Q1019" t="str">
            <v>No mercado</v>
          </cell>
          <cell r="R1019">
            <v>0.39</v>
          </cell>
          <cell r="S1019">
            <v>0</v>
          </cell>
          <cell r="T1019">
            <v>0</v>
          </cell>
          <cell r="U1019">
            <v>0.39</v>
          </cell>
          <cell r="V1019">
            <v>0</v>
          </cell>
          <cell r="W1019">
            <v>0</v>
          </cell>
          <cell r="X1019">
            <v>0.39</v>
          </cell>
          <cell r="Y1019">
            <v>0</v>
          </cell>
          <cell r="Z1019">
            <v>0</v>
          </cell>
          <cell r="AA1019"/>
          <cell r="AB1019"/>
          <cell r="AC1019"/>
          <cell r="AD1019"/>
          <cell r="AE1019"/>
          <cell r="AF1019"/>
          <cell r="AG1019"/>
          <cell r="AH1019"/>
          <cell r="AI1019"/>
          <cell r="AJ1019"/>
          <cell r="AK1019"/>
          <cell r="AL1019"/>
        </row>
        <row r="1020">
          <cell r="D1020" t="str">
            <v>USD</v>
          </cell>
          <cell r="J1020" t="str">
            <v>LETRAS EN GARANTÍA</v>
          </cell>
          <cell r="L1020" t="str">
            <v>TASA CERO</v>
          </cell>
          <cell r="M1020" t="str">
            <v>Argentina</v>
          </cell>
          <cell r="Q1020" t="str">
            <v>No mercado</v>
          </cell>
          <cell r="R1020">
            <v>0.39</v>
          </cell>
          <cell r="S1020">
            <v>0</v>
          </cell>
          <cell r="T1020">
            <v>0</v>
          </cell>
          <cell r="U1020">
            <v>0.39</v>
          </cell>
          <cell r="V1020">
            <v>0</v>
          </cell>
          <cell r="W1020">
            <v>0</v>
          </cell>
          <cell r="X1020">
            <v>0.39</v>
          </cell>
          <cell r="Y1020">
            <v>0</v>
          </cell>
          <cell r="Z1020">
            <v>0</v>
          </cell>
          <cell r="AA1020"/>
          <cell r="AB1020"/>
          <cell r="AC1020"/>
          <cell r="AD1020"/>
          <cell r="AE1020"/>
          <cell r="AF1020"/>
          <cell r="AG1020"/>
          <cell r="AH1020"/>
          <cell r="AI1020"/>
          <cell r="AJ1020"/>
          <cell r="AK1020"/>
          <cell r="AL1020"/>
        </row>
        <row r="1021">
          <cell r="D1021" t="str">
            <v>USD</v>
          </cell>
          <cell r="J1021" t="str">
            <v>LETRAS EN GARANTÍA</v>
          </cell>
          <cell r="L1021" t="str">
            <v>TASA CERO</v>
          </cell>
          <cell r="M1021" t="str">
            <v>Argentina</v>
          </cell>
          <cell r="Q1021" t="str">
            <v>No mercado</v>
          </cell>
          <cell r="R1021">
            <v>0.39</v>
          </cell>
          <cell r="S1021">
            <v>0</v>
          </cell>
          <cell r="T1021">
            <v>0</v>
          </cell>
          <cell r="U1021">
            <v>0.39</v>
          </cell>
          <cell r="V1021">
            <v>0</v>
          </cell>
          <cell r="W1021">
            <v>0</v>
          </cell>
          <cell r="X1021">
            <v>0.39</v>
          </cell>
          <cell r="Y1021">
            <v>0</v>
          </cell>
          <cell r="Z1021">
            <v>0</v>
          </cell>
          <cell r="AA1021"/>
          <cell r="AB1021"/>
          <cell r="AC1021"/>
          <cell r="AD1021"/>
          <cell r="AE1021"/>
          <cell r="AF1021"/>
          <cell r="AG1021"/>
          <cell r="AH1021"/>
          <cell r="AI1021"/>
          <cell r="AJ1021"/>
          <cell r="AK1021"/>
          <cell r="AL1021"/>
        </row>
        <row r="1022">
          <cell r="D1022" t="str">
            <v>USD</v>
          </cell>
          <cell r="J1022" t="str">
            <v>LETRAS EN GARANTÍA</v>
          </cell>
          <cell r="L1022" t="str">
            <v>TASA CERO</v>
          </cell>
          <cell r="M1022" t="str">
            <v>Argentina</v>
          </cell>
          <cell r="Q1022" t="str">
            <v>No mercado</v>
          </cell>
          <cell r="R1022">
            <v>0.40500000000000003</v>
          </cell>
          <cell r="S1022">
            <v>0</v>
          </cell>
          <cell r="T1022">
            <v>0</v>
          </cell>
          <cell r="U1022">
            <v>0.40500000000000003</v>
          </cell>
          <cell r="V1022">
            <v>0</v>
          </cell>
          <cell r="W1022">
            <v>0</v>
          </cell>
          <cell r="X1022">
            <v>0.40500000000000003</v>
          </cell>
          <cell r="Y1022">
            <v>0</v>
          </cell>
          <cell r="Z1022">
            <v>0</v>
          </cell>
          <cell r="AA1022"/>
          <cell r="AB1022"/>
          <cell r="AC1022"/>
          <cell r="AD1022"/>
          <cell r="AE1022"/>
          <cell r="AF1022"/>
          <cell r="AG1022"/>
          <cell r="AH1022"/>
          <cell r="AI1022"/>
          <cell r="AJ1022"/>
          <cell r="AK1022"/>
          <cell r="AL1022"/>
        </row>
        <row r="1023">
          <cell r="D1023" t="str">
            <v>USD</v>
          </cell>
          <cell r="J1023" t="str">
            <v>LETRAS EN GARANTÍA</v>
          </cell>
          <cell r="L1023" t="str">
            <v>TASA CERO</v>
          </cell>
          <cell r="M1023" t="str">
            <v>Argentina</v>
          </cell>
          <cell r="Q1023" t="str">
            <v>No mercado</v>
          </cell>
          <cell r="R1023">
            <v>0.40500000000000003</v>
          </cell>
          <cell r="S1023">
            <v>0</v>
          </cell>
          <cell r="T1023">
            <v>0</v>
          </cell>
          <cell r="U1023">
            <v>0.40500000000000003</v>
          </cell>
          <cell r="V1023">
            <v>0</v>
          </cell>
          <cell r="W1023">
            <v>0</v>
          </cell>
          <cell r="X1023">
            <v>0.40500000000000003</v>
          </cell>
          <cell r="Y1023">
            <v>0</v>
          </cell>
          <cell r="Z1023">
            <v>0</v>
          </cell>
          <cell r="AA1023"/>
          <cell r="AB1023"/>
          <cell r="AC1023"/>
          <cell r="AD1023"/>
          <cell r="AE1023"/>
          <cell r="AF1023"/>
          <cell r="AG1023"/>
          <cell r="AH1023"/>
          <cell r="AI1023"/>
          <cell r="AJ1023"/>
          <cell r="AK1023"/>
          <cell r="AL1023"/>
        </row>
        <row r="1024">
          <cell r="D1024" t="str">
            <v>USD</v>
          </cell>
          <cell r="J1024" t="str">
            <v>LETRAS EN GARANTÍA</v>
          </cell>
          <cell r="L1024" t="str">
            <v>TASA CERO</v>
          </cell>
          <cell r="M1024" t="str">
            <v>Argentina</v>
          </cell>
          <cell r="Q1024" t="str">
            <v>No mercado</v>
          </cell>
          <cell r="R1024">
            <v>0.40500000000000003</v>
          </cell>
          <cell r="S1024">
            <v>0</v>
          </cell>
          <cell r="T1024">
            <v>0</v>
          </cell>
          <cell r="U1024">
            <v>0.40500000000000003</v>
          </cell>
          <cell r="V1024">
            <v>0</v>
          </cell>
          <cell r="W1024">
            <v>0</v>
          </cell>
          <cell r="X1024">
            <v>0.40500000000000003</v>
          </cell>
          <cell r="Y1024">
            <v>0</v>
          </cell>
          <cell r="Z1024">
            <v>0</v>
          </cell>
          <cell r="AA1024"/>
          <cell r="AB1024"/>
          <cell r="AC1024"/>
          <cell r="AD1024"/>
          <cell r="AE1024"/>
          <cell r="AF1024"/>
          <cell r="AG1024"/>
          <cell r="AH1024"/>
          <cell r="AI1024"/>
          <cell r="AJ1024"/>
          <cell r="AK1024"/>
          <cell r="AL1024"/>
        </row>
        <row r="1025">
          <cell r="D1025" t="str">
            <v>USD</v>
          </cell>
          <cell r="J1025" t="str">
            <v>LETRAS EN GARANTÍA</v>
          </cell>
          <cell r="L1025" t="str">
            <v>TASA CERO</v>
          </cell>
          <cell r="M1025" t="str">
            <v>Argentina</v>
          </cell>
          <cell r="Q1025" t="str">
            <v>No mercado</v>
          </cell>
          <cell r="R1025">
            <v>0.40500000000000003</v>
          </cell>
          <cell r="S1025">
            <v>0</v>
          </cell>
          <cell r="T1025">
            <v>0</v>
          </cell>
          <cell r="U1025">
            <v>0.40500000000000003</v>
          </cell>
          <cell r="V1025">
            <v>0</v>
          </cell>
          <cell r="W1025">
            <v>0</v>
          </cell>
          <cell r="X1025">
            <v>0.40500000000000003</v>
          </cell>
          <cell r="Y1025">
            <v>0</v>
          </cell>
          <cell r="Z1025">
            <v>0</v>
          </cell>
          <cell r="AA1025"/>
          <cell r="AB1025"/>
          <cell r="AC1025"/>
          <cell r="AD1025"/>
          <cell r="AE1025"/>
          <cell r="AF1025"/>
          <cell r="AG1025"/>
          <cell r="AH1025"/>
          <cell r="AI1025"/>
          <cell r="AJ1025"/>
          <cell r="AK1025"/>
          <cell r="AL1025"/>
        </row>
        <row r="1026">
          <cell r="D1026" t="str">
            <v>USD</v>
          </cell>
          <cell r="J1026" t="str">
            <v>LETRAS EN GARANTÍA</v>
          </cell>
          <cell r="L1026" t="str">
            <v>TASA CERO</v>
          </cell>
          <cell r="M1026" t="str">
            <v>Argentina</v>
          </cell>
          <cell r="Q1026" t="str">
            <v>No mercado</v>
          </cell>
          <cell r="R1026">
            <v>0.40500000000000003</v>
          </cell>
          <cell r="S1026">
            <v>0</v>
          </cell>
          <cell r="T1026">
            <v>0</v>
          </cell>
          <cell r="U1026">
            <v>0.40500000000000003</v>
          </cell>
          <cell r="V1026">
            <v>0</v>
          </cell>
          <cell r="W1026">
            <v>0</v>
          </cell>
          <cell r="X1026">
            <v>0.40500000000000003</v>
          </cell>
          <cell r="Y1026">
            <v>0</v>
          </cell>
          <cell r="Z1026">
            <v>0</v>
          </cell>
          <cell r="AA1026"/>
          <cell r="AB1026"/>
          <cell r="AC1026"/>
          <cell r="AD1026"/>
          <cell r="AE1026"/>
          <cell r="AF1026"/>
          <cell r="AG1026"/>
          <cell r="AH1026"/>
          <cell r="AI1026"/>
          <cell r="AJ1026"/>
          <cell r="AK1026"/>
          <cell r="AL1026"/>
        </row>
        <row r="1027">
          <cell r="D1027" t="str">
            <v>USD</v>
          </cell>
          <cell r="J1027" t="str">
            <v>LETRAS EN GARANTÍA</v>
          </cell>
          <cell r="L1027" t="str">
            <v>TASA CERO</v>
          </cell>
          <cell r="M1027" t="str">
            <v>Argentina</v>
          </cell>
          <cell r="Q1027" t="str">
            <v>No mercado</v>
          </cell>
          <cell r="R1027">
            <v>0.40500000000000003</v>
          </cell>
          <cell r="S1027">
            <v>0</v>
          </cell>
          <cell r="T1027">
            <v>0</v>
          </cell>
          <cell r="U1027">
            <v>0.40500000000000003</v>
          </cell>
          <cell r="V1027">
            <v>0</v>
          </cell>
          <cell r="W1027">
            <v>0</v>
          </cell>
          <cell r="X1027">
            <v>0.40500000000000003</v>
          </cell>
          <cell r="Y1027">
            <v>0</v>
          </cell>
          <cell r="Z1027">
            <v>0</v>
          </cell>
          <cell r="AA1027"/>
          <cell r="AB1027"/>
          <cell r="AC1027"/>
          <cell r="AD1027"/>
          <cell r="AE1027"/>
          <cell r="AF1027"/>
          <cell r="AG1027"/>
          <cell r="AH1027"/>
          <cell r="AI1027"/>
          <cell r="AJ1027"/>
          <cell r="AK1027"/>
          <cell r="AL1027"/>
        </row>
        <row r="1028">
          <cell r="D1028" t="str">
            <v>USD</v>
          </cell>
          <cell r="J1028" t="str">
            <v>LETRAS EN GARANTÍA</v>
          </cell>
          <cell r="L1028" t="str">
            <v>TASA CERO</v>
          </cell>
          <cell r="M1028" t="str">
            <v>Argentina</v>
          </cell>
          <cell r="Q1028" t="str">
            <v>No mercado</v>
          </cell>
          <cell r="R1028">
            <v>0.40500000000000003</v>
          </cell>
          <cell r="S1028">
            <v>0</v>
          </cell>
          <cell r="T1028">
            <v>0</v>
          </cell>
          <cell r="U1028">
            <v>0.40500000000000003</v>
          </cell>
          <cell r="V1028">
            <v>0</v>
          </cell>
          <cell r="W1028">
            <v>0</v>
          </cell>
          <cell r="X1028">
            <v>0.40500000000000003</v>
          </cell>
          <cell r="Y1028">
            <v>0</v>
          </cell>
          <cell r="Z1028">
            <v>0</v>
          </cell>
          <cell r="AA1028"/>
          <cell r="AB1028"/>
          <cell r="AC1028"/>
          <cell r="AD1028"/>
          <cell r="AE1028"/>
          <cell r="AF1028"/>
          <cell r="AG1028"/>
          <cell r="AH1028"/>
          <cell r="AI1028"/>
          <cell r="AJ1028"/>
          <cell r="AK1028"/>
          <cell r="AL1028"/>
        </row>
        <row r="1029">
          <cell r="D1029" t="str">
            <v>USD</v>
          </cell>
          <cell r="J1029" t="str">
            <v>LETRAS EN GARANTÍA</v>
          </cell>
          <cell r="L1029" t="str">
            <v>TASA CERO</v>
          </cell>
          <cell r="M1029" t="str">
            <v>Argentina</v>
          </cell>
          <cell r="Q1029" t="str">
            <v>No mercado</v>
          </cell>
          <cell r="R1029">
            <v>0.40500000000000003</v>
          </cell>
          <cell r="S1029">
            <v>0</v>
          </cell>
          <cell r="T1029">
            <v>0</v>
          </cell>
          <cell r="U1029">
            <v>0.40500000000000003</v>
          </cell>
          <cell r="V1029">
            <v>0</v>
          </cell>
          <cell r="W1029">
            <v>0</v>
          </cell>
          <cell r="X1029">
            <v>0.40500000000000003</v>
          </cell>
          <cell r="Y1029">
            <v>0</v>
          </cell>
          <cell r="Z1029">
            <v>0</v>
          </cell>
          <cell r="AA1029"/>
          <cell r="AB1029"/>
          <cell r="AC1029"/>
          <cell r="AD1029"/>
          <cell r="AE1029"/>
          <cell r="AF1029"/>
          <cell r="AG1029"/>
          <cell r="AH1029"/>
          <cell r="AI1029"/>
          <cell r="AJ1029"/>
          <cell r="AK1029"/>
          <cell r="AL1029"/>
        </row>
        <row r="1030">
          <cell r="D1030" t="str">
            <v>USD</v>
          </cell>
          <cell r="J1030" t="str">
            <v>LETRAS EN GARANTÍA</v>
          </cell>
          <cell r="L1030" t="str">
            <v>TASA CERO</v>
          </cell>
          <cell r="M1030" t="str">
            <v>Argentina</v>
          </cell>
          <cell r="Q1030" t="str">
            <v>No mercado</v>
          </cell>
          <cell r="R1030">
            <v>0.40500000000000003</v>
          </cell>
          <cell r="S1030">
            <v>0</v>
          </cell>
          <cell r="T1030">
            <v>0</v>
          </cell>
          <cell r="U1030">
            <v>0.40500000000000003</v>
          </cell>
          <cell r="V1030">
            <v>0</v>
          </cell>
          <cell r="W1030">
            <v>0</v>
          </cell>
          <cell r="X1030">
            <v>0.40500000000000003</v>
          </cell>
          <cell r="Y1030">
            <v>0</v>
          </cell>
          <cell r="Z1030">
            <v>0</v>
          </cell>
          <cell r="AA1030"/>
          <cell r="AB1030"/>
          <cell r="AC1030"/>
          <cell r="AD1030"/>
          <cell r="AE1030"/>
          <cell r="AF1030"/>
          <cell r="AG1030"/>
          <cell r="AH1030"/>
          <cell r="AI1030"/>
          <cell r="AJ1030"/>
          <cell r="AK1030"/>
          <cell r="AL1030"/>
        </row>
        <row r="1031">
          <cell r="D1031" t="str">
            <v>USD</v>
          </cell>
          <cell r="J1031" t="str">
            <v>LETRAS EN GARANTÍA</v>
          </cell>
          <cell r="L1031" t="str">
            <v>TASA CERO</v>
          </cell>
          <cell r="M1031" t="str">
            <v>Argentina</v>
          </cell>
          <cell r="Q1031" t="str">
            <v>No mercado</v>
          </cell>
          <cell r="R1031">
            <v>0.40500000000000003</v>
          </cell>
          <cell r="S1031">
            <v>0</v>
          </cell>
          <cell r="T1031">
            <v>0</v>
          </cell>
          <cell r="U1031">
            <v>0.40500000000000003</v>
          </cell>
          <cell r="V1031">
            <v>0</v>
          </cell>
          <cell r="W1031">
            <v>0</v>
          </cell>
          <cell r="X1031">
            <v>0.40500000000000003</v>
          </cell>
          <cell r="Y1031">
            <v>0</v>
          </cell>
          <cell r="Z1031">
            <v>0</v>
          </cell>
          <cell r="AA1031"/>
          <cell r="AB1031"/>
          <cell r="AC1031"/>
          <cell r="AD1031"/>
          <cell r="AE1031"/>
          <cell r="AF1031"/>
          <cell r="AG1031"/>
          <cell r="AH1031"/>
          <cell r="AI1031"/>
          <cell r="AJ1031"/>
          <cell r="AK1031"/>
          <cell r="AL1031"/>
        </row>
        <row r="1032">
          <cell r="D1032" t="str">
            <v>USD</v>
          </cell>
          <cell r="J1032" t="str">
            <v>LETRAS EN GARANTÍA</v>
          </cell>
          <cell r="L1032" t="str">
            <v>TASA CERO</v>
          </cell>
          <cell r="M1032" t="str">
            <v>Argentina</v>
          </cell>
          <cell r="Q1032" t="str">
            <v>No mercado</v>
          </cell>
          <cell r="R1032">
            <v>0.40500000000000003</v>
          </cell>
          <cell r="S1032">
            <v>0</v>
          </cell>
          <cell r="T1032">
            <v>0</v>
          </cell>
          <cell r="U1032">
            <v>0.40500000000000003</v>
          </cell>
          <cell r="V1032">
            <v>0</v>
          </cell>
          <cell r="W1032">
            <v>0</v>
          </cell>
          <cell r="X1032">
            <v>0.40500000000000003</v>
          </cell>
          <cell r="Y1032">
            <v>0</v>
          </cell>
          <cell r="Z1032">
            <v>0</v>
          </cell>
          <cell r="AA1032"/>
          <cell r="AB1032"/>
          <cell r="AC1032"/>
          <cell r="AD1032"/>
          <cell r="AE1032"/>
          <cell r="AF1032"/>
          <cell r="AG1032"/>
          <cell r="AH1032"/>
          <cell r="AI1032"/>
          <cell r="AJ1032"/>
          <cell r="AK1032"/>
          <cell r="AL1032"/>
        </row>
        <row r="1033">
          <cell r="D1033" t="str">
            <v>USD</v>
          </cell>
          <cell r="J1033" t="str">
            <v>LETRAS EN GARANTÍA</v>
          </cell>
          <cell r="L1033" t="str">
            <v>TASA CERO</v>
          </cell>
          <cell r="M1033" t="str">
            <v>Argentina</v>
          </cell>
          <cell r="Q1033" t="str">
            <v>No mercado</v>
          </cell>
          <cell r="R1033">
            <v>0.40500000000000003</v>
          </cell>
          <cell r="S1033">
            <v>0</v>
          </cell>
          <cell r="T1033">
            <v>0</v>
          </cell>
          <cell r="U1033">
            <v>0.40500000000000003</v>
          </cell>
          <cell r="V1033">
            <v>0</v>
          </cell>
          <cell r="W1033">
            <v>0</v>
          </cell>
          <cell r="X1033">
            <v>0.40500000000000003</v>
          </cell>
          <cell r="Y1033">
            <v>0</v>
          </cell>
          <cell r="Z1033">
            <v>0</v>
          </cell>
          <cell r="AA1033"/>
          <cell r="AB1033"/>
          <cell r="AC1033"/>
          <cell r="AD1033"/>
          <cell r="AE1033"/>
          <cell r="AF1033"/>
          <cell r="AG1033"/>
          <cell r="AH1033"/>
          <cell r="AI1033"/>
          <cell r="AJ1033"/>
          <cell r="AK1033"/>
          <cell r="AL1033"/>
        </row>
        <row r="1034">
          <cell r="D1034" t="str">
            <v>USD</v>
          </cell>
          <cell r="J1034" t="str">
            <v>LETRAS EN GARANTÍA</v>
          </cell>
          <cell r="L1034" t="str">
            <v>TASA CERO</v>
          </cell>
          <cell r="M1034" t="str">
            <v>Argentina</v>
          </cell>
          <cell r="Q1034" t="str">
            <v>No mercado</v>
          </cell>
          <cell r="R1034">
            <v>0.40500000000000003</v>
          </cell>
          <cell r="S1034">
            <v>0</v>
          </cell>
          <cell r="T1034">
            <v>0</v>
          </cell>
          <cell r="U1034">
            <v>0.40500000000000003</v>
          </cell>
          <cell r="V1034">
            <v>0</v>
          </cell>
          <cell r="W1034">
            <v>0</v>
          </cell>
          <cell r="X1034">
            <v>0.40500000000000003</v>
          </cell>
          <cell r="Y1034">
            <v>0</v>
          </cell>
          <cell r="Z1034">
            <v>0</v>
          </cell>
          <cell r="AA1034"/>
          <cell r="AB1034"/>
          <cell r="AC1034"/>
          <cell r="AD1034"/>
          <cell r="AE1034"/>
          <cell r="AF1034"/>
          <cell r="AG1034"/>
          <cell r="AH1034"/>
          <cell r="AI1034"/>
          <cell r="AJ1034"/>
          <cell r="AK1034"/>
          <cell r="AL1034"/>
        </row>
        <row r="1035">
          <cell r="D1035" t="str">
            <v>USD</v>
          </cell>
          <cell r="J1035" t="str">
            <v>LETRAS EN GARANTÍA</v>
          </cell>
          <cell r="L1035" t="str">
            <v>TASA CERO</v>
          </cell>
          <cell r="M1035" t="str">
            <v>Argentina</v>
          </cell>
          <cell r="Q1035" t="str">
            <v>No mercado</v>
          </cell>
          <cell r="R1035">
            <v>0.40500000000000003</v>
          </cell>
          <cell r="S1035">
            <v>0</v>
          </cell>
          <cell r="T1035">
            <v>0</v>
          </cell>
          <cell r="U1035">
            <v>0.40500000000000003</v>
          </cell>
          <cell r="V1035">
            <v>0</v>
          </cell>
          <cell r="W1035">
            <v>0</v>
          </cell>
          <cell r="X1035">
            <v>0.40500000000000003</v>
          </cell>
          <cell r="Y1035">
            <v>0</v>
          </cell>
          <cell r="Z1035">
            <v>0</v>
          </cell>
          <cell r="AA1035"/>
          <cell r="AB1035"/>
          <cell r="AC1035"/>
          <cell r="AD1035"/>
          <cell r="AE1035"/>
          <cell r="AF1035"/>
          <cell r="AG1035"/>
          <cell r="AH1035"/>
          <cell r="AI1035"/>
          <cell r="AJ1035"/>
          <cell r="AK1035"/>
          <cell r="AL1035"/>
        </row>
        <row r="1036">
          <cell r="D1036" t="str">
            <v>USD</v>
          </cell>
          <cell r="J1036" t="str">
            <v>LETRAS EN GARANTÍA</v>
          </cell>
          <cell r="L1036" t="str">
            <v>TASA CERO</v>
          </cell>
          <cell r="M1036" t="str">
            <v>Argentina</v>
          </cell>
          <cell r="Q1036" t="str">
            <v>No mercado</v>
          </cell>
          <cell r="R1036">
            <v>0.40500000000000003</v>
          </cell>
          <cell r="S1036">
            <v>0</v>
          </cell>
          <cell r="T1036">
            <v>0</v>
          </cell>
          <cell r="U1036">
            <v>0.40500000000000003</v>
          </cell>
          <cell r="V1036">
            <v>0</v>
          </cell>
          <cell r="W1036">
            <v>0</v>
          </cell>
          <cell r="X1036">
            <v>0.40500000000000003</v>
          </cell>
          <cell r="Y1036">
            <v>0</v>
          </cell>
          <cell r="Z1036">
            <v>0</v>
          </cell>
          <cell r="AA1036"/>
          <cell r="AB1036"/>
          <cell r="AC1036"/>
          <cell r="AD1036"/>
          <cell r="AE1036"/>
          <cell r="AF1036"/>
          <cell r="AG1036"/>
          <cell r="AH1036"/>
          <cell r="AI1036"/>
          <cell r="AJ1036"/>
          <cell r="AK1036"/>
          <cell r="AL1036"/>
        </row>
        <row r="1037">
          <cell r="D1037" t="str">
            <v>USD</v>
          </cell>
          <cell r="J1037" t="str">
            <v>LETRAS EN GARANTÍA</v>
          </cell>
          <cell r="L1037" t="str">
            <v>TASA CERO</v>
          </cell>
          <cell r="M1037" t="str">
            <v>Argentina</v>
          </cell>
          <cell r="Q1037" t="str">
            <v>No mercado</v>
          </cell>
          <cell r="R1037">
            <v>0.40500000000000003</v>
          </cell>
          <cell r="S1037">
            <v>0</v>
          </cell>
          <cell r="T1037">
            <v>0</v>
          </cell>
          <cell r="U1037">
            <v>0.40500000000000003</v>
          </cell>
          <cell r="V1037">
            <v>0</v>
          </cell>
          <cell r="W1037">
            <v>0</v>
          </cell>
          <cell r="X1037">
            <v>0.40500000000000003</v>
          </cell>
          <cell r="Y1037">
            <v>0</v>
          </cell>
          <cell r="Z1037">
            <v>0</v>
          </cell>
          <cell r="AA1037"/>
          <cell r="AB1037"/>
          <cell r="AC1037"/>
          <cell r="AD1037"/>
          <cell r="AE1037"/>
          <cell r="AF1037"/>
          <cell r="AG1037"/>
          <cell r="AH1037"/>
          <cell r="AI1037"/>
          <cell r="AJ1037"/>
          <cell r="AK1037"/>
          <cell r="AL1037"/>
        </row>
        <row r="1038">
          <cell r="D1038" t="str">
            <v>USD</v>
          </cell>
          <cell r="J1038" t="str">
            <v>LETRAS EN GARANTÍA</v>
          </cell>
          <cell r="L1038" t="str">
            <v>TASA CERO</v>
          </cell>
          <cell r="M1038" t="str">
            <v>Argentina</v>
          </cell>
          <cell r="Q1038" t="str">
            <v>No mercado</v>
          </cell>
          <cell r="R1038">
            <v>0.40500000000000003</v>
          </cell>
          <cell r="S1038">
            <v>0</v>
          </cell>
          <cell r="T1038">
            <v>0</v>
          </cell>
          <cell r="U1038">
            <v>0.40500000000000003</v>
          </cell>
          <cell r="V1038">
            <v>0</v>
          </cell>
          <cell r="W1038">
            <v>0</v>
          </cell>
          <cell r="X1038">
            <v>0.40500000000000003</v>
          </cell>
          <cell r="Y1038">
            <v>0</v>
          </cell>
          <cell r="Z1038">
            <v>0</v>
          </cell>
          <cell r="AA1038"/>
          <cell r="AB1038"/>
          <cell r="AC1038"/>
          <cell r="AD1038"/>
          <cell r="AE1038"/>
          <cell r="AF1038"/>
          <cell r="AG1038"/>
          <cell r="AH1038"/>
          <cell r="AI1038"/>
          <cell r="AJ1038"/>
          <cell r="AK1038"/>
          <cell r="AL1038"/>
        </row>
        <row r="1039">
          <cell r="D1039" t="str">
            <v>USD</v>
          </cell>
          <cell r="J1039" t="str">
            <v>LETRAS EN GARANTÍA</v>
          </cell>
          <cell r="L1039" t="str">
            <v>TASA CERO</v>
          </cell>
          <cell r="M1039" t="str">
            <v>Argentina</v>
          </cell>
          <cell r="Q1039" t="str">
            <v>No mercado</v>
          </cell>
          <cell r="R1039">
            <v>0.40500000000000003</v>
          </cell>
          <cell r="S1039">
            <v>0</v>
          </cell>
          <cell r="T1039">
            <v>0</v>
          </cell>
          <cell r="U1039">
            <v>0.40500000000000003</v>
          </cell>
          <cell r="V1039">
            <v>0</v>
          </cell>
          <cell r="W1039">
            <v>0</v>
          </cell>
          <cell r="X1039">
            <v>0.40500000000000003</v>
          </cell>
          <cell r="Y1039">
            <v>0</v>
          </cell>
          <cell r="Z1039">
            <v>0</v>
          </cell>
          <cell r="AA1039"/>
          <cell r="AB1039"/>
          <cell r="AC1039"/>
          <cell r="AD1039"/>
          <cell r="AE1039"/>
          <cell r="AF1039"/>
          <cell r="AG1039"/>
          <cell r="AH1039"/>
          <cell r="AI1039"/>
          <cell r="AJ1039"/>
          <cell r="AK1039"/>
          <cell r="AL1039"/>
        </row>
        <row r="1040">
          <cell r="D1040" t="str">
            <v>USD</v>
          </cell>
          <cell r="J1040" t="str">
            <v>LETRAS EN GARANTÍA</v>
          </cell>
          <cell r="L1040" t="str">
            <v>TASA CERO</v>
          </cell>
          <cell r="M1040" t="str">
            <v>Argentina</v>
          </cell>
          <cell r="Q1040" t="str">
            <v>No mercado</v>
          </cell>
          <cell r="R1040">
            <v>0.40500000000000003</v>
          </cell>
          <cell r="S1040">
            <v>0</v>
          </cell>
          <cell r="T1040">
            <v>0</v>
          </cell>
          <cell r="U1040">
            <v>0.40500000000000003</v>
          </cell>
          <cell r="V1040">
            <v>0</v>
          </cell>
          <cell r="W1040">
            <v>0</v>
          </cell>
          <cell r="X1040">
            <v>0.40500000000000003</v>
          </cell>
          <cell r="Y1040">
            <v>0</v>
          </cell>
          <cell r="Z1040">
            <v>0</v>
          </cell>
          <cell r="AA1040"/>
          <cell r="AB1040"/>
          <cell r="AC1040"/>
          <cell r="AD1040"/>
          <cell r="AE1040"/>
          <cell r="AF1040"/>
          <cell r="AG1040"/>
          <cell r="AH1040"/>
          <cell r="AI1040"/>
          <cell r="AJ1040"/>
          <cell r="AK1040"/>
          <cell r="AL1040"/>
        </row>
        <row r="1041">
          <cell r="D1041" t="str">
            <v>USD</v>
          </cell>
          <cell r="J1041" t="str">
            <v>LETRAS EN GARANTÍA</v>
          </cell>
          <cell r="L1041" t="str">
            <v>TASA CERO</v>
          </cell>
          <cell r="M1041" t="str">
            <v>Argentina</v>
          </cell>
          <cell r="Q1041" t="str">
            <v>No mercado</v>
          </cell>
          <cell r="R1041">
            <v>0.40500000000000003</v>
          </cell>
          <cell r="S1041">
            <v>0</v>
          </cell>
          <cell r="T1041">
            <v>0</v>
          </cell>
          <cell r="U1041">
            <v>0.40500000000000003</v>
          </cell>
          <cell r="V1041">
            <v>0</v>
          </cell>
          <cell r="W1041">
            <v>0</v>
          </cell>
          <cell r="X1041">
            <v>0.40500000000000003</v>
          </cell>
          <cell r="Y1041">
            <v>0</v>
          </cell>
          <cell r="Z1041">
            <v>0</v>
          </cell>
          <cell r="AA1041"/>
          <cell r="AB1041"/>
          <cell r="AC1041"/>
          <cell r="AD1041"/>
          <cell r="AE1041"/>
          <cell r="AF1041"/>
          <cell r="AG1041"/>
          <cell r="AH1041"/>
          <cell r="AI1041"/>
          <cell r="AJ1041"/>
          <cell r="AK1041"/>
          <cell r="AL1041"/>
        </row>
        <row r="1042">
          <cell r="D1042" t="str">
            <v>USD</v>
          </cell>
          <cell r="J1042" t="str">
            <v>LETRAS EN GARANTÍA</v>
          </cell>
          <cell r="L1042" t="str">
            <v>TASA CERO</v>
          </cell>
          <cell r="M1042" t="str">
            <v>Argentina</v>
          </cell>
          <cell r="Q1042" t="str">
            <v>No mercado</v>
          </cell>
          <cell r="R1042">
            <v>0.41249999999999998</v>
          </cell>
          <cell r="S1042">
            <v>0</v>
          </cell>
          <cell r="T1042">
            <v>0</v>
          </cell>
          <cell r="U1042">
            <v>0.41249999999999998</v>
          </cell>
          <cell r="V1042">
            <v>0</v>
          </cell>
          <cell r="W1042">
            <v>0</v>
          </cell>
          <cell r="X1042">
            <v>0.41249999999999998</v>
          </cell>
          <cell r="Y1042">
            <v>0</v>
          </cell>
          <cell r="Z1042">
            <v>0</v>
          </cell>
          <cell r="AA1042"/>
          <cell r="AB1042"/>
          <cell r="AC1042"/>
          <cell r="AD1042"/>
          <cell r="AE1042"/>
          <cell r="AF1042"/>
          <cell r="AG1042"/>
          <cell r="AH1042"/>
          <cell r="AI1042"/>
          <cell r="AJ1042"/>
          <cell r="AK1042"/>
          <cell r="AL1042"/>
        </row>
        <row r="1043">
          <cell r="D1043" t="str">
            <v>USD</v>
          </cell>
          <cell r="J1043" t="str">
            <v>LETRAS EN GARANTÍA</v>
          </cell>
          <cell r="L1043" t="str">
            <v>TASA CERO</v>
          </cell>
          <cell r="M1043" t="str">
            <v>Argentina</v>
          </cell>
          <cell r="Q1043" t="str">
            <v>No mercado</v>
          </cell>
          <cell r="R1043">
            <v>0.41249999999999998</v>
          </cell>
          <cell r="S1043">
            <v>0</v>
          </cell>
          <cell r="T1043">
            <v>0</v>
          </cell>
          <cell r="U1043">
            <v>0.41249999999999998</v>
          </cell>
          <cell r="V1043">
            <v>0</v>
          </cell>
          <cell r="W1043">
            <v>0</v>
          </cell>
          <cell r="X1043">
            <v>0.41249999999999998</v>
          </cell>
          <cell r="Y1043">
            <v>0</v>
          </cell>
          <cell r="Z1043">
            <v>0</v>
          </cell>
          <cell r="AA1043"/>
          <cell r="AB1043"/>
          <cell r="AC1043"/>
          <cell r="AD1043"/>
          <cell r="AE1043"/>
          <cell r="AF1043"/>
          <cell r="AG1043"/>
          <cell r="AH1043"/>
          <cell r="AI1043"/>
          <cell r="AJ1043"/>
          <cell r="AK1043"/>
          <cell r="AL1043"/>
        </row>
        <row r="1044">
          <cell r="D1044" t="str">
            <v>USD</v>
          </cell>
          <cell r="J1044" t="str">
            <v>LETRAS EN GARANTÍA</v>
          </cell>
          <cell r="L1044" t="str">
            <v>TASA CERO</v>
          </cell>
          <cell r="M1044" t="str">
            <v>Argentina</v>
          </cell>
          <cell r="Q1044" t="str">
            <v>No mercado</v>
          </cell>
          <cell r="R1044">
            <v>0.41249999999999998</v>
          </cell>
          <cell r="S1044">
            <v>0</v>
          </cell>
          <cell r="T1044">
            <v>0</v>
          </cell>
          <cell r="U1044">
            <v>0.41249999999999998</v>
          </cell>
          <cell r="V1044">
            <v>0</v>
          </cell>
          <cell r="W1044">
            <v>0</v>
          </cell>
          <cell r="X1044">
            <v>0.41249999999999998</v>
          </cell>
          <cell r="Y1044">
            <v>0</v>
          </cell>
          <cell r="Z1044">
            <v>0</v>
          </cell>
          <cell r="AA1044"/>
          <cell r="AB1044"/>
          <cell r="AC1044"/>
          <cell r="AD1044"/>
          <cell r="AE1044"/>
          <cell r="AF1044"/>
          <cell r="AG1044"/>
          <cell r="AH1044"/>
          <cell r="AI1044"/>
          <cell r="AJ1044"/>
          <cell r="AK1044"/>
          <cell r="AL1044"/>
        </row>
        <row r="1045">
          <cell r="D1045" t="str">
            <v>USD</v>
          </cell>
          <cell r="J1045" t="str">
            <v>LETRAS EN GARANTÍA</v>
          </cell>
          <cell r="L1045" t="str">
            <v>TASA CERO</v>
          </cell>
          <cell r="M1045" t="str">
            <v>Argentina</v>
          </cell>
          <cell r="Q1045" t="str">
            <v>No mercado</v>
          </cell>
          <cell r="R1045">
            <v>0.41249999999999998</v>
          </cell>
          <cell r="S1045">
            <v>0</v>
          </cell>
          <cell r="T1045">
            <v>0</v>
          </cell>
          <cell r="U1045">
            <v>0.41249999999999998</v>
          </cell>
          <cell r="V1045">
            <v>0</v>
          </cell>
          <cell r="W1045">
            <v>0</v>
          </cell>
          <cell r="X1045">
            <v>0.41249999999999998</v>
          </cell>
          <cell r="Y1045">
            <v>0</v>
          </cell>
          <cell r="Z1045">
            <v>0</v>
          </cell>
          <cell r="AA1045"/>
          <cell r="AB1045"/>
          <cell r="AC1045"/>
          <cell r="AD1045"/>
          <cell r="AE1045"/>
          <cell r="AF1045"/>
          <cell r="AG1045"/>
          <cell r="AH1045"/>
          <cell r="AI1045"/>
          <cell r="AJ1045"/>
          <cell r="AK1045"/>
          <cell r="AL1045"/>
        </row>
        <row r="1046">
          <cell r="D1046" t="str">
            <v>USD</v>
          </cell>
          <cell r="J1046" t="str">
            <v>LETRAS EN GARANTÍA</v>
          </cell>
          <cell r="L1046" t="str">
            <v>TASA CERO</v>
          </cell>
          <cell r="M1046" t="str">
            <v>Argentina</v>
          </cell>
          <cell r="Q1046" t="str">
            <v>No mercado</v>
          </cell>
          <cell r="R1046">
            <v>0.41249999999999998</v>
          </cell>
          <cell r="S1046">
            <v>0</v>
          </cell>
          <cell r="T1046">
            <v>0</v>
          </cell>
          <cell r="U1046">
            <v>0.41249999999999998</v>
          </cell>
          <cell r="V1046">
            <v>0</v>
          </cell>
          <cell r="W1046">
            <v>0</v>
          </cell>
          <cell r="X1046">
            <v>0.41249999999999998</v>
          </cell>
          <cell r="Y1046">
            <v>0</v>
          </cell>
          <cell r="Z1046">
            <v>0</v>
          </cell>
          <cell r="AA1046"/>
          <cell r="AB1046"/>
          <cell r="AC1046"/>
          <cell r="AD1046"/>
          <cell r="AE1046"/>
          <cell r="AF1046"/>
          <cell r="AG1046"/>
          <cell r="AH1046"/>
          <cell r="AI1046"/>
          <cell r="AJ1046"/>
          <cell r="AK1046"/>
          <cell r="AL1046"/>
        </row>
        <row r="1047">
          <cell r="D1047" t="str">
            <v>USD</v>
          </cell>
          <cell r="J1047" t="str">
            <v>LETRAS EN GARANTÍA</v>
          </cell>
          <cell r="L1047" t="str">
            <v>TASA CERO</v>
          </cell>
          <cell r="M1047" t="str">
            <v>Argentina</v>
          </cell>
          <cell r="Q1047" t="str">
            <v>No mercado</v>
          </cell>
          <cell r="R1047">
            <v>0.41249999999999998</v>
          </cell>
          <cell r="S1047">
            <v>0</v>
          </cell>
          <cell r="T1047">
            <v>0</v>
          </cell>
          <cell r="U1047">
            <v>0.41249999999999998</v>
          </cell>
          <cell r="V1047">
            <v>0</v>
          </cell>
          <cell r="W1047">
            <v>0</v>
          </cell>
          <cell r="X1047">
            <v>0.41249999999999998</v>
          </cell>
          <cell r="Y1047">
            <v>0</v>
          </cell>
          <cell r="Z1047">
            <v>0</v>
          </cell>
          <cell r="AA1047"/>
          <cell r="AB1047"/>
          <cell r="AC1047"/>
          <cell r="AD1047"/>
          <cell r="AE1047"/>
          <cell r="AF1047"/>
          <cell r="AG1047"/>
          <cell r="AH1047"/>
          <cell r="AI1047"/>
          <cell r="AJ1047"/>
          <cell r="AK1047"/>
          <cell r="AL1047"/>
        </row>
        <row r="1048">
          <cell r="D1048" t="str">
            <v>USD</v>
          </cell>
          <cell r="J1048" t="str">
            <v>LETRAS EN GARANTÍA</v>
          </cell>
          <cell r="L1048" t="str">
            <v>TASA CERO</v>
          </cell>
          <cell r="M1048" t="str">
            <v>Argentina</v>
          </cell>
          <cell r="Q1048" t="str">
            <v>No mercado</v>
          </cell>
          <cell r="R1048">
            <v>0.41249999999999998</v>
          </cell>
          <cell r="S1048">
            <v>0</v>
          </cell>
          <cell r="T1048">
            <v>0</v>
          </cell>
          <cell r="U1048">
            <v>0.41249999999999998</v>
          </cell>
          <cell r="V1048">
            <v>0</v>
          </cell>
          <cell r="W1048">
            <v>0</v>
          </cell>
          <cell r="X1048">
            <v>0.41249999999999998</v>
          </cell>
          <cell r="Y1048">
            <v>0</v>
          </cell>
          <cell r="Z1048">
            <v>0</v>
          </cell>
          <cell r="AA1048"/>
          <cell r="AB1048"/>
          <cell r="AC1048"/>
          <cell r="AD1048"/>
          <cell r="AE1048"/>
          <cell r="AF1048"/>
          <cell r="AG1048"/>
          <cell r="AH1048"/>
          <cell r="AI1048"/>
          <cell r="AJ1048"/>
          <cell r="AK1048"/>
          <cell r="AL1048"/>
        </row>
        <row r="1049">
          <cell r="D1049" t="str">
            <v>USD</v>
          </cell>
          <cell r="J1049" t="str">
            <v>LETRAS EN GARANTÍA</v>
          </cell>
          <cell r="L1049" t="str">
            <v>TASA CERO</v>
          </cell>
          <cell r="M1049" t="str">
            <v>Argentina</v>
          </cell>
          <cell r="Q1049" t="str">
            <v>No mercado</v>
          </cell>
          <cell r="R1049">
            <v>0.41249999999999998</v>
          </cell>
          <cell r="S1049">
            <v>0</v>
          </cell>
          <cell r="T1049">
            <v>0</v>
          </cell>
          <cell r="U1049">
            <v>0.41249999999999998</v>
          </cell>
          <cell r="V1049">
            <v>0</v>
          </cell>
          <cell r="W1049">
            <v>0</v>
          </cell>
          <cell r="X1049">
            <v>0.41249999999999998</v>
          </cell>
          <cell r="Y1049">
            <v>0</v>
          </cell>
          <cell r="Z1049">
            <v>0</v>
          </cell>
          <cell r="AA1049"/>
          <cell r="AB1049"/>
          <cell r="AC1049"/>
          <cell r="AD1049"/>
          <cell r="AE1049"/>
          <cell r="AF1049"/>
          <cell r="AG1049"/>
          <cell r="AH1049"/>
          <cell r="AI1049"/>
          <cell r="AJ1049"/>
          <cell r="AK1049"/>
          <cell r="AL1049"/>
        </row>
        <row r="1050">
          <cell r="D1050" t="str">
            <v>USD</v>
          </cell>
          <cell r="J1050" t="str">
            <v>LETRAS EN GARANTÍA</v>
          </cell>
          <cell r="L1050" t="str">
            <v>TASA CERO</v>
          </cell>
          <cell r="M1050" t="str">
            <v>Argentina</v>
          </cell>
          <cell r="Q1050" t="str">
            <v>No mercado</v>
          </cell>
          <cell r="R1050">
            <v>0.41249999999999998</v>
          </cell>
          <cell r="S1050">
            <v>0</v>
          </cell>
          <cell r="T1050">
            <v>0</v>
          </cell>
          <cell r="U1050">
            <v>0.41249999999999998</v>
          </cell>
          <cell r="V1050">
            <v>0</v>
          </cell>
          <cell r="W1050">
            <v>0</v>
          </cell>
          <cell r="X1050">
            <v>0.41249999999999998</v>
          </cell>
          <cell r="Y1050">
            <v>0</v>
          </cell>
          <cell r="Z1050">
            <v>0</v>
          </cell>
          <cell r="AA1050"/>
          <cell r="AB1050"/>
          <cell r="AC1050"/>
          <cell r="AD1050"/>
          <cell r="AE1050"/>
          <cell r="AF1050"/>
          <cell r="AG1050"/>
          <cell r="AH1050"/>
          <cell r="AI1050"/>
          <cell r="AJ1050"/>
          <cell r="AK1050"/>
          <cell r="AL1050"/>
        </row>
        <row r="1051">
          <cell r="D1051" t="str">
            <v>USD</v>
          </cell>
          <cell r="J1051" t="str">
            <v>LETRAS EN GARANTÍA</v>
          </cell>
          <cell r="L1051" t="str">
            <v>TASA CERO</v>
          </cell>
          <cell r="M1051" t="str">
            <v>Argentina</v>
          </cell>
          <cell r="Q1051" t="str">
            <v>No mercado</v>
          </cell>
          <cell r="R1051">
            <v>0.41249999999999998</v>
          </cell>
          <cell r="S1051">
            <v>0</v>
          </cell>
          <cell r="T1051">
            <v>0</v>
          </cell>
          <cell r="U1051">
            <v>0.41249999999999998</v>
          </cell>
          <cell r="V1051">
            <v>0</v>
          </cell>
          <cell r="W1051">
            <v>0</v>
          </cell>
          <cell r="X1051">
            <v>0.41249999999999998</v>
          </cell>
          <cell r="Y1051">
            <v>0</v>
          </cell>
          <cell r="Z1051">
            <v>0</v>
          </cell>
          <cell r="AA1051"/>
          <cell r="AB1051"/>
          <cell r="AC1051"/>
          <cell r="AD1051"/>
          <cell r="AE1051"/>
          <cell r="AF1051"/>
          <cell r="AG1051"/>
          <cell r="AH1051"/>
          <cell r="AI1051"/>
          <cell r="AJ1051"/>
          <cell r="AK1051"/>
          <cell r="AL1051"/>
        </row>
        <row r="1052">
          <cell r="D1052" t="str">
            <v>USD</v>
          </cell>
          <cell r="J1052" t="str">
            <v>LETRAS EN GARANTÍA</v>
          </cell>
          <cell r="L1052" t="str">
            <v>TASA CERO</v>
          </cell>
          <cell r="M1052" t="str">
            <v>Argentina</v>
          </cell>
          <cell r="Q1052" t="str">
            <v>No mercado</v>
          </cell>
          <cell r="R1052">
            <v>0.41249999999999998</v>
          </cell>
          <cell r="S1052">
            <v>0</v>
          </cell>
          <cell r="T1052">
            <v>0</v>
          </cell>
          <cell r="U1052">
            <v>0.41249999999999998</v>
          </cell>
          <cell r="V1052">
            <v>0</v>
          </cell>
          <cell r="W1052">
            <v>0</v>
          </cell>
          <cell r="X1052">
            <v>0.41249999999999998</v>
          </cell>
          <cell r="Y1052">
            <v>0</v>
          </cell>
          <cell r="Z1052">
            <v>0</v>
          </cell>
          <cell r="AA1052"/>
          <cell r="AB1052"/>
          <cell r="AC1052"/>
          <cell r="AD1052"/>
          <cell r="AE1052"/>
          <cell r="AF1052"/>
          <cell r="AG1052"/>
          <cell r="AH1052"/>
          <cell r="AI1052"/>
          <cell r="AJ1052"/>
          <cell r="AK1052"/>
          <cell r="AL1052"/>
        </row>
        <row r="1053">
          <cell r="D1053" t="str">
            <v>USD</v>
          </cell>
          <cell r="J1053" t="str">
            <v>LETRAS EN GARANTÍA</v>
          </cell>
          <cell r="L1053" t="str">
            <v>TASA CERO</v>
          </cell>
          <cell r="M1053" t="str">
            <v>Argentina</v>
          </cell>
          <cell r="Q1053" t="str">
            <v>No mercado</v>
          </cell>
          <cell r="R1053">
            <v>0.41249999999999998</v>
          </cell>
          <cell r="S1053">
            <v>0</v>
          </cell>
          <cell r="T1053">
            <v>0</v>
          </cell>
          <cell r="U1053">
            <v>0.41249999999999998</v>
          </cell>
          <cell r="V1053">
            <v>0</v>
          </cell>
          <cell r="W1053">
            <v>0</v>
          </cell>
          <cell r="X1053">
            <v>0.41249999999999998</v>
          </cell>
          <cell r="Y1053">
            <v>0</v>
          </cell>
          <cell r="Z1053">
            <v>0</v>
          </cell>
          <cell r="AA1053"/>
          <cell r="AB1053"/>
          <cell r="AC1053"/>
          <cell r="AD1053"/>
          <cell r="AE1053"/>
          <cell r="AF1053"/>
          <cell r="AG1053"/>
          <cell r="AH1053"/>
          <cell r="AI1053"/>
          <cell r="AJ1053"/>
          <cell r="AK1053"/>
          <cell r="AL1053"/>
        </row>
        <row r="1054">
          <cell r="D1054" t="str">
            <v>USD</v>
          </cell>
          <cell r="J1054" t="str">
            <v>LETRAS EN GARANTÍA</v>
          </cell>
          <cell r="L1054" t="str">
            <v>TASA CERO</v>
          </cell>
          <cell r="M1054" t="str">
            <v>Argentina</v>
          </cell>
          <cell r="Q1054" t="str">
            <v>No mercado</v>
          </cell>
          <cell r="R1054">
            <v>0.41249999999999998</v>
          </cell>
          <cell r="S1054">
            <v>0</v>
          </cell>
          <cell r="T1054">
            <v>0</v>
          </cell>
          <cell r="U1054">
            <v>0.41249999999999998</v>
          </cell>
          <cell r="V1054">
            <v>0</v>
          </cell>
          <cell r="W1054">
            <v>0</v>
          </cell>
          <cell r="X1054">
            <v>0.41249999999999998</v>
          </cell>
          <cell r="Y1054">
            <v>0</v>
          </cell>
          <cell r="Z1054">
            <v>0</v>
          </cell>
          <cell r="AA1054"/>
          <cell r="AB1054"/>
          <cell r="AC1054"/>
          <cell r="AD1054"/>
          <cell r="AE1054"/>
          <cell r="AF1054"/>
          <cell r="AG1054"/>
          <cell r="AH1054"/>
          <cell r="AI1054"/>
          <cell r="AJ1054"/>
          <cell r="AK1054"/>
          <cell r="AL1054"/>
        </row>
        <row r="1055">
          <cell r="D1055" t="str">
            <v>USD</v>
          </cell>
          <cell r="J1055" t="str">
            <v>LETRAS EN GARANTÍA</v>
          </cell>
          <cell r="L1055" t="str">
            <v>TASA CERO</v>
          </cell>
          <cell r="M1055" t="str">
            <v>Argentina</v>
          </cell>
          <cell r="Q1055" t="str">
            <v>No mercado</v>
          </cell>
          <cell r="R1055">
            <v>0.41249999999999998</v>
          </cell>
          <cell r="S1055">
            <v>0</v>
          </cell>
          <cell r="T1055">
            <v>0</v>
          </cell>
          <cell r="U1055">
            <v>0.41249999999999998</v>
          </cell>
          <cell r="V1055">
            <v>0</v>
          </cell>
          <cell r="W1055">
            <v>0</v>
          </cell>
          <cell r="X1055">
            <v>0.41249999999999998</v>
          </cell>
          <cell r="Y1055">
            <v>0</v>
          </cell>
          <cell r="Z1055">
            <v>0</v>
          </cell>
          <cell r="AA1055"/>
          <cell r="AB1055"/>
          <cell r="AC1055"/>
          <cell r="AD1055"/>
          <cell r="AE1055"/>
          <cell r="AF1055"/>
          <cell r="AG1055"/>
          <cell r="AH1055"/>
          <cell r="AI1055"/>
          <cell r="AJ1055"/>
          <cell r="AK1055"/>
          <cell r="AL1055"/>
        </row>
        <row r="1056">
          <cell r="D1056" t="str">
            <v>USD</v>
          </cell>
          <cell r="J1056" t="str">
            <v>LETRAS EN GARANTÍA</v>
          </cell>
          <cell r="L1056" t="str">
            <v>TASA CERO</v>
          </cell>
          <cell r="M1056" t="str">
            <v>Argentina</v>
          </cell>
          <cell r="Q1056" t="str">
            <v>No mercado</v>
          </cell>
          <cell r="R1056">
            <v>0.41249999999999998</v>
          </cell>
          <cell r="S1056">
            <v>0</v>
          </cell>
          <cell r="T1056">
            <v>0</v>
          </cell>
          <cell r="U1056">
            <v>0.41249999999999998</v>
          </cell>
          <cell r="V1056">
            <v>0</v>
          </cell>
          <cell r="W1056">
            <v>0</v>
          </cell>
          <cell r="X1056">
            <v>0.41249999999999998</v>
          </cell>
          <cell r="Y1056">
            <v>0</v>
          </cell>
          <cell r="Z1056">
            <v>0</v>
          </cell>
          <cell r="AA1056"/>
          <cell r="AB1056"/>
          <cell r="AC1056"/>
          <cell r="AD1056"/>
          <cell r="AE1056"/>
          <cell r="AF1056"/>
          <cell r="AG1056"/>
          <cell r="AH1056"/>
          <cell r="AI1056"/>
          <cell r="AJ1056"/>
          <cell r="AK1056"/>
          <cell r="AL1056"/>
        </row>
        <row r="1057">
          <cell r="D1057" t="str">
            <v>USD</v>
          </cell>
          <cell r="J1057" t="str">
            <v>LETRAS EN GARANTÍA</v>
          </cell>
          <cell r="L1057" t="str">
            <v>TASA CERO</v>
          </cell>
          <cell r="M1057" t="str">
            <v>Argentina</v>
          </cell>
          <cell r="Q1057" t="str">
            <v>No mercado</v>
          </cell>
          <cell r="R1057">
            <v>0.41249999999999998</v>
          </cell>
          <cell r="S1057">
            <v>0</v>
          </cell>
          <cell r="T1057">
            <v>0</v>
          </cell>
          <cell r="U1057">
            <v>0.41249999999999998</v>
          </cell>
          <cell r="V1057">
            <v>0</v>
          </cell>
          <cell r="W1057">
            <v>0</v>
          </cell>
          <cell r="X1057">
            <v>0.41249999999999998</v>
          </cell>
          <cell r="Y1057">
            <v>0</v>
          </cell>
          <cell r="Z1057">
            <v>0</v>
          </cell>
          <cell r="AA1057"/>
          <cell r="AB1057"/>
          <cell r="AC1057"/>
          <cell r="AD1057"/>
          <cell r="AE1057"/>
          <cell r="AF1057"/>
          <cell r="AG1057"/>
          <cell r="AH1057"/>
          <cell r="AI1057"/>
          <cell r="AJ1057"/>
          <cell r="AK1057"/>
          <cell r="AL1057"/>
        </row>
        <row r="1058">
          <cell r="D1058" t="str">
            <v>USD</v>
          </cell>
          <cell r="J1058" t="str">
            <v>LETRAS EN GARANTÍA</v>
          </cell>
          <cell r="L1058" t="str">
            <v>TASA CERO</v>
          </cell>
          <cell r="M1058" t="str">
            <v>Argentina</v>
          </cell>
          <cell r="Q1058" t="str">
            <v>No mercado</v>
          </cell>
          <cell r="R1058">
            <v>0.41249999999999998</v>
          </cell>
          <cell r="S1058">
            <v>0</v>
          </cell>
          <cell r="T1058">
            <v>0</v>
          </cell>
          <cell r="U1058">
            <v>0.41249999999999998</v>
          </cell>
          <cell r="V1058">
            <v>0</v>
          </cell>
          <cell r="W1058">
            <v>0</v>
          </cell>
          <cell r="X1058">
            <v>0.41249999999999998</v>
          </cell>
          <cell r="Y1058">
            <v>0</v>
          </cell>
          <cell r="Z1058">
            <v>0</v>
          </cell>
          <cell r="AA1058"/>
          <cell r="AB1058"/>
          <cell r="AC1058"/>
          <cell r="AD1058"/>
          <cell r="AE1058"/>
          <cell r="AF1058"/>
          <cell r="AG1058"/>
          <cell r="AH1058"/>
          <cell r="AI1058"/>
          <cell r="AJ1058"/>
          <cell r="AK1058"/>
          <cell r="AL1058"/>
        </row>
        <row r="1059">
          <cell r="D1059" t="str">
            <v>USD</v>
          </cell>
          <cell r="J1059" t="str">
            <v>LETRAS EN GARANTÍA</v>
          </cell>
          <cell r="L1059" t="str">
            <v>TASA CERO</v>
          </cell>
          <cell r="M1059" t="str">
            <v>Argentina</v>
          </cell>
          <cell r="Q1059" t="str">
            <v>No mercado</v>
          </cell>
          <cell r="R1059">
            <v>0.41249999999999998</v>
          </cell>
          <cell r="S1059">
            <v>0</v>
          </cell>
          <cell r="T1059">
            <v>0</v>
          </cell>
          <cell r="U1059">
            <v>0.41249999999999998</v>
          </cell>
          <cell r="V1059">
            <v>0</v>
          </cell>
          <cell r="W1059">
            <v>0</v>
          </cell>
          <cell r="X1059">
            <v>0.41249999999999998</v>
          </cell>
          <cell r="Y1059">
            <v>0</v>
          </cell>
          <cell r="Z1059">
            <v>0</v>
          </cell>
          <cell r="AA1059"/>
          <cell r="AB1059"/>
          <cell r="AC1059"/>
          <cell r="AD1059"/>
          <cell r="AE1059"/>
          <cell r="AF1059"/>
          <cell r="AG1059"/>
          <cell r="AH1059"/>
          <cell r="AI1059"/>
          <cell r="AJ1059"/>
          <cell r="AK1059"/>
          <cell r="AL1059"/>
        </row>
        <row r="1060">
          <cell r="D1060" t="str">
            <v>USD</v>
          </cell>
          <cell r="J1060" t="str">
            <v>LETRAS EN GARANTÍA</v>
          </cell>
          <cell r="L1060" t="str">
            <v>TASA CERO</v>
          </cell>
          <cell r="M1060" t="str">
            <v>Argentina</v>
          </cell>
          <cell r="Q1060" t="str">
            <v>No mercado</v>
          </cell>
          <cell r="R1060">
            <v>0.41249999999999998</v>
          </cell>
          <cell r="S1060">
            <v>0</v>
          </cell>
          <cell r="T1060">
            <v>0</v>
          </cell>
          <cell r="U1060">
            <v>0.41249999999999998</v>
          </cell>
          <cell r="V1060">
            <v>0</v>
          </cell>
          <cell r="W1060">
            <v>0</v>
          </cell>
          <cell r="X1060">
            <v>0.41249999999999998</v>
          </cell>
          <cell r="Y1060">
            <v>0</v>
          </cell>
          <cell r="Z1060">
            <v>0</v>
          </cell>
          <cell r="AA1060"/>
          <cell r="AB1060"/>
          <cell r="AC1060"/>
          <cell r="AD1060"/>
          <cell r="AE1060"/>
          <cell r="AF1060"/>
          <cell r="AG1060"/>
          <cell r="AH1060"/>
          <cell r="AI1060"/>
          <cell r="AJ1060"/>
          <cell r="AK1060"/>
          <cell r="AL1060"/>
        </row>
        <row r="1061">
          <cell r="D1061" t="str">
            <v>USD</v>
          </cell>
          <cell r="J1061" t="str">
            <v>LETRAS EN GARANTÍA</v>
          </cell>
          <cell r="L1061" t="str">
            <v>TASA CERO</v>
          </cell>
          <cell r="M1061" t="str">
            <v>Argentina</v>
          </cell>
          <cell r="Q1061" t="str">
            <v>No mercado</v>
          </cell>
          <cell r="R1061">
            <v>0.41249999999999998</v>
          </cell>
          <cell r="S1061">
            <v>0</v>
          </cell>
          <cell r="T1061">
            <v>0</v>
          </cell>
          <cell r="U1061">
            <v>0.41249999999999998</v>
          </cell>
          <cell r="V1061">
            <v>0</v>
          </cell>
          <cell r="W1061">
            <v>0</v>
          </cell>
          <cell r="X1061">
            <v>0.41249999999999998</v>
          </cell>
          <cell r="Y1061">
            <v>0</v>
          </cell>
          <cell r="Z1061">
            <v>0</v>
          </cell>
          <cell r="AA1061"/>
          <cell r="AB1061"/>
          <cell r="AC1061"/>
          <cell r="AD1061"/>
          <cell r="AE1061"/>
          <cell r="AF1061"/>
          <cell r="AG1061"/>
          <cell r="AH1061"/>
          <cell r="AI1061"/>
          <cell r="AJ1061"/>
          <cell r="AK1061"/>
          <cell r="AL1061"/>
        </row>
        <row r="1062">
          <cell r="D1062" t="str">
            <v>USD</v>
          </cell>
          <cell r="J1062" t="str">
            <v>LETRAS EN GARANTÍA</v>
          </cell>
          <cell r="L1062" t="str">
            <v>TASA CERO</v>
          </cell>
          <cell r="M1062" t="str">
            <v>Argentina</v>
          </cell>
          <cell r="Q1062" t="str">
            <v>No mercado</v>
          </cell>
          <cell r="R1062">
            <v>0.45</v>
          </cell>
          <cell r="S1062">
            <v>0</v>
          </cell>
          <cell r="T1062">
            <v>0</v>
          </cell>
          <cell r="U1062">
            <v>0.45</v>
          </cell>
          <cell r="V1062">
            <v>0</v>
          </cell>
          <cell r="W1062">
            <v>0</v>
          </cell>
          <cell r="X1062">
            <v>0.45</v>
          </cell>
          <cell r="Y1062">
            <v>0</v>
          </cell>
          <cell r="Z1062">
            <v>0</v>
          </cell>
          <cell r="AA1062"/>
          <cell r="AB1062"/>
          <cell r="AC1062"/>
          <cell r="AD1062"/>
          <cell r="AE1062"/>
          <cell r="AF1062"/>
          <cell r="AG1062"/>
          <cell r="AH1062"/>
          <cell r="AI1062"/>
          <cell r="AJ1062"/>
          <cell r="AK1062"/>
          <cell r="AL1062"/>
        </row>
        <row r="1063">
          <cell r="D1063" t="str">
            <v>USD</v>
          </cell>
          <cell r="J1063" t="str">
            <v>LETRAS EN GARANTÍA</v>
          </cell>
          <cell r="L1063" t="str">
            <v>TASA CERO</v>
          </cell>
          <cell r="M1063" t="str">
            <v>Argentina</v>
          </cell>
          <cell r="Q1063" t="str">
            <v>No mercado</v>
          </cell>
          <cell r="R1063">
            <v>0.45</v>
          </cell>
          <cell r="S1063">
            <v>0</v>
          </cell>
          <cell r="T1063">
            <v>0</v>
          </cell>
          <cell r="U1063">
            <v>0.45</v>
          </cell>
          <cell r="V1063">
            <v>0</v>
          </cell>
          <cell r="W1063">
            <v>0</v>
          </cell>
          <cell r="X1063">
            <v>0.45</v>
          </cell>
          <cell r="Y1063">
            <v>0</v>
          </cell>
          <cell r="Z1063">
            <v>0</v>
          </cell>
          <cell r="AA1063"/>
          <cell r="AB1063"/>
          <cell r="AC1063"/>
          <cell r="AD1063"/>
          <cell r="AE1063"/>
          <cell r="AF1063"/>
          <cell r="AG1063"/>
          <cell r="AH1063"/>
          <cell r="AI1063"/>
          <cell r="AJ1063"/>
          <cell r="AK1063"/>
          <cell r="AL1063"/>
        </row>
        <row r="1064">
          <cell r="D1064" t="str">
            <v>USD</v>
          </cell>
          <cell r="J1064" t="str">
            <v>LETRAS EN GARANTÍA</v>
          </cell>
          <cell r="L1064" t="str">
            <v>TASA CERO</v>
          </cell>
          <cell r="M1064" t="str">
            <v>Argentina</v>
          </cell>
          <cell r="Q1064" t="str">
            <v>No mercado</v>
          </cell>
          <cell r="R1064">
            <v>0.45</v>
          </cell>
          <cell r="S1064">
            <v>0</v>
          </cell>
          <cell r="T1064">
            <v>0</v>
          </cell>
          <cell r="U1064">
            <v>0.45</v>
          </cell>
          <cell r="V1064">
            <v>0</v>
          </cell>
          <cell r="W1064">
            <v>0</v>
          </cell>
          <cell r="X1064">
            <v>0.45</v>
          </cell>
          <cell r="Y1064">
            <v>0</v>
          </cell>
          <cell r="Z1064">
            <v>0</v>
          </cell>
          <cell r="AA1064"/>
          <cell r="AB1064"/>
          <cell r="AC1064"/>
          <cell r="AD1064"/>
          <cell r="AE1064"/>
          <cell r="AF1064"/>
          <cell r="AG1064"/>
          <cell r="AH1064"/>
          <cell r="AI1064"/>
          <cell r="AJ1064"/>
          <cell r="AK1064"/>
          <cell r="AL1064"/>
        </row>
        <row r="1065">
          <cell r="D1065" t="str">
            <v>USD</v>
          </cell>
          <cell r="J1065" t="str">
            <v>LETRAS EN GARANTÍA</v>
          </cell>
          <cell r="L1065" t="str">
            <v>TASA CERO</v>
          </cell>
          <cell r="M1065" t="str">
            <v>Argentina</v>
          </cell>
          <cell r="Q1065" t="str">
            <v>No mercado</v>
          </cell>
          <cell r="R1065">
            <v>0.45</v>
          </cell>
          <cell r="S1065">
            <v>0</v>
          </cell>
          <cell r="T1065">
            <v>0</v>
          </cell>
          <cell r="U1065">
            <v>0.45</v>
          </cell>
          <cell r="V1065">
            <v>0</v>
          </cell>
          <cell r="W1065">
            <v>0</v>
          </cell>
          <cell r="X1065">
            <v>0.45</v>
          </cell>
          <cell r="Y1065">
            <v>0</v>
          </cell>
          <cell r="Z1065">
            <v>0</v>
          </cell>
          <cell r="AA1065"/>
          <cell r="AB1065"/>
          <cell r="AC1065"/>
          <cell r="AD1065"/>
          <cell r="AE1065"/>
          <cell r="AF1065"/>
          <cell r="AG1065"/>
          <cell r="AH1065"/>
          <cell r="AI1065"/>
          <cell r="AJ1065"/>
          <cell r="AK1065"/>
          <cell r="AL1065"/>
        </row>
        <row r="1066">
          <cell r="D1066" t="str">
            <v>USD</v>
          </cell>
          <cell r="J1066" t="str">
            <v>LETRAS EN GARANTÍA</v>
          </cell>
          <cell r="L1066" t="str">
            <v>TASA CERO</v>
          </cell>
          <cell r="M1066" t="str">
            <v>Argentina</v>
          </cell>
          <cell r="Q1066" t="str">
            <v>No mercado</v>
          </cell>
          <cell r="R1066">
            <v>0.45</v>
          </cell>
          <cell r="S1066">
            <v>0</v>
          </cell>
          <cell r="T1066">
            <v>0</v>
          </cell>
          <cell r="U1066">
            <v>0.45</v>
          </cell>
          <cell r="V1066">
            <v>0</v>
          </cell>
          <cell r="W1066">
            <v>0</v>
          </cell>
          <cell r="X1066">
            <v>0.45</v>
          </cell>
          <cell r="Y1066">
            <v>0</v>
          </cell>
          <cell r="Z1066">
            <v>0</v>
          </cell>
          <cell r="AA1066"/>
          <cell r="AB1066"/>
          <cell r="AC1066"/>
          <cell r="AD1066"/>
          <cell r="AE1066"/>
          <cell r="AF1066"/>
          <cell r="AG1066"/>
          <cell r="AH1066"/>
          <cell r="AI1066"/>
          <cell r="AJ1066"/>
          <cell r="AK1066"/>
          <cell r="AL1066"/>
        </row>
        <row r="1067">
          <cell r="D1067" t="str">
            <v>USD</v>
          </cell>
          <cell r="J1067" t="str">
            <v>LETRAS EN GARANTÍA</v>
          </cell>
          <cell r="L1067" t="str">
            <v>TASA CERO</v>
          </cell>
          <cell r="M1067" t="str">
            <v>Argentina</v>
          </cell>
          <cell r="Q1067" t="str">
            <v>No mercado</v>
          </cell>
          <cell r="R1067">
            <v>0.45</v>
          </cell>
          <cell r="S1067">
            <v>0</v>
          </cell>
          <cell r="T1067">
            <v>0</v>
          </cell>
          <cell r="U1067">
            <v>0.45</v>
          </cell>
          <cell r="V1067">
            <v>0</v>
          </cell>
          <cell r="W1067">
            <v>0</v>
          </cell>
          <cell r="X1067">
            <v>0.45</v>
          </cell>
          <cell r="Y1067">
            <v>0</v>
          </cell>
          <cell r="Z1067">
            <v>0</v>
          </cell>
          <cell r="AA1067"/>
          <cell r="AB1067"/>
          <cell r="AC1067"/>
          <cell r="AD1067"/>
          <cell r="AE1067"/>
          <cell r="AF1067"/>
          <cell r="AG1067"/>
          <cell r="AH1067"/>
          <cell r="AI1067"/>
          <cell r="AJ1067"/>
          <cell r="AK1067"/>
          <cell r="AL1067"/>
        </row>
        <row r="1068">
          <cell r="D1068" t="str">
            <v>USD</v>
          </cell>
          <cell r="J1068" t="str">
            <v>LETRAS EN GARANTÍA</v>
          </cell>
          <cell r="L1068" t="str">
            <v>TASA CERO</v>
          </cell>
          <cell r="M1068" t="str">
            <v>Argentina</v>
          </cell>
          <cell r="Q1068" t="str">
            <v>No mercado</v>
          </cell>
          <cell r="R1068">
            <v>0.45</v>
          </cell>
          <cell r="S1068">
            <v>0</v>
          </cell>
          <cell r="T1068">
            <v>0</v>
          </cell>
          <cell r="U1068">
            <v>0.45</v>
          </cell>
          <cell r="V1068">
            <v>0</v>
          </cell>
          <cell r="W1068">
            <v>0</v>
          </cell>
          <cell r="X1068">
            <v>0.45</v>
          </cell>
          <cell r="Y1068">
            <v>0</v>
          </cell>
          <cell r="Z1068">
            <v>0</v>
          </cell>
          <cell r="AA1068"/>
          <cell r="AB1068"/>
          <cell r="AC1068"/>
          <cell r="AD1068"/>
          <cell r="AE1068"/>
          <cell r="AF1068"/>
          <cell r="AG1068"/>
          <cell r="AH1068"/>
          <cell r="AI1068"/>
          <cell r="AJ1068"/>
          <cell r="AK1068"/>
          <cell r="AL1068"/>
        </row>
        <row r="1069">
          <cell r="D1069" t="str">
            <v>USD</v>
          </cell>
          <cell r="J1069" t="str">
            <v>LETRAS EN GARANTÍA</v>
          </cell>
          <cell r="L1069" t="str">
            <v>TASA CERO</v>
          </cell>
          <cell r="M1069" t="str">
            <v>Argentina</v>
          </cell>
          <cell r="Q1069" t="str">
            <v>No mercado</v>
          </cell>
          <cell r="R1069">
            <v>0.45</v>
          </cell>
          <cell r="S1069">
            <v>0</v>
          </cell>
          <cell r="T1069">
            <v>0</v>
          </cell>
          <cell r="U1069">
            <v>0.45</v>
          </cell>
          <cell r="V1069">
            <v>0</v>
          </cell>
          <cell r="W1069">
            <v>0</v>
          </cell>
          <cell r="X1069">
            <v>0.45</v>
          </cell>
          <cell r="Y1069">
            <v>0</v>
          </cell>
          <cell r="Z1069">
            <v>0</v>
          </cell>
          <cell r="AA1069"/>
          <cell r="AB1069"/>
          <cell r="AC1069"/>
          <cell r="AD1069"/>
          <cell r="AE1069"/>
          <cell r="AF1069"/>
          <cell r="AG1069"/>
          <cell r="AH1069"/>
          <cell r="AI1069"/>
          <cell r="AJ1069"/>
          <cell r="AK1069"/>
          <cell r="AL1069"/>
        </row>
        <row r="1070">
          <cell r="D1070" t="str">
            <v>USD</v>
          </cell>
          <cell r="J1070" t="str">
            <v>LETRAS EN GARANTÍA</v>
          </cell>
          <cell r="L1070" t="str">
            <v>TASA CERO</v>
          </cell>
          <cell r="M1070" t="str">
            <v>Argentina</v>
          </cell>
          <cell r="Q1070" t="str">
            <v>No mercado</v>
          </cell>
          <cell r="R1070">
            <v>0.45</v>
          </cell>
          <cell r="S1070">
            <v>0</v>
          </cell>
          <cell r="T1070">
            <v>0</v>
          </cell>
          <cell r="U1070">
            <v>0.45</v>
          </cell>
          <cell r="V1070">
            <v>0</v>
          </cell>
          <cell r="W1070">
            <v>0</v>
          </cell>
          <cell r="X1070">
            <v>0.45</v>
          </cell>
          <cell r="Y1070">
            <v>0</v>
          </cell>
          <cell r="Z1070">
            <v>0</v>
          </cell>
          <cell r="AA1070"/>
          <cell r="AB1070"/>
          <cell r="AC1070"/>
          <cell r="AD1070"/>
          <cell r="AE1070"/>
          <cell r="AF1070"/>
          <cell r="AG1070"/>
          <cell r="AH1070"/>
          <cell r="AI1070"/>
          <cell r="AJ1070"/>
          <cell r="AK1070"/>
          <cell r="AL1070"/>
        </row>
        <row r="1071">
          <cell r="D1071" t="str">
            <v>USD</v>
          </cell>
          <cell r="J1071" t="str">
            <v>LETRAS EN GARANTÍA</v>
          </cell>
          <cell r="L1071" t="str">
            <v>TASA CERO</v>
          </cell>
          <cell r="M1071" t="str">
            <v>Argentina</v>
          </cell>
          <cell r="Q1071" t="str">
            <v>No mercado</v>
          </cell>
          <cell r="R1071">
            <v>0.45</v>
          </cell>
          <cell r="S1071">
            <v>0</v>
          </cell>
          <cell r="T1071">
            <v>0</v>
          </cell>
          <cell r="U1071">
            <v>0.45</v>
          </cell>
          <cell r="V1071">
            <v>0</v>
          </cell>
          <cell r="W1071">
            <v>0</v>
          </cell>
          <cell r="X1071">
            <v>0.45</v>
          </cell>
          <cell r="Y1071">
            <v>0</v>
          </cell>
          <cell r="Z1071">
            <v>0</v>
          </cell>
          <cell r="AA1071"/>
          <cell r="AB1071"/>
          <cell r="AC1071"/>
          <cell r="AD1071"/>
          <cell r="AE1071"/>
          <cell r="AF1071"/>
          <cell r="AG1071"/>
          <cell r="AH1071"/>
          <cell r="AI1071"/>
          <cell r="AJ1071"/>
          <cell r="AK1071"/>
          <cell r="AL1071"/>
        </row>
        <row r="1072">
          <cell r="D1072" t="str">
            <v>USD</v>
          </cell>
          <cell r="J1072" t="str">
            <v>LETRAS EN GARANTÍA</v>
          </cell>
          <cell r="L1072" t="str">
            <v>TASA CERO</v>
          </cell>
          <cell r="M1072" t="str">
            <v>Argentina</v>
          </cell>
          <cell r="Q1072" t="str">
            <v>No mercado</v>
          </cell>
          <cell r="R1072">
            <v>0.45</v>
          </cell>
          <cell r="S1072">
            <v>0</v>
          </cell>
          <cell r="T1072">
            <v>0</v>
          </cell>
          <cell r="U1072">
            <v>0.45</v>
          </cell>
          <cell r="V1072">
            <v>0</v>
          </cell>
          <cell r="W1072">
            <v>0</v>
          </cell>
          <cell r="X1072">
            <v>0.45</v>
          </cell>
          <cell r="Y1072">
            <v>0</v>
          </cell>
          <cell r="Z1072">
            <v>0</v>
          </cell>
          <cell r="AA1072"/>
          <cell r="AB1072"/>
          <cell r="AC1072"/>
          <cell r="AD1072"/>
          <cell r="AE1072"/>
          <cell r="AF1072"/>
          <cell r="AG1072"/>
          <cell r="AH1072"/>
          <cell r="AI1072"/>
          <cell r="AJ1072"/>
          <cell r="AK1072"/>
          <cell r="AL1072"/>
        </row>
        <row r="1073">
          <cell r="D1073" t="str">
            <v>USD</v>
          </cell>
          <cell r="J1073" t="str">
            <v>LETRAS EN GARANTÍA</v>
          </cell>
          <cell r="L1073" t="str">
            <v>TASA CERO</v>
          </cell>
          <cell r="M1073" t="str">
            <v>Argentina</v>
          </cell>
          <cell r="Q1073" t="str">
            <v>No mercado</v>
          </cell>
          <cell r="R1073">
            <v>0.45</v>
          </cell>
          <cell r="S1073">
            <v>0</v>
          </cell>
          <cell r="T1073">
            <v>0</v>
          </cell>
          <cell r="U1073">
            <v>0.45</v>
          </cell>
          <cell r="V1073">
            <v>0</v>
          </cell>
          <cell r="W1073">
            <v>0</v>
          </cell>
          <cell r="X1073">
            <v>0.45</v>
          </cell>
          <cell r="Y1073">
            <v>0</v>
          </cell>
          <cell r="Z1073">
            <v>0</v>
          </cell>
          <cell r="AA1073"/>
          <cell r="AB1073"/>
          <cell r="AC1073"/>
          <cell r="AD1073"/>
          <cell r="AE1073"/>
          <cell r="AF1073"/>
          <cell r="AG1073"/>
          <cell r="AH1073"/>
          <cell r="AI1073"/>
          <cell r="AJ1073"/>
          <cell r="AK1073"/>
          <cell r="AL1073"/>
        </row>
        <row r="1074">
          <cell r="D1074" t="str">
            <v>USD</v>
          </cell>
          <cell r="J1074" t="str">
            <v>LETRAS EN GARANTÍA</v>
          </cell>
          <cell r="L1074" t="str">
            <v>TASA CERO</v>
          </cell>
          <cell r="M1074" t="str">
            <v>Argentina</v>
          </cell>
          <cell r="Q1074" t="str">
            <v>No mercado</v>
          </cell>
          <cell r="R1074">
            <v>0.45</v>
          </cell>
          <cell r="S1074">
            <v>0</v>
          </cell>
          <cell r="T1074">
            <v>0</v>
          </cell>
          <cell r="U1074">
            <v>0.45</v>
          </cell>
          <cell r="V1074">
            <v>0</v>
          </cell>
          <cell r="W1074">
            <v>0</v>
          </cell>
          <cell r="X1074">
            <v>0.45</v>
          </cell>
          <cell r="Y1074">
            <v>0</v>
          </cell>
          <cell r="Z1074">
            <v>0</v>
          </cell>
          <cell r="AA1074"/>
          <cell r="AB1074"/>
          <cell r="AC1074"/>
          <cell r="AD1074"/>
          <cell r="AE1074"/>
          <cell r="AF1074"/>
          <cell r="AG1074"/>
          <cell r="AH1074"/>
          <cell r="AI1074"/>
          <cell r="AJ1074"/>
          <cell r="AK1074"/>
          <cell r="AL1074"/>
        </row>
        <row r="1075">
          <cell r="D1075" t="str">
            <v>USD</v>
          </cell>
          <cell r="J1075" t="str">
            <v>LETRAS EN GARANTÍA</v>
          </cell>
          <cell r="L1075" t="str">
            <v>TASA CERO</v>
          </cell>
          <cell r="M1075" t="str">
            <v>Argentina</v>
          </cell>
          <cell r="Q1075" t="str">
            <v>No mercado</v>
          </cell>
          <cell r="R1075">
            <v>0.45</v>
          </cell>
          <cell r="S1075">
            <v>0</v>
          </cell>
          <cell r="T1075">
            <v>0</v>
          </cell>
          <cell r="U1075">
            <v>0.45</v>
          </cell>
          <cell r="V1075">
            <v>0</v>
          </cell>
          <cell r="W1075">
            <v>0</v>
          </cell>
          <cell r="X1075">
            <v>0.45</v>
          </cell>
          <cell r="Y1075">
            <v>0</v>
          </cell>
          <cell r="Z1075">
            <v>0</v>
          </cell>
          <cell r="AA1075"/>
          <cell r="AB1075"/>
          <cell r="AC1075"/>
          <cell r="AD1075"/>
          <cell r="AE1075"/>
          <cell r="AF1075"/>
          <cell r="AG1075"/>
          <cell r="AH1075"/>
          <cell r="AI1075"/>
          <cell r="AJ1075"/>
          <cell r="AK1075"/>
          <cell r="AL1075"/>
        </row>
        <row r="1076">
          <cell r="D1076" t="str">
            <v>USD</v>
          </cell>
          <cell r="J1076" t="str">
            <v>LETRAS EN GARANTÍA</v>
          </cell>
          <cell r="L1076" t="str">
            <v>TASA CERO</v>
          </cell>
          <cell r="M1076" t="str">
            <v>Argentina</v>
          </cell>
          <cell r="Q1076" t="str">
            <v>No mercado</v>
          </cell>
          <cell r="R1076">
            <v>0.45</v>
          </cell>
          <cell r="S1076">
            <v>0</v>
          </cell>
          <cell r="T1076">
            <v>0</v>
          </cell>
          <cell r="U1076">
            <v>0.45</v>
          </cell>
          <cell r="V1076">
            <v>0</v>
          </cell>
          <cell r="W1076">
            <v>0</v>
          </cell>
          <cell r="X1076">
            <v>0.45</v>
          </cell>
          <cell r="Y1076">
            <v>0</v>
          </cell>
          <cell r="Z1076">
            <v>0</v>
          </cell>
          <cell r="AA1076"/>
          <cell r="AB1076"/>
          <cell r="AC1076"/>
          <cell r="AD1076"/>
          <cell r="AE1076"/>
          <cell r="AF1076"/>
          <cell r="AG1076"/>
          <cell r="AH1076"/>
          <cell r="AI1076"/>
          <cell r="AJ1076"/>
          <cell r="AK1076"/>
          <cell r="AL1076"/>
        </row>
        <row r="1077">
          <cell r="D1077" t="str">
            <v>USD</v>
          </cell>
          <cell r="J1077" t="str">
            <v>LETRAS EN GARANTÍA</v>
          </cell>
          <cell r="L1077" t="str">
            <v>TASA CERO</v>
          </cell>
          <cell r="M1077" t="str">
            <v>Argentina</v>
          </cell>
          <cell r="Q1077" t="str">
            <v>No mercado</v>
          </cell>
          <cell r="R1077">
            <v>0.45</v>
          </cell>
          <cell r="S1077">
            <v>0</v>
          </cell>
          <cell r="T1077">
            <v>0</v>
          </cell>
          <cell r="U1077">
            <v>0.45</v>
          </cell>
          <cell r="V1077">
            <v>0</v>
          </cell>
          <cell r="W1077">
            <v>0</v>
          </cell>
          <cell r="X1077">
            <v>0.45</v>
          </cell>
          <cell r="Y1077">
            <v>0</v>
          </cell>
          <cell r="Z1077">
            <v>0</v>
          </cell>
          <cell r="AA1077"/>
          <cell r="AB1077"/>
          <cell r="AC1077"/>
          <cell r="AD1077"/>
          <cell r="AE1077"/>
          <cell r="AF1077"/>
          <cell r="AG1077"/>
          <cell r="AH1077"/>
          <cell r="AI1077"/>
          <cell r="AJ1077"/>
          <cell r="AK1077"/>
          <cell r="AL1077"/>
        </row>
        <row r="1078">
          <cell r="D1078" t="str">
            <v>USD</v>
          </cell>
          <cell r="J1078" t="str">
            <v>LETRAS EN GARANTÍA</v>
          </cell>
          <cell r="L1078" t="str">
            <v>TASA CERO</v>
          </cell>
          <cell r="M1078" t="str">
            <v>Argentina</v>
          </cell>
          <cell r="Q1078" t="str">
            <v>No mercado</v>
          </cell>
          <cell r="R1078">
            <v>0.45</v>
          </cell>
          <cell r="S1078">
            <v>0</v>
          </cell>
          <cell r="T1078">
            <v>0</v>
          </cell>
          <cell r="U1078">
            <v>0.45</v>
          </cell>
          <cell r="V1078">
            <v>0</v>
          </cell>
          <cell r="W1078">
            <v>0</v>
          </cell>
          <cell r="X1078">
            <v>0.45</v>
          </cell>
          <cell r="Y1078">
            <v>0</v>
          </cell>
          <cell r="Z1078">
            <v>0</v>
          </cell>
          <cell r="AA1078"/>
          <cell r="AB1078"/>
          <cell r="AC1078"/>
          <cell r="AD1078"/>
          <cell r="AE1078"/>
          <cell r="AF1078"/>
          <cell r="AG1078"/>
          <cell r="AH1078"/>
          <cell r="AI1078"/>
          <cell r="AJ1078"/>
          <cell r="AK1078"/>
          <cell r="AL1078"/>
        </row>
        <row r="1079">
          <cell r="D1079" t="str">
            <v>USD</v>
          </cell>
          <cell r="J1079" t="str">
            <v>LETRAS EN GARANTÍA</v>
          </cell>
          <cell r="L1079" t="str">
            <v>TASA CERO</v>
          </cell>
          <cell r="M1079" t="str">
            <v>Argentina</v>
          </cell>
          <cell r="Q1079" t="str">
            <v>No mercado</v>
          </cell>
          <cell r="R1079">
            <v>0.45</v>
          </cell>
          <cell r="S1079">
            <v>0</v>
          </cell>
          <cell r="T1079">
            <v>0</v>
          </cell>
          <cell r="U1079">
            <v>0.45</v>
          </cell>
          <cell r="V1079">
            <v>0</v>
          </cell>
          <cell r="W1079">
            <v>0</v>
          </cell>
          <cell r="X1079">
            <v>0.45</v>
          </cell>
          <cell r="Y1079">
            <v>0</v>
          </cell>
          <cell r="Z1079">
            <v>0</v>
          </cell>
          <cell r="AA1079"/>
          <cell r="AB1079"/>
          <cell r="AC1079"/>
          <cell r="AD1079"/>
          <cell r="AE1079"/>
          <cell r="AF1079"/>
          <cell r="AG1079"/>
          <cell r="AH1079"/>
          <cell r="AI1079"/>
          <cell r="AJ1079"/>
          <cell r="AK1079"/>
          <cell r="AL1079"/>
        </row>
        <row r="1080">
          <cell r="D1080" t="str">
            <v>USD</v>
          </cell>
          <cell r="J1080" t="str">
            <v>LETRAS EN GARANTÍA</v>
          </cell>
          <cell r="L1080" t="str">
            <v>TASA CERO</v>
          </cell>
          <cell r="M1080" t="str">
            <v>Argentina</v>
          </cell>
          <cell r="Q1080" t="str">
            <v>No mercado</v>
          </cell>
          <cell r="R1080">
            <v>0.45</v>
          </cell>
          <cell r="S1080">
            <v>0</v>
          </cell>
          <cell r="T1080">
            <v>0</v>
          </cell>
          <cell r="U1080">
            <v>0.45</v>
          </cell>
          <cell r="V1080">
            <v>0</v>
          </cell>
          <cell r="W1080">
            <v>0</v>
          </cell>
          <cell r="X1080">
            <v>0.45</v>
          </cell>
          <cell r="Y1080">
            <v>0</v>
          </cell>
          <cell r="Z1080">
            <v>0</v>
          </cell>
          <cell r="AA1080"/>
          <cell r="AB1080"/>
          <cell r="AC1080"/>
          <cell r="AD1080"/>
          <cell r="AE1080"/>
          <cell r="AF1080"/>
          <cell r="AG1080"/>
          <cell r="AH1080"/>
          <cell r="AI1080"/>
          <cell r="AJ1080"/>
          <cell r="AK1080"/>
          <cell r="AL1080"/>
        </row>
        <row r="1081">
          <cell r="D1081" t="str">
            <v>USD</v>
          </cell>
          <cell r="J1081" t="str">
            <v>LETRAS EN GARANTÍA</v>
          </cell>
          <cell r="L1081" t="str">
            <v>TASA CERO</v>
          </cell>
          <cell r="M1081" t="str">
            <v>Argentina</v>
          </cell>
          <cell r="Q1081" t="str">
            <v>No mercado</v>
          </cell>
          <cell r="R1081">
            <v>0.45</v>
          </cell>
          <cell r="S1081">
            <v>0</v>
          </cell>
          <cell r="T1081">
            <v>0</v>
          </cell>
          <cell r="U1081">
            <v>0.45</v>
          </cell>
          <cell r="V1081">
            <v>0</v>
          </cell>
          <cell r="W1081">
            <v>0</v>
          </cell>
          <cell r="X1081">
            <v>0.45</v>
          </cell>
          <cell r="Y1081">
            <v>0</v>
          </cell>
          <cell r="Z1081">
            <v>0</v>
          </cell>
          <cell r="AA1081"/>
          <cell r="AB1081"/>
          <cell r="AC1081"/>
          <cell r="AD1081"/>
          <cell r="AE1081"/>
          <cell r="AF1081"/>
          <cell r="AG1081"/>
          <cell r="AH1081"/>
          <cell r="AI1081"/>
          <cell r="AJ1081"/>
          <cell r="AK1081"/>
          <cell r="AL1081"/>
        </row>
        <row r="1082">
          <cell r="D1082" t="str">
            <v>USD</v>
          </cell>
          <cell r="J1082" t="str">
            <v>LETRAS EN GARANTÍA</v>
          </cell>
          <cell r="L1082" t="str">
            <v>TASA CERO</v>
          </cell>
          <cell r="M1082" t="str">
            <v>Argentina</v>
          </cell>
          <cell r="Q1082" t="str">
            <v>No mercado</v>
          </cell>
          <cell r="R1082">
            <v>0.45</v>
          </cell>
          <cell r="S1082">
            <v>0</v>
          </cell>
          <cell r="T1082">
            <v>0</v>
          </cell>
          <cell r="U1082">
            <v>0.45</v>
          </cell>
          <cell r="V1082">
            <v>0</v>
          </cell>
          <cell r="W1082">
            <v>0</v>
          </cell>
          <cell r="X1082">
            <v>0.45</v>
          </cell>
          <cell r="Y1082">
            <v>0</v>
          </cell>
          <cell r="Z1082">
            <v>0</v>
          </cell>
          <cell r="AA1082"/>
          <cell r="AB1082"/>
          <cell r="AC1082"/>
          <cell r="AD1082"/>
          <cell r="AE1082"/>
          <cell r="AF1082"/>
          <cell r="AG1082"/>
          <cell r="AH1082"/>
          <cell r="AI1082"/>
          <cell r="AJ1082"/>
          <cell r="AK1082"/>
          <cell r="AL1082"/>
        </row>
        <row r="1083">
          <cell r="D1083" t="str">
            <v>USD</v>
          </cell>
          <cell r="J1083" t="str">
            <v>LETRAS EN GARANTÍA</v>
          </cell>
          <cell r="L1083" t="str">
            <v>TASA CERO</v>
          </cell>
          <cell r="M1083" t="str">
            <v>Argentina</v>
          </cell>
          <cell r="Q1083" t="str">
            <v>No mercado</v>
          </cell>
          <cell r="R1083">
            <v>0.45</v>
          </cell>
          <cell r="S1083">
            <v>0</v>
          </cell>
          <cell r="T1083">
            <v>0</v>
          </cell>
          <cell r="U1083">
            <v>0.45</v>
          </cell>
          <cell r="V1083">
            <v>0</v>
          </cell>
          <cell r="W1083">
            <v>0</v>
          </cell>
          <cell r="X1083">
            <v>0.45</v>
          </cell>
          <cell r="Y1083">
            <v>0</v>
          </cell>
          <cell r="Z1083">
            <v>0</v>
          </cell>
          <cell r="AA1083"/>
          <cell r="AB1083"/>
          <cell r="AC1083"/>
          <cell r="AD1083"/>
          <cell r="AE1083"/>
          <cell r="AF1083"/>
          <cell r="AG1083"/>
          <cell r="AH1083"/>
          <cell r="AI1083"/>
          <cell r="AJ1083"/>
          <cell r="AK1083"/>
          <cell r="AL1083"/>
        </row>
        <row r="1084">
          <cell r="D1084" t="str">
            <v>USD</v>
          </cell>
          <cell r="J1084" t="str">
            <v>LETRAS EN GARANTÍA</v>
          </cell>
          <cell r="L1084" t="str">
            <v>TASA CERO</v>
          </cell>
          <cell r="M1084" t="str">
            <v>Argentina</v>
          </cell>
          <cell r="Q1084" t="str">
            <v>No mercado</v>
          </cell>
          <cell r="R1084">
            <v>0.45</v>
          </cell>
          <cell r="S1084">
            <v>0</v>
          </cell>
          <cell r="T1084">
            <v>0</v>
          </cell>
          <cell r="U1084">
            <v>0.45</v>
          </cell>
          <cell r="V1084">
            <v>0</v>
          </cell>
          <cell r="W1084">
            <v>0</v>
          </cell>
          <cell r="X1084">
            <v>0.45</v>
          </cell>
          <cell r="Y1084">
            <v>0</v>
          </cell>
          <cell r="Z1084">
            <v>0</v>
          </cell>
          <cell r="AA1084"/>
          <cell r="AB1084"/>
          <cell r="AC1084"/>
          <cell r="AD1084"/>
          <cell r="AE1084"/>
          <cell r="AF1084"/>
          <cell r="AG1084"/>
          <cell r="AH1084"/>
          <cell r="AI1084"/>
          <cell r="AJ1084"/>
          <cell r="AK1084"/>
          <cell r="AL1084"/>
        </row>
        <row r="1085">
          <cell r="D1085" t="str">
            <v>USD</v>
          </cell>
          <cell r="J1085" t="str">
            <v>LETRAS EN GARANTÍA</v>
          </cell>
          <cell r="L1085" t="str">
            <v>TASA CERO</v>
          </cell>
          <cell r="M1085" t="str">
            <v>Argentina</v>
          </cell>
          <cell r="Q1085" t="str">
            <v>No mercado</v>
          </cell>
          <cell r="R1085">
            <v>0.45</v>
          </cell>
          <cell r="S1085">
            <v>0</v>
          </cell>
          <cell r="T1085">
            <v>0</v>
          </cell>
          <cell r="U1085">
            <v>0.45</v>
          </cell>
          <cell r="V1085">
            <v>0</v>
          </cell>
          <cell r="W1085">
            <v>0</v>
          </cell>
          <cell r="X1085">
            <v>0.45</v>
          </cell>
          <cell r="Y1085">
            <v>0</v>
          </cell>
          <cell r="Z1085">
            <v>0</v>
          </cell>
          <cell r="AA1085"/>
          <cell r="AB1085"/>
          <cell r="AC1085"/>
          <cell r="AD1085"/>
          <cell r="AE1085"/>
          <cell r="AF1085"/>
          <cell r="AG1085"/>
          <cell r="AH1085"/>
          <cell r="AI1085"/>
          <cell r="AJ1085"/>
          <cell r="AK1085"/>
          <cell r="AL1085"/>
        </row>
        <row r="1086">
          <cell r="D1086" t="str">
            <v>USD</v>
          </cell>
          <cell r="J1086" t="str">
            <v>LETRAS EN GARANTÍA</v>
          </cell>
          <cell r="L1086" t="str">
            <v>TASA CERO</v>
          </cell>
          <cell r="M1086" t="str">
            <v>Argentina</v>
          </cell>
          <cell r="Q1086" t="str">
            <v>No mercado</v>
          </cell>
          <cell r="R1086">
            <v>0.45</v>
          </cell>
          <cell r="S1086">
            <v>0</v>
          </cell>
          <cell r="T1086">
            <v>0</v>
          </cell>
          <cell r="U1086">
            <v>0.45</v>
          </cell>
          <cell r="V1086">
            <v>0</v>
          </cell>
          <cell r="W1086">
            <v>0</v>
          </cell>
          <cell r="X1086">
            <v>0.45</v>
          </cell>
          <cell r="Y1086">
            <v>0</v>
          </cell>
          <cell r="Z1086">
            <v>0</v>
          </cell>
          <cell r="AA1086"/>
          <cell r="AB1086"/>
          <cell r="AC1086"/>
          <cell r="AD1086"/>
          <cell r="AE1086"/>
          <cell r="AF1086"/>
          <cell r="AG1086"/>
          <cell r="AH1086"/>
          <cell r="AI1086"/>
          <cell r="AJ1086"/>
          <cell r="AK1086"/>
          <cell r="AL1086"/>
        </row>
        <row r="1087">
          <cell r="D1087" t="str">
            <v>USD</v>
          </cell>
          <cell r="J1087" t="str">
            <v>LETRAS EN GARANTÍA</v>
          </cell>
          <cell r="L1087" t="str">
            <v>TASA CERO</v>
          </cell>
          <cell r="M1087" t="str">
            <v>Argentina</v>
          </cell>
          <cell r="Q1087" t="str">
            <v>No mercado</v>
          </cell>
          <cell r="R1087">
            <v>0.45</v>
          </cell>
          <cell r="S1087">
            <v>0</v>
          </cell>
          <cell r="T1087">
            <v>0</v>
          </cell>
          <cell r="U1087">
            <v>0.45</v>
          </cell>
          <cell r="V1087">
            <v>0</v>
          </cell>
          <cell r="W1087">
            <v>0</v>
          </cell>
          <cell r="X1087">
            <v>0.45</v>
          </cell>
          <cell r="Y1087">
            <v>0</v>
          </cell>
          <cell r="Z1087">
            <v>0</v>
          </cell>
          <cell r="AA1087"/>
          <cell r="AB1087"/>
          <cell r="AC1087"/>
          <cell r="AD1087"/>
          <cell r="AE1087"/>
          <cell r="AF1087"/>
          <cell r="AG1087"/>
          <cell r="AH1087"/>
          <cell r="AI1087"/>
          <cell r="AJ1087"/>
          <cell r="AK1087"/>
          <cell r="AL1087"/>
        </row>
        <row r="1088">
          <cell r="D1088" t="str">
            <v>USD</v>
          </cell>
          <cell r="J1088" t="str">
            <v>LETRAS EN GARANTÍA</v>
          </cell>
          <cell r="L1088" t="str">
            <v>TASA CERO</v>
          </cell>
          <cell r="M1088" t="str">
            <v>Argentina</v>
          </cell>
          <cell r="Q1088" t="str">
            <v>No mercado</v>
          </cell>
          <cell r="R1088">
            <v>0.45</v>
          </cell>
          <cell r="S1088">
            <v>0</v>
          </cell>
          <cell r="T1088">
            <v>0</v>
          </cell>
          <cell r="U1088">
            <v>0.45</v>
          </cell>
          <cell r="V1088">
            <v>0</v>
          </cell>
          <cell r="W1088">
            <v>0</v>
          </cell>
          <cell r="X1088">
            <v>0.45</v>
          </cell>
          <cell r="Y1088">
            <v>0</v>
          </cell>
          <cell r="Z1088">
            <v>0</v>
          </cell>
          <cell r="AA1088"/>
          <cell r="AB1088"/>
          <cell r="AC1088"/>
          <cell r="AD1088"/>
          <cell r="AE1088"/>
          <cell r="AF1088"/>
          <cell r="AG1088"/>
          <cell r="AH1088"/>
          <cell r="AI1088"/>
          <cell r="AJ1088"/>
          <cell r="AK1088"/>
          <cell r="AL1088"/>
        </row>
        <row r="1089">
          <cell r="D1089" t="str">
            <v>USD</v>
          </cell>
          <cell r="J1089" t="str">
            <v>LETRAS EN GARANTÍA</v>
          </cell>
          <cell r="L1089" t="str">
            <v>TASA CERO</v>
          </cell>
          <cell r="M1089" t="str">
            <v>Argentina</v>
          </cell>
          <cell r="Q1089" t="str">
            <v>No mercado</v>
          </cell>
          <cell r="R1089">
            <v>0.45</v>
          </cell>
          <cell r="S1089">
            <v>0</v>
          </cell>
          <cell r="T1089">
            <v>0</v>
          </cell>
          <cell r="U1089">
            <v>0.45</v>
          </cell>
          <cell r="V1089">
            <v>0</v>
          </cell>
          <cell r="W1089">
            <v>0</v>
          </cell>
          <cell r="X1089">
            <v>0.45</v>
          </cell>
          <cell r="Y1089">
            <v>0</v>
          </cell>
          <cell r="Z1089">
            <v>0</v>
          </cell>
          <cell r="AA1089"/>
          <cell r="AB1089"/>
          <cell r="AC1089"/>
          <cell r="AD1089"/>
          <cell r="AE1089"/>
          <cell r="AF1089"/>
          <cell r="AG1089"/>
          <cell r="AH1089"/>
          <cell r="AI1089"/>
          <cell r="AJ1089"/>
          <cell r="AK1089"/>
          <cell r="AL1089"/>
        </row>
        <row r="1090">
          <cell r="D1090" t="str">
            <v>USD</v>
          </cell>
          <cell r="J1090" t="str">
            <v>LETRAS EN GARANTÍA</v>
          </cell>
          <cell r="L1090" t="str">
            <v>TASA CERO</v>
          </cell>
          <cell r="M1090" t="str">
            <v>Argentina</v>
          </cell>
          <cell r="Q1090" t="str">
            <v>No mercado</v>
          </cell>
          <cell r="R1090">
            <v>0.45</v>
          </cell>
          <cell r="S1090">
            <v>0</v>
          </cell>
          <cell r="T1090">
            <v>0</v>
          </cell>
          <cell r="U1090">
            <v>0.45</v>
          </cell>
          <cell r="V1090">
            <v>0</v>
          </cell>
          <cell r="W1090">
            <v>0</v>
          </cell>
          <cell r="X1090">
            <v>0.45</v>
          </cell>
          <cell r="Y1090">
            <v>0</v>
          </cell>
          <cell r="Z1090">
            <v>0</v>
          </cell>
          <cell r="AA1090"/>
          <cell r="AB1090"/>
          <cell r="AC1090"/>
          <cell r="AD1090"/>
          <cell r="AE1090"/>
          <cell r="AF1090"/>
          <cell r="AG1090"/>
          <cell r="AH1090"/>
          <cell r="AI1090"/>
          <cell r="AJ1090"/>
          <cell r="AK1090"/>
          <cell r="AL1090"/>
        </row>
        <row r="1091">
          <cell r="D1091" t="str">
            <v>USD</v>
          </cell>
          <cell r="J1091" t="str">
            <v>LETRAS EN GARANTÍA</v>
          </cell>
          <cell r="L1091" t="str">
            <v>TASA CERO</v>
          </cell>
          <cell r="M1091" t="str">
            <v>Argentina</v>
          </cell>
          <cell r="Q1091" t="str">
            <v>No mercado</v>
          </cell>
          <cell r="R1091">
            <v>0.45</v>
          </cell>
          <cell r="S1091">
            <v>0</v>
          </cell>
          <cell r="T1091">
            <v>0</v>
          </cell>
          <cell r="U1091">
            <v>0.45</v>
          </cell>
          <cell r="V1091">
            <v>0</v>
          </cell>
          <cell r="W1091">
            <v>0</v>
          </cell>
          <cell r="X1091">
            <v>0.45</v>
          </cell>
          <cell r="Y1091">
            <v>0</v>
          </cell>
          <cell r="Z1091">
            <v>0</v>
          </cell>
          <cell r="AA1091"/>
          <cell r="AB1091"/>
          <cell r="AC1091"/>
          <cell r="AD1091"/>
          <cell r="AE1091"/>
          <cell r="AF1091"/>
          <cell r="AG1091"/>
          <cell r="AH1091"/>
          <cell r="AI1091"/>
          <cell r="AJ1091"/>
          <cell r="AK1091"/>
          <cell r="AL1091"/>
        </row>
        <row r="1092">
          <cell r="D1092" t="str">
            <v>USD</v>
          </cell>
          <cell r="J1092" t="str">
            <v>LETRAS EN GARANTÍA</v>
          </cell>
          <cell r="L1092" t="str">
            <v>TASA CERO</v>
          </cell>
          <cell r="M1092" t="str">
            <v>Argentina</v>
          </cell>
          <cell r="Q1092" t="str">
            <v>No mercado</v>
          </cell>
          <cell r="R1092">
            <v>0.45</v>
          </cell>
          <cell r="S1092">
            <v>0</v>
          </cell>
          <cell r="T1092">
            <v>0</v>
          </cell>
          <cell r="U1092">
            <v>0.45</v>
          </cell>
          <cell r="V1092">
            <v>0</v>
          </cell>
          <cell r="W1092">
            <v>0</v>
          </cell>
          <cell r="X1092">
            <v>0.45</v>
          </cell>
          <cell r="Y1092">
            <v>0</v>
          </cell>
          <cell r="Z1092">
            <v>0</v>
          </cell>
          <cell r="AA1092"/>
          <cell r="AB1092"/>
          <cell r="AC1092"/>
          <cell r="AD1092"/>
          <cell r="AE1092"/>
          <cell r="AF1092"/>
          <cell r="AG1092"/>
          <cell r="AH1092"/>
          <cell r="AI1092"/>
          <cell r="AJ1092"/>
          <cell r="AK1092"/>
          <cell r="AL1092"/>
        </row>
        <row r="1093">
          <cell r="D1093" t="str">
            <v>USD</v>
          </cell>
          <cell r="J1093" t="str">
            <v>LETRAS EN GARANTÍA</v>
          </cell>
          <cell r="L1093" t="str">
            <v>TASA CERO</v>
          </cell>
          <cell r="M1093" t="str">
            <v>Argentina</v>
          </cell>
          <cell r="Q1093" t="str">
            <v>No mercado</v>
          </cell>
          <cell r="R1093">
            <v>0.45</v>
          </cell>
          <cell r="S1093">
            <v>0</v>
          </cell>
          <cell r="T1093">
            <v>0</v>
          </cell>
          <cell r="U1093">
            <v>0.45</v>
          </cell>
          <cell r="V1093">
            <v>0</v>
          </cell>
          <cell r="W1093">
            <v>0</v>
          </cell>
          <cell r="X1093">
            <v>0.45</v>
          </cell>
          <cell r="Y1093">
            <v>0</v>
          </cell>
          <cell r="Z1093">
            <v>0</v>
          </cell>
          <cell r="AA1093"/>
          <cell r="AB1093"/>
          <cell r="AC1093"/>
          <cell r="AD1093"/>
          <cell r="AE1093"/>
          <cell r="AF1093"/>
          <cell r="AG1093"/>
          <cell r="AH1093"/>
          <cell r="AI1093"/>
          <cell r="AJ1093"/>
          <cell r="AK1093"/>
          <cell r="AL1093"/>
        </row>
        <row r="1094">
          <cell r="D1094" t="str">
            <v>USD</v>
          </cell>
          <cell r="J1094" t="str">
            <v>LETRAS EN GARANTÍA</v>
          </cell>
          <cell r="L1094" t="str">
            <v>TASA CERO</v>
          </cell>
          <cell r="M1094" t="str">
            <v>Argentina</v>
          </cell>
          <cell r="Q1094" t="str">
            <v>No mercado</v>
          </cell>
          <cell r="R1094">
            <v>0.45</v>
          </cell>
          <cell r="S1094">
            <v>0</v>
          </cell>
          <cell r="T1094">
            <v>0</v>
          </cell>
          <cell r="U1094">
            <v>0.45</v>
          </cell>
          <cell r="V1094">
            <v>0</v>
          </cell>
          <cell r="W1094">
            <v>0</v>
          </cell>
          <cell r="X1094">
            <v>0.45</v>
          </cell>
          <cell r="Y1094">
            <v>0</v>
          </cell>
          <cell r="Z1094">
            <v>0</v>
          </cell>
          <cell r="AA1094"/>
          <cell r="AB1094"/>
          <cell r="AC1094"/>
          <cell r="AD1094"/>
          <cell r="AE1094"/>
          <cell r="AF1094"/>
          <cell r="AG1094"/>
          <cell r="AH1094"/>
          <cell r="AI1094"/>
          <cell r="AJ1094"/>
          <cell r="AK1094"/>
          <cell r="AL1094"/>
        </row>
        <row r="1095">
          <cell r="D1095" t="str">
            <v>USD</v>
          </cell>
          <cell r="J1095" t="str">
            <v>LETRAS EN GARANTÍA</v>
          </cell>
          <cell r="L1095" t="str">
            <v>TASA CERO</v>
          </cell>
          <cell r="M1095" t="str">
            <v>Argentina</v>
          </cell>
          <cell r="Q1095" t="str">
            <v>No mercado</v>
          </cell>
          <cell r="R1095">
            <v>0.45</v>
          </cell>
          <cell r="S1095">
            <v>0</v>
          </cell>
          <cell r="T1095">
            <v>0</v>
          </cell>
          <cell r="U1095">
            <v>0.45</v>
          </cell>
          <cell r="V1095">
            <v>0</v>
          </cell>
          <cell r="W1095">
            <v>0</v>
          </cell>
          <cell r="X1095">
            <v>0.45</v>
          </cell>
          <cell r="Y1095">
            <v>0</v>
          </cell>
          <cell r="Z1095">
            <v>0</v>
          </cell>
          <cell r="AA1095"/>
          <cell r="AB1095"/>
          <cell r="AC1095"/>
          <cell r="AD1095"/>
          <cell r="AE1095"/>
          <cell r="AF1095"/>
          <cell r="AG1095"/>
          <cell r="AH1095"/>
          <cell r="AI1095"/>
          <cell r="AJ1095"/>
          <cell r="AK1095"/>
          <cell r="AL1095"/>
        </row>
        <row r="1096">
          <cell r="D1096" t="str">
            <v>USD</v>
          </cell>
          <cell r="J1096" t="str">
            <v>LETRAS EN GARANTÍA</v>
          </cell>
          <cell r="L1096" t="str">
            <v>TASA CERO</v>
          </cell>
          <cell r="M1096" t="str">
            <v>Argentina</v>
          </cell>
          <cell r="Q1096" t="str">
            <v>No mercado</v>
          </cell>
          <cell r="R1096">
            <v>0.45</v>
          </cell>
          <cell r="S1096">
            <v>0</v>
          </cell>
          <cell r="T1096">
            <v>0</v>
          </cell>
          <cell r="U1096">
            <v>0.45</v>
          </cell>
          <cell r="V1096">
            <v>0</v>
          </cell>
          <cell r="W1096">
            <v>0</v>
          </cell>
          <cell r="X1096">
            <v>0.45</v>
          </cell>
          <cell r="Y1096">
            <v>0</v>
          </cell>
          <cell r="Z1096">
            <v>0</v>
          </cell>
          <cell r="AA1096"/>
          <cell r="AB1096"/>
          <cell r="AC1096"/>
          <cell r="AD1096"/>
          <cell r="AE1096"/>
          <cell r="AF1096"/>
          <cell r="AG1096"/>
          <cell r="AH1096"/>
          <cell r="AI1096"/>
          <cell r="AJ1096"/>
          <cell r="AK1096"/>
          <cell r="AL1096"/>
        </row>
        <row r="1097">
          <cell r="D1097" t="str">
            <v>USD</v>
          </cell>
          <cell r="J1097" t="str">
            <v>LETRAS EN GARANTÍA</v>
          </cell>
          <cell r="L1097" t="str">
            <v>TASA CERO</v>
          </cell>
          <cell r="M1097" t="str">
            <v>Argentina</v>
          </cell>
          <cell r="Q1097" t="str">
            <v>No mercado</v>
          </cell>
          <cell r="R1097">
            <v>0.45</v>
          </cell>
          <cell r="S1097">
            <v>0</v>
          </cell>
          <cell r="T1097">
            <v>0</v>
          </cell>
          <cell r="U1097">
            <v>0.45</v>
          </cell>
          <cell r="V1097">
            <v>0</v>
          </cell>
          <cell r="W1097">
            <v>0</v>
          </cell>
          <cell r="X1097">
            <v>0.45</v>
          </cell>
          <cell r="Y1097">
            <v>0</v>
          </cell>
          <cell r="Z1097">
            <v>0</v>
          </cell>
          <cell r="AA1097"/>
          <cell r="AB1097"/>
          <cell r="AC1097"/>
          <cell r="AD1097"/>
          <cell r="AE1097"/>
          <cell r="AF1097"/>
          <cell r="AG1097"/>
          <cell r="AH1097"/>
          <cell r="AI1097"/>
          <cell r="AJ1097"/>
          <cell r="AK1097"/>
          <cell r="AL1097"/>
        </row>
        <row r="1098">
          <cell r="D1098" t="str">
            <v>USD</v>
          </cell>
          <cell r="J1098" t="str">
            <v>LETRAS EN GARANTÍA</v>
          </cell>
          <cell r="L1098" t="str">
            <v>TASA CERO</v>
          </cell>
          <cell r="M1098" t="str">
            <v>Argentina</v>
          </cell>
          <cell r="Q1098" t="str">
            <v>No mercado</v>
          </cell>
          <cell r="R1098">
            <v>0.45</v>
          </cell>
          <cell r="S1098">
            <v>0</v>
          </cell>
          <cell r="T1098">
            <v>0</v>
          </cell>
          <cell r="U1098">
            <v>0.45</v>
          </cell>
          <cell r="V1098">
            <v>0</v>
          </cell>
          <cell r="W1098">
            <v>0</v>
          </cell>
          <cell r="X1098">
            <v>0.45</v>
          </cell>
          <cell r="Y1098">
            <v>0</v>
          </cell>
          <cell r="Z1098">
            <v>0</v>
          </cell>
          <cell r="AA1098"/>
          <cell r="AB1098"/>
          <cell r="AC1098"/>
          <cell r="AD1098"/>
          <cell r="AE1098"/>
          <cell r="AF1098"/>
          <cell r="AG1098"/>
          <cell r="AH1098"/>
          <cell r="AI1098"/>
          <cell r="AJ1098"/>
          <cell r="AK1098"/>
          <cell r="AL1098"/>
        </row>
        <row r="1099">
          <cell r="D1099" t="str">
            <v>USD</v>
          </cell>
          <cell r="J1099" t="str">
            <v>LETRAS EN GARANTÍA</v>
          </cell>
          <cell r="L1099" t="str">
            <v>TASA CERO</v>
          </cell>
          <cell r="M1099" t="str">
            <v>Argentina</v>
          </cell>
          <cell r="Q1099" t="str">
            <v>No mercado</v>
          </cell>
          <cell r="R1099">
            <v>0.45</v>
          </cell>
          <cell r="S1099">
            <v>0</v>
          </cell>
          <cell r="T1099">
            <v>0</v>
          </cell>
          <cell r="U1099">
            <v>0.45</v>
          </cell>
          <cell r="V1099">
            <v>0</v>
          </cell>
          <cell r="W1099">
            <v>0</v>
          </cell>
          <cell r="X1099">
            <v>0.45</v>
          </cell>
          <cell r="Y1099">
            <v>0</v>
          </cell>
          <cell r="Z1099">
            <v>0</v>
          </cell>
          <cell r="AA1099"/>
          <cell r="AB1099"/>
          <cell r="AC1099"/>
          <cell r="AD1099"/>
          <cell r="AE1099"/>
          <cell r="AF1099"/>
          <cell r="AG1099"/>
          <cell r="AH1099"/>
          <cell r="AI1099"/>
          <cell r="AJ1099"/>
          <cell r="AK1099"/>
          <cell r="AL1099"/>
        </row>
        <row r="1100">
          <cell r="D1100" t="str">
            <v>USD</v>
          </cell>
          <cell r="J1100" t="str">
            <v>LETRAS EN GARANTÍA</v>
          </cell>
          <cell r="L1100" t="str">
            <v>TASA CERO</v>
          </cell>
          <cell r="M1100" t="str">
            <v>Argentina</v>
          </cell>
          <cell r="Q1100" t="str">
            <v>No mercado</v>
          </cell>
          <cell r="R1100">
            <v>0.45</v>
          </cell>
          <cell r="S1100">
            <v>0</v>
          </cell>
          <cell r="T1100">
            <v>0</v>
          </cell>
          <cell r="U1100">
            <v>0.45</v>
          </cell>
          <cell r="V1100">
            <v>0</v>
          </cell>
          <cell r="W1100">
            <v>0</v>
          </cell>
          <cell r="X1100">
            <v>0.45</v>
          </cell>
          <cell r="Y1100">
            <v>0</v>
          </cell>
          <cell r="Z1100">
            <v>0</v>
          </cell>
          <cell r="AA1100"/>
          <cell r="AB1100"/>
          <cell r="AC1100"/>
          <cell r="AD1100"/>
          <cell r="AE1100"/>
          <cell r="AF1100"/>
          <cell r="AG1100"/>
          <cell r="AH1100"/>
          <cell r="AI1100"/>
          <cell r="AJ1100"/>
          <cell r="AK1100"/>
          <cell r="AL1100"/>
        </row>
        <row r="1101">
          <cell r="D1101" t="str">
            <v>USD</v>
          </cell>
          <cell r="J1101" t="str">
            <v>LETRAS EN GARANTÍA</v>
          </cell>
          <cell r="L1101" t="str">
            <v>TASA CERO</v>
          </cell>
          <cell r="M1101" t="str">
            <v>Argentina</v>
          </cell>
          <cell r="Q1101" t="str">
            <v>No mercado</v>
          </cell>
          <cell r="R1101">
            <v>0.45</v>
          </cell>
          <cell r="S1101">
            <v>0</v>
          </cell>
          <cell r="T1101">
            <v>0</v>
          </cell>
          <cell r="U1101">
            <v>0.45</v>
          </cell>
          <cell r="V1101">
            <v>0</v>
          </cell>
          <cell r="W1101">
            <v>0</v>
          </cell>
          <cell r="X1101">
            <v>0.45</v>
          </cell>
          <cell r="Y1101">
            <v>0</v>
          </cell>
          <cell r="Z1101">
            <v>0</v>
          </cell>
          <cell r="AA1101"/>
          <cell r="AB1101"/>
          <cell r="AC1101"/>
          <cell r="AD1101"/>
          <cell r="AE1101"/>
          <cell r="AF1101"/>
          <cell r="AG1101"/>
          <cell r="AH1101"/>
          <cell r="AI1101"/>
          <cell r="AJ1101"/>
          <cell r="AK1101"/>
          <cell r="AL1101"/>
        </row>
        <row r="1102">
          <cell r="D1102" t="str">
            <v>USD</v>
          </cell>
          <cell r="J1102" t="str">
            <v>LETRAS EN GARANTÍA</v>
          </cell>
          <cell r="L1102" t="str">
            <v>TASA CERO</v>
          </cell>
          <cell r="M1102" t="str">
            <v>Argentina</v>
          </cell>
          <cell r="Q1102" t="str">
            <v>No mercado</v>
          </cell>
          <cell r="R1102">
            <v>0.45</v>
          </cell>
          <cell r="S1102">
            <v>0</v>
          </cell>
          <cell r="T1102">
            <v>0</v>
          </cell>
          <cell r="U1102">
            <v>0.45</v>
          </cell>
          <cell r="V1102">
            <v>0</v>
          </cell>
          <cell r="W1102">
            <v>0</v>
          </cell>
          <cell r="X1102">
            <v>0.45</v>
          </cell>
          <cell r="Y1102">
            <v>0</v>
          </cell>
          <cell r="Z1102">
            <v>0</v>
          </cell>
          <cell r="AA1102"/>
          <cell r="AB1102"/>
          <cell r="AC1102"/>
          <cell r="AD1102"/>
          <cell r="AE1102"/>
          <cell r="AF1102"/>
          <cell r="AG1102"/>
          <cell r="AH1102"/>
          <cell r="AI1102"/>
          <cell r="AJ1102"/>
          <cell r="AK1102"/>
          <cell r="AL1102"/>
        </row>
        <row r="1103">
          <cell r="D1103" t="str">
            <v>USD</v>
          </cell>
          <cell r="J1103" t="str">
            <v>LETRAS EN GARANTÍA</v>
          </cell>
          <cell r="L1103" t="str">
            <v>TASA CERO</v>
          </cell>
          <cell r="M1103" t="str">
            <v>Argentina</v>
          </cell>
          <cell r="Q1103" t="str">
            <v>No mercado</v>
          </cell>
          <cell r="R1103">
            <v>0.45</v>
          </cell>
          <cell r="S1103">
            <v>0</v>
          </cell>
          <cell r="T1103">
            <v>0</v>
          </cell>
          <cell r="U1103">
            <v>0.45</v>
          </cell>
          <cell r="V1103">
            <v>0</v>
          </cell>
          <cell r="W1103">
            <v>0</v>
          </cell>
          <cell r="X1103">
            <v>0.45</v>
          </cell>
          <cell r="Y1103">
            <v>0</v>
          </cell>
          <cell r="Z1103">
            <v>0</v>
          </cell>
          <cell r="AA1103"/>
          <cell r="AB1103"/>
          <cell r="AC1103"/>
          <cell r="AD1103"/>
          <cell r="AE1103"/>
          <cell r="AF1103"/>
          <cell r="AG1103"/>
          <cell r="AH1103"/>
          <cell r="AI1103"/>
          <cell r="AJ1103"/>
          <cell r="AK1103"/>
          <cell r="AL1103"/>
        </row>
        <row r="1104">
          <cell r="D1104" t="str">
            <v>USD</v>
          </cell>
          <cell r="J1104" t="str">
            <v>LETRAS EN GARANTÍA</v>
          </cell>
          <cell r="L1104" t="str">
            <v>TASA CERO</v>
          </cell>
          <cell r="M1104" t="str">
            <v>Argentina</v>
          </cell>
          <cell r="Q1104" t="str">
            <v>No mercado</v>
          </cell>
          <cell r="R1104">
            <v>0.45</v>
          </cell>
          <cell r="S1104">
            <v>0</v>
          </cell>
          <cell r="T1104">
            <v>0</v>
          </cell>
          <cell r="U1104">
            <v>0.45</v>
          </cell>
          <cell r="V1104">
            <v>0</v>
          </cell>
          <cell r="W1104">
            <v>0</v>
          </cell>
          <cell r="X1104">
            <v>0.45</v>
          </cell>
          <cell r="Y1104">
            <v>0</v>
          </cell>
          <cell r="Z1104">
            <v>0</v>
          </cell>
          <cell r="AA1104"/>
          <cell r="AB1104"/>
          <cell r="AC1104"/>
          <cell r="AD1104"/>
          <cell r="AE1104"/>
          <cell r="AF1104"/>
          <cell r="AG1104"/>
          <cell r="AH1104"/>
          <cell r="AI1104"/>
          <cell r="AJ1104"/>
          <cell r="AK1104"/>
          <cell r="AL1104"/>
        </row>
        <row r="1105">
          <cell r="D1105" t="str">
            <v>USD</v>
          </cell>
          <cell r="J1105" t="str">
            <v>LETRAS EN GARANTÍA</v>
          </cell>
          <cell r="L1105" t="str">
            <v>TASA CERO</v>
          </cell>
          <cell r="M1105" t="str">
            <v>Argentina</v>
          </cell>
          <cell r="Q1105" t="str">
            <v>No mercado</v>
          </cell>
          <cell r="R1105">
            <v>0.45</v>
          </cell>
          <cell r="S1105">
            <v>0</v>
          </cell>
          <cell r="T1105">
            <v>0</v>
          </cell>
          <cell r="U1105">
            <v>0.45</v>
          </cell>
          <cell r="V1105">
            <v>0</v>
          </cell>
          <cell r="W1105">
            <v>0</v>
          </cell>
          <cell r="X1105">
            <v>0.45</v>
          </cell>
          <cell r="Y1105">
            <v>0</v>
          </cell>
          <cell r="Z1105">
            <v>0</v>
          </cell>
          <cell r="AA1105"/>
          <cell r="AB1105"/>
          <cell r="AC1105"/>
          <cell r="AD1105"/>
          <cell r="AE1105"/>
          <cell r="AF1105"/>
          <cell r="AG1105"/>
          <cell r="AH1105"/>
          <cell r="AI1105"/>
          <cell r="AJ1105"/>
          <cell r="AK1105"/>
          <cell r="AL1105"/>
        </row>
        <row r="1106">
          <cell r="D1106" t="str">
            <v>USD</v>
          </cell>
          <cell r="J1106" t="str">
            <v>LETRAS EN GARANTÍA</v>
          </cell>
          <cell r="L1106" t="str">
            <v>TASA CERO</v>
          </cell>
          <cell r="M1106" t="str">
            <v>Argentina</v>
          </cell>
          <cell r="Q1106" t="str">
            <v>No mercado</v>
          </cell>
          <cell r="R1106">
            <v>0.45</v>
          </cell>
          <cell r="S1106">
            <v>0</v>
          </cell>
          <cell r="T1106">
            <v>0</v>
          </cell>
          <cell r="U1106">
            <v>0.45</v>
          </cell>
          <cell r="V1106">
            <v>0</v>
          </cell>
          <cell r="W1106">
            <v>0</v>
          </cell>
          <cell r="X1106">
            <v>0.45</v>
          </cell>
          <cell r="Y1106">
            <v>0</v>
          </cell>
          <cell r="Z1106">
            <v>0</v>
          </cell>
          <cell r="AA1106"/>
          <cell r="AB1106"/>
          <cell r="AC1106"/>
          <cell r="AD1106"/>
          <cell r="AE1106"/>
          <cell r="AF1106"/>
          <cell r="AG1106"/>
          <cell r="AH1106"/>
          <cell r="AI1106"/>
          <cell r="AJ1106"/>
          <cell r="AK1106"/>
          <cell r="AL1106"/>
        </row>
        <row r="1107">
          <cell r="D1107" t="str">
            <v>USD</v>
          </cell>
          <cell r="J1107" t="str">
            <v>LETRAS EN GARANTÍA</v>
          </cell>
          <cell r="L1107" t="str">
            <v>TASA CERO</v>
          </cell>
          <cell r="M1107" t="str">
            <v>Argentina</v>
          </cell>
          <cell r="Q1107" t="str">
            <v>No mercado</v>
          </cell>
          <cell r="R1107">
            <v>0.45</v>
          </cell>
          <cell r="S1107">
            <v>0</v>
          </cell>
          <cell r="T1107">
            <v>0</v>
          </cell>
          <cell r="U1107">
            <v>0.45</v>
          </cell>
          <cell r="V1107">
            <v>0</v>
          </cell>
          <cell r="W1107">
            <v>0</v>
          </cell>
          <cell r="X1107">
            <v>0.45</v>
          </cell>
          <cell r="Y1107">
            <v>0</v>
          </cell>
          <cell r="Z1107">
            <v>0</v>
          </cell>
          <cell r="AA1107"/>
          <cell r="AB1107"/>
          <cell r="AC1107"/>
          <cell r="AD1107"/>
          <cell r="AE1107"/>
          <cell r="AF1107"/>
          <cell r="AG1107"/>
          <cell r="AH1107"/>
          <cell r="AI1107"/>
          <cell r="AJ1107"/>
          <cell r="AK1107"/>
          <cell r="AL1107"/>
        </row>
        <row r="1108">
          <cell r="D1108" t="str">
            <v>USD</v>
          </cell>
          <cell r="J1108" t="str">
            <v>LETRAS EN GARANTÍA</v>
          </cell>
          <cell r="L1108" t="str">
            <v>TASA CERO</v>
          </cell>
          <cell r="M1108" t="str">
            <v>Argentina</v>
          </cell>
          <cell r="Q1108" t="str">
            <v>No mercado</v>
          </cell>
          <cell r="R1108">
            <v>0.45</v>
          </cell>
          <cell r="S1108">
            <v>0</v>
          </cell>
          <cell r="T1108">
            <v>0</v>
          </cell>
          <cell r="U1108">
            <v>0.45</v>
          </cell>
          <cell r="V1108">
            <v>0</v>
          </cell>
          <cell r="W1108">
            <v>0</v>
          </cell>
          <cell r="X1108">
            <v>0.45</v>
          </cell>
          <cell r="Y1108">
            <v>0</v>
          </cell>
          <cell r="Z1108">
            <v>0</v>
          </cell>
          <cell r="AA1108"/>
          <cell r="AB1108"/>
          <cell r="AC1108"/>
          <cell r="AD1108"/>
          <cell r="AE1108"/>
          <cell r="AF1108"/>
          <cell r="AG1108"/>
          <cell r="AH1108"/>
          <cell r="AI1108"/>
          <cell r="AJ1108"/>
          <cell r="AK1108"/>
          <cell r="AL1108"/>
        </row>
        <row r="1109">
          <cell r="D1109" t="str">
            <v>USD</v>
          </cell>
          <cell r="J1109" t="str">
            <v>LETRAS EN GARANTÍA</v>
          </cell>
          <cell r="L1109" t="str">
            <v>TASA CERO</v>
          </cell>
          <cell r="M1109" t="str">
            <v>Argentina</v>
          </cell>
          <cell r="Q1109" t="str">
            <v>No mercado</v>
          </cell>
          <cell r="R1109">
            <v>0.45</v>
          </cell>
          <cell r="S1109">
            <v>0</v>
          </cell>
          <cell r="T1109">
            <v>0</v>
          </cell>
          <cell r="U1109">
            <v>0.45</v>
          </cell>
          <cell r="V1109">
            <v>0</v>
          </cell>
          <cell r="W1109">
            <v>0</v>
          </cell>
          <cell r="X1109">
            <v>0.45</v>
          </cell>
          <cell r="Y1109">
            <v>0</v>
          </cell>
          <cell r="Z1109">
            <v>0</v>
          </cell>
          <cell r="AA1109"/>
          <cell r="AB1109"/>
          <cell r="AC1109"/>
          <cell r="AD1109"/>
          <cell r="AE1109"/>
          <cell r="AF1109"/>
          <cell r="AG1109"/>
          <cell r="AH1109"/>
          <cell r="AI1109"/>
          <cell r="AJ1109"/>
          <cell r="AK1109"/>
          <cell r="AL1109"/>
        </row>
        <row r="1110">
          <cell r="D1110" t="str">
            <v>USD</v>
          </cell>
          <cell r="J1110" t="str">
            <v>LETRAS EN GARANTÍA</v>
          </cell>
          <cell r="L1110" t="str">
            <v>TASA CERO</v>
          </cell>
          <cell r="M1110" t="str">
            <v>Argentina</v>
          </cell>
          <cell r="Q1110" t="str">
            <v>No mercado</v>
          </cell>
          <cell r="R1110">
            <v>0.45</v>
          </cell>
          <cell r="S1110">
            <v>0</v>
          </cell>
          <cell r="T1110">
            <v>0</v>
          </cell>
          <cell r="U1110">
            <v>0.45</v>
          </cell>
          <cell r="V1110">
            <v>0</v>
          </cell>
          <cell r="W1110">
            <v>0</v>
          </cell>
          <cell r="X1110">
            <v>0.45</v>
          </cell>
          <cell r="Y1110">
            <v>0</v>
          </cell>
          <cell r="Z1110">
            <v>0</v>
          </cell>
          <cell r="AA1110"/>
          <cell r="AB1110"/>
          <cell r="AC1110"/>
          <cell r="AD1110"/>
          <cell r="AE1110"/>
          <cell r="AF1110"/>
          <cell r="AG1110"/>
          <cell r="AH1110"/>
          <cell r="AI1110"/>
          <cell r="AJ1110"/>
          <cell r="AK1110"/>
          <cell r="AL1110"/>
        </row>
        <row r="1111">
          <cell r="D1111" t="str">
            <v>USD</v>
          </cell>
          <cell r="J1111" t="str">
            <v>LETRAS EN GARANTÍA</v>
          </cell>
          <cell r="L1111" t="str">
            <v>TASA CERO</v>
          </cell>
          <cell r="M1111" t="str">
            <v>Argentina</v>
          </cell>
          <cell r="Q1111" t="str">
            <v>No mercado</v>
          </cell>
          <cell r="R1111">
            <v>0.45</v>
          </cell>
          <cell r="S1111">
            <v>0</v>
          </cell>
          <cell r="T1111">
            <v>0</v>
          </cell>
          <cell r="U1111">
            <v>0.45</v>
          </cell>
          <cell r="V1111">
            <v>0</v>
          </cell>
          <cell r="W1111">
            <v>0</v>
          </cell>
          <cell r="X1111">
            <v>0.45</v>
          </cell>
          <cell r="Y1111">
            <v>0</v>
          </cell>
          <cell r="Z1111">
            <v>0</v>
          </cell>
          <cell r="AA1111"/>
          <cell r="AB1111"/>
          <cell r="AC1111"/>
          <cell r="AD1111"/>
          <cell r="AE1111"/>
          <cell r="AF1111"/>
          <cell r="AG1111"/>
          <cell r="AH1111"/>
          <cell r="AI1111"/>
          <cell r="AJ1111"/>
          <cell r="AK1111"/>
          <cell r="AL1111"/>
        </row>
        <row r="1112">
          <cell r="D1112" t="str">
            <v>USD</v>
          </cell>
          <cell r="J1112" t="str">
            <v>LETRAS EN GARANTÍA</v>
          </cell>
          <cell r="L1112" t="str">
            <v>TASA CERO</v>
          </cell>
          <cell r="M1112" t="str">
            <v>Argentina</v>
          </cell>
          <cell r="Q1112" t="str">
            <v>No mercado</v>
          </cell>
          <cell r="R1112">
            <v>0.45</v>
          </cell>
          <cell r="S1112">
            <v>0</v>
          </cell>
          <cell r="T1112">
            <v>0</v>
          </cell>
          <cell r="U1112">
            <v>0.45</v>
          </cell>
          <cell r="V1112">
            <v>0</v>
          </cell>
          <cell r="W1112">
            <v>0</v>
          </cell>
          <cell r="X1112">
            <v>0.45</v>
          </cell>
          <cell r="Y1112">
            <v>0</v>
          </cell>
          <cell r="Z1112">
            <v>0</v>
          </cell>
          <cell r="AA1112"/>
          <cell r="AB1112"/>
          <cell r="AC1112"/>
          <cell r="AD1112"/>
          <cell r="AE1112"/>
          <cell r="AF1112"/>
          <cell r="AG1112"/>
          <cell r="AH1112"/>
          <cell r="AI1112"/>
          <cell r="AJ1112"/>
          <cell r="AK1112"/>
          <cell r="AL1112"/>
        </row>
        <row r="1113">
          <cell r="D1113" t="str">
            <v>USD</v>
          </cell>
          <cell r="J1113" t="str">
            <v>LETRAS EN GARANTÍA</v>
          </cell>
          <cell r="L1113" t="str">
            <v>TASA CERO</v>
          </cell>
          <cell r="M1113" t="str">
            <v>Argentina</v>
          </cell>
          <cell r="Q1113" t="str">
            <v>No mercado</v>
          </cell>
          <cell r="R1113">
            <v>0.45</v>
          </cell>
          <cell r="S1113">
            <v>0</v>
          </cell>
          <cell r="T1113">
            <v>0</v>
          </cell>
          <cell r="U1113">
            <v>0.45</v>
          </cell>
          <cell r="V1113">
            <v>0</v>
          </cell>
          <cell r="W1113">
            <v>0</v>
          </cell>
          <cell r="X1113">
            <v>0.45</v>
          </cell>
          <cell r="Y1113">
            <v>0</v>
          </cell>
          <cell r="Z1113">
            <v>0</v>
          </cell>
          <cell r="AA1113"/>
          <cell r="AB1113"/>
          <cell r="AC1113"/>
          <cell r="AD1113"/>
          <cell r="AE1113"/>
          <cell r="AF1113"/>
          <cell r="AG1113"/>
          <cell r="AH1113"/>
          <cell r="AI1113"/>
          <cell r="AJ1113"/>
          <cell r="AK1113"/>
          <cell r="AL1113"/>
        </row>
        <row r="1114">
          <cell r="D1114" t="str">
            <v>USD</v>
          </cell>
          <cell r="J1114" t="str">
            <v>LETRAS EN GARANTÍA</v>
          </cell>
          <cell r="L1114" t="str">
            <v>TASA CERO</v>
          </cell>
          <cell r="M1114" t="str">
            <v>Argentina</v>
          </cell>
          <cell r="Q1114" t="str">
            <v>No mercado</v>
          </cell>
          <cell r="R1114">
            <v>0.45</v>
          </cell>
          <cell r="S1114">
            <v>0</v>
          </cell>
          <cell r="T1114">
            <v>0</v>
          </cell>
          <cell r="U1114">
            <v>0.45</v>
          </cell>
          <cell r="V1114">
            <v>0</v>
          </cell>
          <cell r="W1114">
            <v>0</v>
          </cell>
          <cell r="X1114">
            <v>0.45</v>
          </cell>
          <cell r="Y1114">
            <v>0</v>
          </cell>
          <cell r="Z1114">
            <v>0</v>
          </cell>
          <cell r="AA1114"/>
          <cell r="AB1114"/>
          <cell r="AC1114"/>
          <cell r="AD1114"/>
          <cell r="AE1114"/>
          <cell r="AF1114"/>
          <cell r="AG1114"/>
          <cell r="AH1114"/>
          <cell r="AI1114"/>
          <cell r="AJ1114"/>
          <cell r="AK1114"/>
          <cell r="AL1114"/>
        </row>
        <row r="1115">
          <cell r="D1115" t="str">
            <v>USD</v>
          </cell>
          <cell r="J1115" t="str">
            <v>LETRAS EN GARANTÍA</v>
          </cell>
          <cell r="L1115" t="str">
            <v>TASA CERO</v>
          </cell>
          <cell r="M1115" t="str">
            <v>Argentina</v>
          </cell>
          <cell r="Q1115" t="str">
            <v>No mercado</v>
          </cell>
          <cell r="R1115">
            <v>0.45</v>
          </cell>
          <cell r="S1115">
            <v>0</v>
          </cell>
          <cell r="T1115">
            <v>0</v>
          </cell>
          <cell r="U1115">
            <v>0.45</v>
          </cell>
          <cell r="V1115">
            <v>0</v>
          </cell>
          <cell r="W1115">
            <v>0</v>
          </cell>
          <cell r="X1115">
            <v>0.45</v>
          </cell>
          <cell r="Y1115">
            <v>0</v>
          </cell>
          <cell r="Z1115">
            <v>0</v>
          </cell>
          <cell r="AA1115"/>
          <cell r="AB1115"/>
          <cell r="AC1115"/>
          <cell r="AD1115"/>
          <cell r="AE1115"/>
          <cell r="AF1115"/>
          <cell r="AG1115"/>
          <cell r="AH1115"/>
          <cell r="AI1115"/>
          <cell r="AJ1115"/>
          <cell r="AK1115"/>
          <cell r="AL1115"/>
        </row>
        <row r="1116">
          <cell r="D1116" t="str">
            <v>USD</v>
          </cell>
          <cell r="J1116" t="str">
            <v>LETRAS EN GARANTÍA</v>
          </cell>
          <cell r="L1116" t="str">
            <v>TASA CERO</v>
          </cell>
          <cell r="M1116" t="str">
            <v>Argentina</v>
          </cell>
          <cell r="Q1116" t="str">
            <v>No mercado</v>
          </cell>
          <cell r="R1116">
            <v>0.45</v>
          </cell>
          <cell r="S1116">
            <v>0</v>
          </cell>
          <cell r="T1116">
            <v>0</v>
          </cell>
          <cell r="U1116">
            <v>0.45</v>
          </cell>
          <cell r="V1116">
            <v>0</v>
          </cell>
          <cell r="W1116">
            <v>0</v>
          </cell>
          <cell r="X1116">
            <v>0.45</v>
          </cell>
          <cell r="Y1116">
            <v>0</v>
          </cell>
          <cell r="Z1116">
            <v>0</v>
          </cell>
          <cell r="AA1116"/>
          <cell r="AB1116"/>
          <cell r="AC1116"/>
          <cell r="AD1116"/>
          <cell r="AE1116"/>
          <cell r="AF1116"/>
          <cell r="AG1116"/>
          <cell r="AH1116"/>
          <cell r="AI1116"/>
          <cell r="AJ1116"/>
          <cell r="AK1116"/>
          <cell r="AL1116"/>
        </row>
        <row r="1117">
          <cell r="D1117" t="str">
            <v>USD</v>
          </cell>
          <cell r="J1117" t="str">
            <v>LETRAS EN GARANTÍA</v>
          </cell>
          <cell r="L1117" t="str">
            <v>TASA CERO</v>
          </cell>
          <cell r="M1117" t="str">
            <v>Argentina</v>
          </cell>
          <cell r="Q1117" t="str">
            <v>No mercado</v>
          </cell>
          <cell r="R1117">
            <v>0.45</v>
          </cell>
          <cell r="S1117">
            <v>0</v>
          </cell>
          <cell r="T1117">
            <v>0</v>
          </cell>
          <cell r="U1117">
            <v>0.45</v>
          </cell>
          <cell r="V1117">
            <v>0</v>
          </cell>
          <cell r="W1117">
            <v>0</v>
          </cell>
          <cell r="X1117">
            <v>0.45</v>
          </cell>
          <cell r="Y1117">
            <v>0</v>
          </cell>
          <cell r="Z1117">
            <v>0</v>
          </cell>
          <cell r="AA1117"/>
          <cell r="AB1117"/>
          <cell r="AC1117"/>
          <cell r="AD1117"/>
          <cell r="AE1117"/>
          <cell r="AF1117"/>
          <cell r="AG1117"/>
          <cell r="AH1117"/>
          <cell r="AI1117"/>
          <cell r="AJ1117"/>
          <cell r="AK1117"/>
          <cell r="AL1117"/>
        </row>
        <row r="1118">
          <cell r="D1118" t="str">
            <v>USD</v>
          </cell>
          <cell r="J1118" t="str">
            <v>LETRAS EN GARANTÍA</v>
          </cell>
          <cell r="L1118" t="str">
            <v>TASA CERO</v>
          </cell>
          <cell r="M1118" t="str">
            <v>Argentina</v>
          </cell>
          <cell r="Q1118" t="str">
            <v>No mercado</v>
          </cell>
          <cell r="R1118">
            <v>0.45</v>
          </cell>
          <cell r="S1118">
            <v>0</v>
          </cell>
          <cell r="T1118">
            <v>0</v>
          </cell>
          <cell r="U1118">
            <v>0.45</v>
          </cell>
          <cell r="V1118">
            <v>0</v>
          </cell>
          <cell r="W1118">
            <v>0</v>
          </cell>
          <cell r="X1118">
            <v>0.45</v>
          </cell>
          <cell r="Y1118">
            <v>0</v>
          </cell>
          <cell r="Z1118">
            <v>0</v>
          </cell>
          <cell r="AA1118"/>
          <cell r="AB1118"/>
          <cell r="AC1118"/>
          <cell r="AD1118"/>
          <cell r="AE1118"/>
          <cell r="AF1118"/>
          <cell r="AG1118"/>
          <cell r="AH1118"/>
          <cell r="AI1118"/>
          <cell r="AJ1118"/>
          <cell r="AK1118"/>
          <cell r="AL1118"/>
        </row>
        <row r="1119">
          <cell r="D1119" t="str">
            <v>USD</v>
          </cell>
          <cell r="J1119" t="str">
            <v>LETRAS EN GARANTÍA</v>
          </cell>
          <cell r="L1119" t="str">
            <v>TASA CERO</v>
          </cell>
          <cell r="M1119" t="str">
            <v>Argentina</v>
          </cell>
          <cell r="Q1119" t="str">
            <v>No mercado</v>
          </cell>
          <cell r="R1119">
            <v>0.45</v>
          </cell>
          <cell r="S1119">
            <v>0</v>
          </cell>
          <cell r="T1119">
            <v>0</v>
          </cell>
          <cell r="U1119">
            <v>0.45</v>
          </cell>
          <cell r="V1119">
            <v>0</v>
          </cell>
          <cell r="W1119">
            <v>0</v>
          </cell>
          <cell r="X1119">
            <v>0.45</v>
          </cell>
          <cell r="Y1119">
            <v>0</v>
          </cell>
          <cell r="Z1119">
            <v>0</v>
          </cell>
          <cell r="AA1119"/>
          <cell r="AB1119"/>
          <cell r="AC1119"/>
          <cell r="AD1119"/>
          <cell r="AE1119"/>
          <cell r="AF1119"/>
          <cell r="AG1119"/>
          <cell r="AH1119"/>
          <cell r="AI1119"/>
          <cell r="AJ1119"/>
          <cell r="AK1119"/>
          <cell r="AL1119"/>
        </row>
        <row r="1120">
          <cell r="D1120" t="str">
            <v>USD</v>
          </cell>
          <cell r="J1120" t="str">
            <v>LETRAS EN GARANTÍA</v>
          </cell>
          <cell r="L1120" t="str">
            <v>TASA CERO</v>
          </cell>
          <cell r="M1120" t="str">
            <v>Argentina</v>
          </cell>
          <cell r="Q1120" t="str">
            <v>No mercado</v>
          </cell>
          <cell r="R1120">
            <v>0.45</v>
          </cell>
          <cell r="S1120">
            <v>0</v>
          </cell>
          <cell r="T1120">
            <v>0</v>
          </cell>
          <cell r="U1120">
            <v>0.45</v>
          </cell>
          <cell r="V1120">
            <v>0</v>
          </cell>
          <cell r="W1120">
            <v>0</v>
          </cell>
          <cell r="X1120">
            <v>0.45</v>
          </cell>
          <cell r="Y1120">
            <v>0</v>
          </cell>
          <cell r="Z1120">
            <v>0</v>
          </cell>
          <cell r="AA1120"/>
          <cell r="AB1120"/>
          <cell r="AC1120"/>
          <cell r="AD1120"/>
          <cell r="AE1120"/>
          <cell r="AF1120"/>
          <cell r="AG1120"/>
          <cell r="AH1120"/>
          <cell r="AI1120"/>
          <cell r="AJ1120"/>
          <cell r="AK1120"/>
          <cell r="AL1120"/>
        </row>
        <row r="1121">
          <cell r="D1121" t="str">
            <v>USD</v>
          </cell>
          <cell r="J1121" t="str">
            <v>LETRAS EN GARANTÍA</v>
          </cell>
          <cell r="L1121" t="str">
            <v>TASA CERO</v>
          </cell>
          <cell r="M1121" t="str">
            <v>Argentina</v>
          </cell>
          <cell r="Q1121" t="str">
            <v>No mercado</v>
          </cell>
          <cell r="R1121">
            <v>0.45</v>
          </cell>
          <cell r="S1121">
            <v>0</v>
          </cell>
          <cell r="T1121">
            <v>0</v>
          </cell>
          <cell r="U1121">
            <v>0.45</v>
          </cell>
          <cell r="V1121">
            <v>0</v>
          </cell>
          <cell r="W1121">
            <v>0</v>
          </cell>
          <cell r="X1121">
            <v>0.45</v>
          </cell>
          <cell r="Y1121">
            <v>0</v>
          </cell>
          <cell r="Z1121">
            <v>0</v>
          </cell>
          <cell r="AA1121"/>
          <cell r="AB1121"/>
          <cell r="AC1121"/>
          <cell r="AD1121"/>
          <cell r="AE1121"/>
          <cell r="AF1121"/>
          <cell r="AG1121"/>
          <cell r="AH1121"/>
          <cell r="AI1121"/>
          <cell r="AJ1121"/>
          <cell r="AK1121"/>
          <cell r="AL1121"/>
        </row>
        <row r="1122">
          <cell r="D1122" t="str">
            <v>USD</v>
          </cell>
          <cell r="J1122" t="str">
            <v>LETRAS EN GARANTÍA</v>
          </cell>
          <cell r="L1122" t="str">
            <v>TASA CERO</v>
          </cell>
          <cell r="M1122" t="str">
            <v>Argentina</v>
          </cell>
          <cell r="Q1122" t="str">
            <v>No mercado</v>
          </cell>
          <cell r="R1122">
            <v>0.5</v>
          </cell>
          <cell r="S1122">
            <v>0</v>
          </cell>
          <cell r="T1122">
            <v>0</v>
          </cell>
          <cell r="U1122">
            <v>0.5</v>
          </cell>
          <cell r="V1122">
            <v>0</v>
          </cell>
          <cell r="W1122">
            <v>0</v>
          </cell>
          <cell r="X1122">
            <v>0.5</v>
          </cell>
          <cell r="Y1122">
            <v>0</v>
          </cell>
          <cell r="Z1122">
            <v>0</v>
          </cell>
          <cell r="AA1122"/>
          <cell r="AB1122"/>
          <cell r="AC1122"/>
          <cell r="AD1122"/>
          <cell r="AE1122"/>
          <cell r="AF1122"/>
          <cell r="AG1122"/>
          <cell r="AH1122"/>
          <cell r="AI1122"/>
          <cell r="AJ1122"/>
          <cell r="AK1122"/>
          <cell r="AL1122"/>
        </row>
        <row r="1123">
          <cell r="D1123" t="str">
            <v>USD</v>
          </cell>
          <cell r="J1123" t="str">
            <v>LETRAS EN GARANTÍA</v>
          </cell>
          <cell r="L1123" t="str">
            <v>TASA CERO</v>
          </cell>
          <cell r="M1123" t="str">
            <v>Argentina</v>
          </cell>
          <cell r="Q1123" t="str">
            <v>No mercado</v>
          </cell>
          <cell r="R1123">
            <v>0.5</v>
          </cell>
          <cell r="S1123">
            <v>0</v>
          </cell>
          <cell r="T1123">
            <v>0</v>
          </cell>
          <cell r="U1123">
            <v>0.5</v>
          </cell>
          <cell r="V1123">
            <v>0</v>
          </cell>
          <cell r="W1123">
            <v>0</v>
          </cell>
          <cell r="X1123">
            <v>0.5</v>
          </cell>
          <cell r="Y1123">
            <v>0</v>
          </cell>
          <cell r="Z1123">
            <v>0</v>
          </cell>
          <cell r="AA1123"/>
          <cell r="AB1123"/>
          <cell r="AC1123"/>
          <cell r="AD1123"/>
          <cell r="AE1123"/>
          <cell r="AF1123"/>
          <cell r="AG1123"/>
          <cell r="AH1123"/>
          <cell r="AI1123"/>
          <cell r="AJ1123"/>
          <cell r="AK1123"/>
          <cell r="AL1123"/>
        </row>
        <row r="1124">
          <cell r="D1124" t="str">
            <v>USD</v>
          </cell>
          <cell r="J1124" t="str">
            <v>LETRAS EN GARANTÍA</v>
          </cell>
          <cell r="L1124" t="str">
            <v>TASA CERO</v>
          </cell>
          <cell r="M1124" t="str">
            <v>Argentina</v>
          </cell>
          <cell r="Q1124" t="str">
            <v>No mercado</v>
          </cell>
          <cell r="R1124">
            <v>0.5</v>
          </cell>
          <cell r="S1124">
            <v>0</v>
          </cell>
          <cell r="T1124">
            <v>0</v>
          </cell>
          <cell r="U1124">
            <v>0.5</v>
          </cell>
          <cell r="V1124">
            <v>0</v>
          </cell>
          <cell r="W1124">
            <v>0</v>
          </cell>
          <cell r="X1124">
            <v>0.5</v>
          </cell>
          <cell r="Y1124">
            <v>0</v>
          </cell>
          <cell r="Z1124">
            <v>0</v>
          </cell>
          <cell r="AA1124"/>
          <cell r="AB1124"/>
          <cell r="AC1124"/>
          <cell r="AD1124"/>
          <cell r="AE1124"/>
          <cell r="AF1124"/>
          <cell r="AG1124"/>
          <cell r="AH1124"/>
          <cell r="AI1124"/>
          <cell r="AJ1124"/>
          <cell r="AK1124"/>
          <cell r="AL1124"/>
        </row>
        <row r="1125">
          <cell r="D1125" t="str">
            <v>USD</v>
          </cell>
          <cell r="J1125" t="str">
            <v>LETRAS EN GARANTÍA</v>
          </cell>
          <cell r="L1125" t="str">
            <v>TASA CERO</v>
          </cell>
          <cell r="M1125" t="str">
            <v>Argentina</v>
          </cell>
          <cell r="Q1125" t="str">
            <v>No mercado</v>
          </cell>
          <cell r="R1125">
            <v>0.5</v>
          </cell>
          <cell r="S1125">
            <v>0</v>
          </cell>
          <cell r="T1125">
            <v>0</v>
          </cell>
          <cell r="U1125">
            <v>0.5</v>
          </cell>
          <cell r="V1125">
            <v>0</v>
          </cell>
          <cell r="W1125">
            <v>0</v>
          </cell>
          <cell r="X1125">
            <v>0.5</v>
          </cell>
          <cell r="Y1125">
            <v>0</v>
          </cell>
          <cell r="Z1125">
            <v>0</v>
          </cell>
          <cell r="AA1125"/>
          <cell r="AB1125"/>
          <cell r="AC1125"/>
          <cell r="AD1125"/>
          <cell r="AE1125"/>
          <cell r="AF1125"/>
          <cell r="AG1125"/>
          <cell r="AH1125"/>
          <cell r="AI1125"/>
          <cell r="AJ1125"/>
          <cell r="AK1125"/>
          <cell r="AL1125"/>
        </row>
        <row r="1126">
          <cell r="D1126" t="str">
            <v>USD</v>
          </cell>
          <cell r="J1126" t="str">
            <v>LETRAS EN GARANTÍA</v>
          </cell>
          <cell r="L1126" t="str">
            <v>TASA CERO</v>
          </cell>
          <cell r="M1126" t="str">
            <v>Argentina</v>
          </cell>
          <cell r="Q1126" t="str">
            <v>No mercado</v>
          </cell>
          <cell r="R1126">
            <v>0.5</v>
          </cell>
          <cell r="S1126">
            <v>0</v>
          </cell>
          <cell r="T1126">
            <v>0</v>
          </cell>
          <cell r="U1126">
            <v>0.5</v>
          </cell>
          <cell r="V1126">
            <v>0</v>
          </cell>
          <cell r="W1126">
            <v>0</v>
          </cell>
          <cell r="X1126">
            <v>0.5</v>
          </cell>
          <cell r="Y1126">
            <v>0</v>
          </cell>
          <cell r="Z1126">
            <v>0</v>
          </cell>
          <cell r="AA1126"/>
          <cell r="AB1126"/>
          <cell r="AC1126"/>
          <cell r="AD1126"/>
          <cell r="AE1126"/>
          <cell r="AF1126"/>
          <cell r="AG1126"/>
          <cell r="AH1126"/>
          <cell r="AI1126"/>
          <cell r="AJ1126"/>
          <cell r="AK1126"/>
          <cell r="AL1126"/>
        </row>
        <row r="1127">
          <cell r="D1127" t="str">
            <v>USD</v>
          </cell>
          <cell r="J1127" t="str">
            <v>LETRAS EN GARANTÍA</v>
          </cell>
          <cell r="L1127" t="str">
            <v>TASA CERO</v>
          </cell>
          <cell r="M1127" t="str">
            <v>Argentina</v>
          </cell>
          <cell r="Q1127" t="str">
            <v>No mercado</v>
          </cell>
          <cell r="R1127">
            <v>0.5</v>
          </cell>
          <cell r="S1127">
            <v>0</v>
          </cell>
          <cell r="T1127">
            <v>0</v>
          </cell>
          <cell r="U1127">
            <v>0.5</v>
          </cell>
          <cell r="V1127">
            <v>0</v>
          </cell>
          <cell r="W1127">
            <v>0</v>
          </cell>
          <cell r="X1127">
            <v>0.5</v>
          </cell>
          <cell r="Y1127">
            <v>0</v>
          </cell>
          <cell r="Z1127">
            <v>0</v>
          </cell>
          <cell r="AA1127"/>
          <cell r="AB1127"/>
          <cell r="AC1127"/>
          <cell r="AD1127"/>
          <cell r="AE1127"/>
          <cell r="AF1127"/>
          <cell r="AG1127"/>
          <cell r="AH1127"/>
          <cell r="AI1127"/>
          <cell r="AJ1127"/>
          <cell r="AK1127"/>
          <cell r="AL1127"/>
        </row>
        <row r="1128">
          <cell r="D1128" t="str">
            <v>USD</v>
          </cell>
          <cell r="J1128" t="str">
            <v>LETRAS EN GARANTÍA</v>
          </cell>
          <cell r="L1128" t="str">
            <v>TASA CERO</v>
          </cell>
          <cell r="M1128" t="str">
            <v>Argentina</v>
          </cell>
          <cell r="Q1128" t="str">
            <v>No mercado</v>
          </cell>
          <cell r="R1128">
            <v>0.5</v>
          </cell>
          <cell r="S1128">
            <v>0</v>
          </cell>
          <cell r="T1128">
            <v>0</v>
          </cell>
          <cell r="U1128">
            <v>0.5</v>
          </cell>
          <cell r="V1128">
            <v>0</v>
          </cell>
          <cell r="W1128">
            <v>0</v>
          </cell>
          <cell r="X1128">
            <v>0.5</v>
          </cell>
          <cell r="Y1128">
            <v>0</v>
          </cell>
          <cell r="Z1128">
            <v>0</v>
          </cell>
          <cell r="AA1128"/>
          <cell r="AB1128"/>
          <cell r="AC1128"/>
          <cell r="AD1128"/>
          <cell r="AE1128"/>
          <cell r="AF1128"/>
          <cell r="AG1128"/>
          <cell r="AH1128"/>
          <cell r="AI1128"/>
          <cell r="AJ1128"/>
          <cell r="AK1128"/>
          <cell r="AL1128"/>
        </row>
        <row r="1129">
          <cell r="D1129" t="str">
            <v>USD</v>
          </cell>
          <cell r="J1129" t="str">
            <v>LETRAS EN GARANTÍA</v>
          </cell>
          <cell r="L1129" t="str">
            <v>TASA CERO</v>
          </cell>
          <cell r="M1129" t="str">
            <v>Argentina</v>
          </cell>
          <cell r="Q1129" t="str">
            <v>No mercado</v>
          </cell>
          <cell r="R1129">
            <v>0.5</v>
          </cell>
          <cell r="S1129">
            <v>0</v>
          </cell>
          <cell r="T1129">
            <v>0</v>
          </cell>
          <cell r="U1129">
            <v>0.5</v>
          </cell>
          <cell r="V1129">
            <v>0</v>
          </cell>
          <cell r="W1129">
            <v>0</v>
          </cell>
          <cell r="X1129">
            <v>0.5</v>
          </cell>
          <cell r="Y1129">
            <v>0</v>
          </cell>
          <cell r="Z1129">
            <v>0</v>
          </cell>
          <cell r="AA1129"/>
          <cell r="AB1129"/>
          <cell r="AC1129"/>
          <cell r="AD1129"/>
          <cell r="AE1129"/>
          <cell r="AF1129"/>
          <cell r="AG1129"/>
          <cell r="AH1129"/>
          <cell r="AI1129"/>
          <cell r="AJ1129"/>
          <cell r="AK1129"/>
          <cell r="AL1129"/>
        </row>
        <row r="1130">
          <cell r="D1130" t="str">
            <v>USD</v>
          </cell>
          <cell r="J1130" t="str">
            <v>LETRAS EN GARANTÍA</v>
          </cell>
          <cell r="L1130" t="str">
            <v>TASA CERO</v>
          </cell>
          <cell r="M1130" t="str">
            <v>Argentina</v>
          </cell>
          <cell r="Q1130" t="str">
            <v>No mercado</v>
          </cell>
          <cell r="R1130">
            <v>0.5</v>
          </cell>
          <cell r="S1130">
            <v>0</v>
          </cell>
          <cell r="T1130">
            <v>0</v>
          </cell>
          <cell r="U1130">
            <v>0.5</v>
          </cell>
          <cell r="V1130">
            <v>0</v>
          </cell>
          <cell r="W1130">
            <v>0</v>
          </cell>
          <cell r="X1130">
            <v>0.5</v>
          </cell>
          <cell r="Y1130">
            <v>0</v>
          </cell>
          <cell r="Z1130">
            <v>0</v>
          </cell>
          <cell r="AA1130"/>
          <cell r="AB1130"/>
          <cell r="AC1130"/>
          <cell r="AD1130"/>
          <cell r="AE1130"/>
          <cell r="AF1130"/>
          <cell r="AG1130"/>
          <cell r="AH1130"/>
          <cell r="AI1130"/>
          <cell r="AJ1130"/>
          <cell r="AK1130"/>
          <cell r="AL1130"/>
        </row>
        <row r="1131">
          <cell r="D1131" t="str">
            <v>USD</v>
          </cell>
          <cell r="J1131" t="str">
            <v>LETRAS EN GARANTÍA</v>
          </cell>
          <cell r="L1131" t="str">
            <v>TASA CERO</v>
          </cell>
          <cell r="M1131" t="str">
            <v>Argentina</v>
          </cell>
          <cell r="Q1131" t="str">
            <v>No mercado</v>
          </cell>
          <cell r="R1131">
            <v>0.5</v>
          </cell>
          <cell r="S1131">
            <v>0</v>
          </cell>
          <cell r="T1131">
            <v>0</v>
          </cell>
          <cell r="U1131">
            <v>0.5</v>
          </cell>
          <cell r="V1131">
            <v>0</v>
          </cell>
          <cell r="W1131">
            <v>0</v>
          </cell>
          <cell r="X1131">
            <v>0.5</v>
          </cell>
          <cell r="Y1131">
            <v>0</v>
          </cell>
          <cell r="Z1131">
            <v>0</v>
          </cell>
          <cell r="AA1131"/>
          <cell r="AB1131"/>
          <cell r="AC1131"/>
          <cell r="AD1131"/>
          <cell r="AE1131"/>
          <cell r="AF1131"/>
          <cell r="AG1131"/>
          <cell r="AH1131"/>
          <cell r="AI1131"/>
          <cell r="AJ1131"/>
          <cell r="AK1131"/>
          <cell r="AL1131"/>
        </row>
        <row r="1132">
          <cell r="D1132" t="str">
            <v>USD</v>
          </cell>
          <cell r="J1132" t="str">
            <v>LETRAS EN GARANTÍA</v>
          </cell>
          <cell r="L1132" t="str">
            <v>TASA CERO</v>
          </cell>
          <cell r="M1132" t="str">
            <v>Argentina</v>
          </cell>
          <cell r="Q1132" t="str">
            <v>No mercado</v>
          </cell>
          <cell r="R1132">
            <v>0.5</v>
          </cell>
          <cell r="S1132">
            <v>0</v>
          </cell>
          <cell r="T1132">
            <v>0</v>
          </cell>
          <cell r="U1132">
            <v>0.5</v>
          </cell>
          <cell r="V1132">
            <v>0</v>
          </cell>
          <cell r="W1132">
            <v>0</v>
          </cell>
          <cell r="X1132">
            <v>0.5</v>
          </cell>
          <cell r="Y1132">
            <v>0</v>
          </cell>
          <cell r="Z1132">
            <v>0</v>
          </cell>
          <cell r="AA1132"/>
          <cell r="AB1132"/>
          <cell r="AC1132"/>
          <cell r="AD1132"/>
          <cell r="AE1132"/>
          <cell r="AF1132"/>
          <cell r="AG1132"/>
          <cell r="AH1132"/>
          <cell r="AI1132"/>
          <cell r="AJ1132"/>
          <cell r="AK1132"/>
          <cell r="AL1132"/>
        </row>
        <row r="1133">
          <cell r="D1133" t="str">
            <v>USD</v>
          </cell>
          <cell r="J1133" t="str">
            <v>LETRAS EN GARANTÍA</v>
          </cell>
          <cell r="L1133" t="str">
            <v>TASA CERO</v>
          </cell>
          <cell r="M1133" t="str">
            <v>Argentina</v>
          </cell>
          <cell r="Q1133" t="str">
            <v>No mercado</v>
          </cell>
          <cell r="R1133">
            <v>0.5</v>
          </cell>
          <cell r="S1133">
            <v>0</v>
          </cell>
          <cell r="T1133">
            <v>0</v>
          </cell>
          <cell r="U1133">
            <v>0.5</v>
          </cell>
          <cell r="V1133">
            <v>0</v>
          </cell>
          <cell r="W1133">
            <v>0</v>
          </cell>
          <cell r="X1133">
            <v>0.5</v>
          </cell>
          <cell r="Y1133">
            <v>0</v>
          </cell>
          <cell r="Z1133">
            <v>0</v>
          </cell>
          <cell r="AA1133"/>
          <cell r="AB1133"/>
          <cell r="AC1133"/>
          <cell r="AD1133"/>
          <cell r="AE1133"/>
          <cell r="AF1133"/>
          <cell r="AG1133"/>
          <cell r="AH1133"/>
          <cell r="AI1133"/>
          <cell r="AJ1133"/>
          <cell r="AK1133"/>
          <cell r="AL1133"/>
        </row>
        <row r="1134">
          <cell r="D1134" t="str">
            <v>USD</v>
          </cell>
          <cell r="J1134" t="str">
            <v>LETRAS EN GARANTÍA</v>
          </cell>
          <cell r="L1134" t="str">
            <v>TASA CERO</v>
          </cell>
          <cell r="M1134" t="str">
            <v>Argentina</v>
          </cell>
          <cell r="Q1134" t="str">
            <v>No mercado</v>
          </cell>
          <cell r="R1134">
            <v>0.5</v>
          </cell>
          <cell r="S1134">
            <v>0</v>
          </cell>
          <cell r="T1134">
            <v>0</v>
          </cell>
          <cell r="U1134">
            <v>0.5</v>
          </cell>
          <cell r="V1134">
            <v>0</v>
          </cell>
          <cell r="W1134">
            <v>0</v>
          </cell>
          <cell r="X1134">
            <v>0.5</v>
          </cell>
          <cell r="Y1134">
            <v>0</v>
          </cell>
          <cell r="Z1134">
            <v>0</v>
          </cell>
          <cell r="AA1134"/>
          <cell r="AB1134"/>
          <cell r="AC1134"/>
          <cell r="AD1134"/>
          <cell r="AE1134"/>
          <cell r="AF1134"/>
          <cell r="AG1134"/>
          <cell r="AH1134"/>
          <cell r="AI1134"/>
          <cell r="AJ1134"/>
          <cell r="AK1134"/>
          <cell r="AL1134"/>
        </row>
        <row r="1135">
          <cell r="D1135" t="str">
            <v>USD</v>
          </cell>
          <cell r="J1135" t="str">
            <v>LETRAS EN GARANTÍA</v>
          </cell>
          <cell r="L1135" t="str">
            <v>TASA CERO</v>
          </cell>
          <cell r="M1135" t="str">
            <v>Argentina</v>
          </cell>
          <cell r="Q1135" t="str">
            <v>No mercado</v>
          </cell>
          <cell r="R1135">
            <v>0.5</v>
          </cell>
          <cell r="S1135">
            <v>0</v>
          </cell>
          <cell r="T1135">
            <v>0</v>
          </cell>
          <cell r="U1135">
            <v>0.5</v>
          </cell>
          <cell r="V1135">
            <v>0</v>
          </cell>
          <cell r="W1135">
            <v>0</v>
          </cell>
          <cell r="X1135">
            <v>0.5</v>
          </cell>
          <cell r="Y1135">
            <v>0</v>
          </cell>
          <cell r="Z1135">
            <v>0</v>
          </cell>
          <cell r="AA1135"/>
          <cell r="AB1135"/>
          <cell r="AC1135"/>
          <cell r="AD1135"/>
          <cell r="AE1135"/>
          <cell r="AF1135"/>
          <cell r="AG1135"/>
          <cell r="AH1135"/>
          <cell r="AI1135"/>
          <cell r="AJ1135"/>
          <cell r="AK1135"/>
          <cell r="AL1135"/>
        </row>
        <row r="1136">
          <cell r="D1136" t="str">
            <v>USD</v>
          </cell>
          <cell r="J1136" t="str">
            <v>LETRAS EN GARANTÍA</v>
          </cell>
          <cell r="L1136" t="str">
            <v>TASA CERO</v>
          </cell>
          <cell r="M1136" t="str">
            <v>Argentina</v>
          </cell>
          <cell r="Q1136" t="str">
            <v>No mercado</v>
          </cell>
          <cell r="R1136">
            <v>0.5</v>
          </cell>
          <cell r="S1136">
            <v>0</v>
          </cell>
          <cell r="T1136">
            <v>0</v>
          </cell>
          <cell r="U1136">
            <v>0.5</v>
          </cell>
          <cell r="V1136">
            <v>0</v>
          </cell>
          <cell r="W1136">
            <v>0</v>
          </cell>
          <cell r="X1136">
            <v>0.5</v>
          </cell>
          <cell r="Y1136">
            <v>0</v>
          </cell>
          <cell r="Z1136">
            <v>0</v>
          </cell>
          <cell r="AA1136"/>
          <cell r="AB1136"/>
          <cell r="AC1136"/>
          <cell r="AD1136"/>
          <cell r="AE1136"/>
          <cell r="AF1136"/>
          <cell r="AG1136"/>
          <cell r="AH1136"/>
          <cell r="AI1136"/>
          <cell r="AJ1136"/>
          <cell r="AK1136"/>
          <cell r="AL1136"/>
        </row>
        <row r="1137">
          <cell r="D1137" t="str">
            <v>USD</v>
          </cell>
          <cell r="J1137" t="str">
            <v>LETRAS EN GARANTÍA</v>
          </cell>
          <cell r="L1137" t="str">
            <v>TASA CERO</v>
          </cell>
          <cell r="M1137" t="str">
            <v>Argentina</v>
          </cell>
          <cell r="Q1137" t="str">
            <v>No mercado</v>
          </cell>
          <cell r="R1137">
            <v>0.5</v>
          </cell>
          <cell r="S1137">
            <v>0</v>
          </cell>
          <cell r="T1137">
            <v>0</v>
          </cell>
          <cell r="U1137">
            <v>0.5</v>
          </cell>
          <cell r="V1137">
            <v>0</v>
          </cell>
          <cell r="W1137">
            <v>0</v>
          </cell>
          <cell r="X1137">
            <v>0.5</v>
          </cell>
          <cell r="Y1137">
            <v>0</v>
          </cell>
          <cell r="Z1137">
            <v>0</v>
          </cell>
          <cell r="AA1137"/>
          <cell r="AB1137"/>
          <cell r="AC1137"/>
          <cell r="AD1137"/>
          <cell r="AE1137"/>
          <cell r="AF1137"/>
          <cell r="AG1137"/>
          <cell r="AH1137"/>
          <cell r="AI1137"/>
          <cell r="AJ1137"/>
          <cell r="AK1137"/>
          <cell r="AL1137"/>
        </row>
        <row r="1138">
          <cell r="D1138" t="str">
            <v>USD</v>
          </cell>
          <cell r="J1138" t="str">
            <v>LETRAS EN GARANTÍA</v>
          </cell>
          <cell r="L1138" t="str">
            <v>TASA CERO</v>
          </cell>
          <cell r="M1138" t="str">
            <v>Argentina</v>
          </cell>
          <cell r="Q1138" t="str">
            <v>No mercado</v>
          </cell>
          <cell r="R1138">
            <v>0.5</v>
          </cell>
          <cell r="S1138">
            <v>0</v>
          </cell>
          <cell r="T1138">
            <v>0</v>
          </cell>
          <cell r="U1138">
            <v>0.5</v>
          </cell>
          <cell r="V1138">
            <v>0</v>
          </cell>
          <cell r="W1138">
            <v>0</v>
          </cell>
          <cell r="X1138">
            <v>0.5</v>
          </cell>
          <cell r="Y1138">
            <v>0</v>
          </cell>
          <cell r="Z1138">
            <v>0</v>
          </cell>
          <cell r="AA1138"/>
          <cell r="AB1138"/>
          <cell r="AC1138"/>
          <cell r="AD1138"/>
          <cell r="AE1138"/>
          <cell r="AF1138"/>
          <cell r="AG1138"/>
          <cell r="AH1138"/>
          <cell r="AI1138"/>
          <cell r="AJ1138"/>
          <cell r="AK1138"/>
          <cell r="AL1138"/>
        </row>
        <row r="1139">
          <cell r="D1139" t="str">
            <v>USD</v>
          </cell>
          <cell r="J1139" t="str">
            <v>LETRAS EN GARANTÍA</v>
          </cell>
          <cell r="L1139" t="str">
            <v>TASA CERO</v>
          </cell>
          <cell r="M1139" t="str">
            <v>Argentina</v>
          </cell>
          <cell r="Q1139" t="str">
            <v>No mercado</v>
          </cell>
          <cell r="R1139">
            <v>0.5</v>
          </cell>
          <cell r="S1139">
            <v>0</v>
          </cell>
          <cell r="T1139">
            <v>0</v>
          </cell>
          <cell r="U1139">
            <v>0.5</v>
          </cell>
          <cell r="V1139">
            <v>0</v>
          </cell>
          <cell r="W1139">
            <v>0</v>
          </cell>
          <cell r="X1139">
            <v>0.5</v>
          </cell>
          <cell r="Y1139">
            <v>0</v>
          </cell>
          <cell r="Z1139">
            <v>0</v>
          </cell>
          <cell r="AA1139"/>
          <cell r="AB1139"/>
          <cell r="AC1139"/>
          <cell r="AD1139"/>
          <cell r="AE1139"/>
          <cell r="AF1139"/>
          <cell r="AG1139"/>
          <cell r="AH1139"/>
          <cell r="AI1139"/>
          <cell r="AJ1139"/>
          <cell r="AK1139"/>
          <cell r="AL1139"/>
        </row>
        <row r="1140">
          <cell r="D1140" t="str">
            <v>USD</v>
          </cell>
          <cell r="J1140" t="str">
            <v>LETRAS EN GARANTÍA</v>
          </cell>
          <cell r="L1140" t="str">
            <v>TASA CERO</v>
          </cell>
          <cell r="M1140" t="str">
            <v>Argentina</v>
          </cell>
          <cell r="Q1140" t="str">
            <v>No mercado</v>
          </cell>
          <cell r="R1140">
            <v>0.5</v>
          </cell>
          <cell r="S1140">
            <v>0</v>
          </cell>
          <cell r="T1140">
            <v>0</v>
          </cell>
          <cell r="U1140">
            <v>0.5</v>
          </cell>
          <cell r="V1140">
            <v>0</v>
          </cell>
          <cell r="W1140">
            <v>0</v>
          </cell>
          <cell r="X1140">
            <v>0.5</v>
          </cell>
          <cell r="Y1140">
            <v>0</v>
          </cell>
          <cell r="Z1140">
            <v>0</v>
          </cell>
          <cell r="AA1140"/>
          <cell r="AB1140"/>
          <cell r="AC1140"/>
          <cell r="AD1140"/>
          <cell r="AE1140"/>
          <cell r="AF1140"/>
          <cell r="AG1140"/>
          <cell r="AH1140"/>
          <cell r="AI1140"/>
          <cell r="AJ1140"/>
          <cell r="AK1140"/>
          <cell r="AL1140"/>
        </row>
        <row r="1141">
          <cell r="D1141" t="str">
            <v>USD</v>
          </cell>
          <cell r="J1141" t="str">
            <v>LETRAS EN GARANTÍA</v>
          </cell>
          <cell r="L1141" t="str">
            <v>TASA CERO</v>
          </cell>
          <cell r="M1141" t="str">
            <v>Argentina</v>
          </cell>
          <cell r="Q1141" t="str">
            <v>No mercado</v>
          </cell>
          <cell r="R1141">
            <v>0.5</v>
          </cell>
          <cell r="S1141">
            <v>0</v>
          </cell>
          <cell r="T1141">
            <v>0</v>
          </cell>
          <cell r="U1141">
            <v>0.5</v>
          </cell>
          <cell r="V1141">
            <v>0</v>
          </cell>
          <cell r="W1141">
            <v>0</v>
          </cell>
          <cell r="X1141">
            <v>0.5</v>
          </cell>
          <cell r="Y1141">
            <v>0</v>
          </cell>
          <cell r="Z1141">
            <v>0</v>
          </cell>
          <cell r="AA1141"/>
          <cell r="AB1141"/>
          <cell r="AC1141"/>
          <cell r="AD1141"/>
          <cell r="AE1141"/>
          <cell r="AF1141"/>
          <cell r="AG1141"/>
          <cell r="AH1141"/>
          <cell r="AI1141"/>
          <cell r="AJ1141"/>
          <cell r="AK1141"/>
          <cell r="AL1141"/>
        </row>
        <row r="1142">
          <cell r="D1142" t="str">
            <v>USD</v>
          </cell>
          <cell r="J1142" t="str">
            <v>LETRAS EN GARANTÍA</v>
          </cell>
          <cell r="L1142" t="str">
            <v>TASA CERO</v>
          </cell>
          <cell r="M1142" t="str">
            <v>Argentina</v>
          </cell>
          <cell r="Q1142" t="str">
            <v>No mercado</v>
          </cell>
          <cell r="R1142">
            <v>0.54944999999999999</v>
          </cell>
          <cell r="S1142">
            <v>0</v>
          </cell>
          <cell r="T1142">
            <v>0</v>
          </cell>
          <cell r="U1142">
            <v>0.54944999999999999</v>
          </cell>
          <cell r="V1142">
            <v>0</v>
          </cell>
          <cell r="W1142">
            <v>0</v>
          </cell>
          <cell r="X1142">
            <v>0.54944999999999999</v>
          </cell>
          <cell r="Y1142">
            <v>0</v>
          </cell>
          <cell r="Z1142">
            <v>0</v>
          </cell>
          <cell r="AA1142"/>
          <cell r="AB1142"/>
          <cell r="AC1142"/>
          <cell r="AD1142"/>
          <cell r="AE1142"/>
          <cell r="AF1142"/>
          <cell r="AG1142"/>
          <cell r="AH1142"/>
          <cell r="AI1142"/>
          <cell r="AJ1142"/>
          <cell r="AK1142"/>
          <cell r="AL1142"/>
        </row>
        <row r="1143">
          <cell r="D1143" t="str">
            <v>USD</v>
          </cell>
          <cell r="J1143" t="str">
            <v>LETRAS EN GARANTÍA</v>
          </cell>
          <cell r="L1143" t="str">
            <v>TASA CERO</v>
          </cell>
          <cell r="M1143" t="str">
            <v>Argentina</v>
          </cell>
          <cell r="Q1143" t="str">
            <v>No mercado</v>
          </cell>
          <cell r="R1143">
            <v>0.54944999999999999</v>
          </cell>
          <cell r="S1143">
            <v>0</v>
          </cell>
          <cell r="T1143">
            <v>0</v>
          </cell>
          <cell r="U1143">
            <v>0.54944999999999999</v>
          </cell>
          <cell r="V1143">
            <v>0</v>
          </cell>
          <cell r="W1143">
            <v>0</v>
          </cell>
          <cell r="X1143">
            <v>0.54944999999999999</v>
          </cell>
          <cell r="Y1143">
            <v>0</v>
          </cell>
          <cell r="Z1143">
            <v>0</v>
          </cell>
          <cell r="AA1143"/>
          <cell r="AB1143"/>
          <cell r="AC1143"/>
          <cell r="AD1143"/>
          <cell r="AE1143"/>
          <cell r="AF1143"/>
          <cell r="AG1143"/>
          <cell r="AH1143"/>
          <cell r="AI1143"/>
          <cell r="AJ1143"/>
          <cell r="AK1143"/>
          <cell r="AL1143"/>
        </row>
        <row r="1144">
          <cell r="D1144" t="str">
            <v>USD</v>
          </cell>
          <cell r="J1144" t="str">
            <v>LETRAS EN GARANTÍA</v>
          </cell>
          <cell r="L1144" t="str">
            <v>TASA CERO</v>
          </cell>
          <cell r="M1144" t="str">
            <v>Argentina</v>
          </cell>
          <cell r="Q1144" t="str">
            <v>No mercado</v>
          </cell>
          <cell r="R1144">
            <v>0.54944999999999999</v>
          </cell>
          <cell r="S1144">
            <v>0</v>
          </cell>
          <cell r="T1144">
            <v>0</v>
          </cell>
          <cell r="U1144">
            <v>0.54944999999999999</v>
          </cell>
          <cell r="V1144">
            <v>0</v>
          </cell>
          <cell r="W1144">
            <v>0</v>
          </cell>
          <cell r="X1144">
            <v>0.54944999999999999</v>
          </cell>
          <cell r="Y1144">
            <v>0</v>
          </cell>
          <cell r="Z1144">
            <v>0</v>
          </cell>
          <cell r="AA1144"/>
          <cell r="AB1144"/>
          <cell r="AC1144"/>
          <cell r="AD1144"/>
          <cell r="AE1144"/>
          <cell r="AF1144"/>
          <cell r="AG1144"/>
          <cell r="AH1144"/>
          <cell r="AI1144"/>
          <cell r="AJ1144"/>
          <cell r="AK1144"/>
          <cell r="AL1144"/>
        </row>
        <row r="1145">
          <cell r="D1145" t="str">
            <v>USD</v>
          </cell>
          <cell r="J1145" t="str">
            <v>LETRAS EN GARANTÍA</v>
          </cell>
          <cell r="L1145" t="str">
            <v>TASA CERO</v>
          </cell>
          <cell r="M1145" t="str">
            <v>Argentina</v>
          </cell>
          <cell r="Q1145" t="str">
            <v>No mercado</v>
          </cell>
          <cell r="R1145">
            <v>0.54944999999999999</v>
          </cell>
          <cell r="S1145">
            <v>0</v>
          </cell>
          <cell r="T1145">
            <v>0</v>
          </cell>
          <cell r="U1145">
            <v>0.54944999999999999</v>
          </cell>
          <cell r="V1145">
            <v>0</v>
          </cell>
          <cell r="W1145">
            <v>0</v>
          </cell>
          <cell r="X1145">
            <v>0.54944999999999999</v>
          </cell>
          <cell r="Y1145">
            <v>0</v>
          </cell>
          <cell r="Z1145">
            <v>0</v>
          </cell>
          <cell r="AA1145"/>
          <cell r="AB1145"/>
          <cell r="AC1145"/>
          <cell r="AD1145"/>
          <cell r="AE1145"/>
          <cell r="AF1145"/>
          <cell r="AG1145"/>
          <cell r="AH1145"/>
          <cell r="AI1145"/>
          <cell r="AJ1145"/>
          <cell r="AK1145"/>
          <cell r="AL1145"/>
        </row>
        <row r="1146">
          <cell r="D1146" t="str">
            <v>USD</v>
          </cell>
          <cell r="J1146" t="str">
            <v>LETRAS EN GARANTÍA</v>
          </cell>
          <cell r="L1146" t="str">
            <v>TASA CERO</v>
          </cell>
          <cell r="M1146" t="str">
            <v>Argentina</v>
          </cell>
          <cell r="Q1146" t="str">
            <v>No mercado</v>
          </cell>
          <cell r="R1146">
            <v>0.54944999999999999</v>
          </cell>
          <cell r="S1146">
            <v>0</v>
          </cell>
          <cell r="T1146">
            <v>0</v>
          </cell>
          <cell r="U1146">
            <v>0.54944999999999999</v>
          </cell>
          <cell r="V1146">
            <v>0</v>
          </cell>
          <cell r="W1146">
            <v>0</v>
          </cell>
          <cell r="X1146">
            <v>0.54944999999999999</v>
          </cell>
          <cell r="Y1146">
            <v>0</v>
          </cell>
          <cell r="Z1146">
            <v>0</v>
          </cell>
          <cell r="AA1146"/>
          <cell r="AB1146"/>
          <cell r="AC1146"/>
          <cell r="AD1146"/>
          <cell r="AE1146"/>
          <cell r="AF1146"/>
          <cell r="AG1146"/>
          <cell r="AH1146"/>
          <cell r="AI1146"/>
          <cell r="AJ1146"/>
          <cell r="AK1146"/>
          <cell r="AL1146"/>
        </row>
        <row r="1147">
          <cell r="D1147" t="str">
            <v>USD</v>
          </cell>
          <cell r="J1147" t="str">
            <v>LETRAS EN GARANTÍA</v>
          </cell>
          <cell r="L1147" t="str">
            <v>TASA CERO</v>
          </cell>
          <cell r="M1147" t="str">
            <v>Argentina</v>
          </cell>
          <cell r="Q1147" t="str">
            <v>No mercado</v>
          </cell>
          <cell r="R1147">
            <v>0.54944999999999999</v>
          </cell>
          <cell r="S1147">
            <v>0</v>
          </cell>
          <cell r="T1147">
            <v>0</v>
          </cell>
          <cell r="U1147">
            <v>0.54944999999999999</v>
          </cell>
          <cell r="V1147">
            <v>0</v>
          </cell>
          <cell r="W1147">
            <v>0</v>
          </cell>
          <cell r="X1147">
            <v>0.54944999999999999</v>
          </cell>
          <cell r="Y1147">
            <v>0</v>
          </cell>
          <cell r="Z1147">
            <v>0</v>
          </cell>
          <cell r="AA1147"/>
          <cell r="AB1147"/>
          <cell r="AC1147"/>
          <cell r="AD1147"/>
          <cell r="AE1147"/>
          <cell r="AF1147"/>
          <cell r="AG1147"/>
          <cell r="AH1147"/>
          <cell r="AI1147"/>
          <cell r="AJ1147"/>
          <cell r="AK1147"/>
          <cell r="AL1147"/>
        </row>
        <row r="1148">
          <cell r="D1148" t="str">
            <v>USD</v>
          </cell>
          <cell r="J1148" t="str">
            <v>LETRAS EN GARANTÍA</v>
          </cell>
          <cell r="L1148" t="str">
            <v>TASA CERO</v>
          </cell>
          <cell r="M1148" t="str">
            <v>Argentina</v>
          </cell>
          <cell r="Q1148" t="str">
            <v>No mercado</v>
          </cell>
          <cell r="R1148">
            <v>0.54944999999999999</v>
          </cell>
          <cell r="S1148">
            <v>0</v>
          </cell>
          <cell r="T1148">
            <v>0</v>
          </cell>
          <cell r="U1148">
            <v>0.54944999999999999</v>
          </cell>
          <cell r="V1148">
            <v>0</v>
          </cell>
          <cell r="W1148">
            <v>0</v>
          </cell>
          <cell r="X1148">
            <v>0.54944999999999999</v>
          </cell>
          <cell r="Y1148">
            <v>0</v>
          </cell>
          <cell r="Z1148">
            <v>0</v>
          </cell>
          <cell r="AA1148"/>
          <cell r="AB1148"/>
          <cell r="AC1148"/>
          <cell r="AD1148"/>
          <cell r="AE1148"/>
          <cell r="AF1148"/>
          <cell r="AG1148"/>
          <cell r="AH1148"/>
          <cell r="AI1148"/>
          <cell r="AJ1148"/>
          <cell r="AK1148"/>
          <cell r="AL1148"/>
        </row>
        <row r="1149">
          <cell r="D1149" t="str">
            <v>USD</v>
          </cell>
          <cell r="J1149" t="str">
            <v>LETRAS EN GARANTÍA</v>
          </cell>
          <cell r="L1149" t="str">
            <v>TASA CERO</v>
          </cell>
          <cell r="M1149" t="str">
            <v>Argentina</v>
          </cell>
          <cell r="Q1149" t="str">
            <v>No mercado</v>
          </cell>
          <cell r="R1149">
            <v>0.54944999999999999</v>
          </cell>
          <cell r="S1149">
            <v>0</v>
          </cell>
          <cell r="T1149">
            <v>0</v>
          </cell>
          <cell r="U1149">
            <v>0.54944999999999999</v>
          </cell>
          <cell r="V1149">
            <v>0</v>
          </cell>
          <cell r="W1149">
            <v>0</v>
          </cell>
          <cell r="X1149">
            <v>0.54944999999999999</v>
          </cell>
          <cell r="Y1149">
            <v>0</v>
          </cell>
          <cell r="Z1149">
            <v>0</v>
          </cell>
          <cell r="AA1149"/>
          <cell r="AB1149"/>
          <cell r="AC1149"/>
          <cell r="AD1149"/>
          <cell r="AE1149"/>
          <cell r="AF1149"/>
          <cell r="AG1149"/>
          <cell r="AH1149"/>
          <cell r="AI1149"/>
          <cell r="AJ1149"/>
          <cell r="AK1149"/>
          <cell r="AL1149"/>
        </row>
        <row r="1150">
          <cell r="D1150" t="str">
            <v>USD</v>
          </cell>
          <cell r="J1150" t="str">
            <v>LETRAS EN GARANTÍA</v>
          </cell>
          <cell r="L1150" t="str">
            <v>TASA CERO</v>
          </cell>
          <cell r="M1150" t="str">
            <v>Argentina</v>
          </cell>
          <cell r="Q1150" t="str">
            <v>No mercado</v>
          </cell>
          <cell r="R1150">
            <v>0.54944999999999999</v>
          </cell>
          <cell r="S1150">
            <v>0</v>
          </cell>
          <cell r="T1150">
            <v>0</v>
          </cell>
          <cell r="U1150">
            <v>0.54944999999999999</v>
          </cell>
          <cell r="V1150">
            <v>0</v>
          </cell>
          <cell r="W1150">
            <v>0</v>
          </cell>
          <cell r="X1150">
            <v>0.54944999999999999</v>
          </cell>
          <cell r="Y1150">
            <v>0</v>
          </cell>
          <cell r="Z1150">
            <v>0</v>
          </cell>
          <cell r="AA1150"/>
          <cell r="AB1150"/>
          <cell r="AC1150"/>
          <cell r="AD1150"/>
          <cell r="AE1150"/>
          <cell r="AF1150"/>
          <cell r="AG1150"/>
          <cell r="AH1150"/>
          <cell r="AI1150"/>
          <cell r="AJ1150"/>
          <cell r="AK1150"/>
          <cell r="AL1150"/>
        </row>
        <row r="1151">
          <cell r="D1151" t="str">
            <v>USD</v>
          </cell>
          <cell r="J1151" t="str">
            <v>LETRAS EN GARANTÍA</v>
          </cell>
          <cell r="L1151" t="str">
            <v>TASA CERO</v>
          </cell>
          <cell r="M1151" t="str">
            <v>Argentina</v>
          </cell>
          <cell r="Q1151" t="str">
            <v>No mercado</v>
          </cell>
          <cell r="R1151">
            <v>0.54944999999999999</v>
          </cell>
          <cell r="S1151">
            <v>0</v>
          </cell>
          <cell r="T1151">
            <v>0</v>
          </cell>
          <cell r="U1151">
            <v>0.54944999999999999</v>
          </cell>
          <cell r="V1151">
            <v>0</v>
          </cell>
          <cell r="W1151">
            <v>0</v>
          </cell>
          <cell r="X1151">
            <v>0.54944999999999999</v>
          </cell>
          <cell r="Y1151">
            <v>0</v>
          </cell>
          <cell r="Z1151">
            <v>0</v>
          </cell>
          <cell r="AA1151"/>
          <cell r="AB1151"/>
          <cell r="AC1151"/>
          <cell r="AD1151"/>
          <cell r="AE1151"/>
          <cell r="AF1151"/>
          <cell r="AG1151"/>
          <cell r="AH1151"/>
          <cell r="AI1151"/>
          <cell r="AJ1151"/>
          <cell r="AK1151"/>
          <cell r="AL1151"/>
        </row>
        <row r="1152">
          <cell r="D1152" t="str">
            <v>USD</v>
          </cell>
          <cell r="J1152" t="str">
            <v>LETRAS EN GARANTÍA</v>
          </cell>
          <cell r="L1152" t="str">
            <v>TASA CERO</v>
          </cell>
          <cell r="M1152" t="str">
            <v>Argentina</v>
          </cell>
          <cell r="Q1152" t="str">
            <v>No mercado</v>
          </cell>
          <cell r="R1152">
            <v>0.54944999999999999</v>
          </cell>
          <cell r="S1152">
            <v>0</v>
          </cell>
          <cell r="T1152">
            <v>0</v>
          </cell>
          <cell r="U1152">
            <v>0.54944999999999999</v>
          </cell>
          <cell r="V1152">
            <v>0</v>
          </cell>
          <cell r="W1152">
            <v>0</v>
          </cell>
          <cell r="X1152">
            <v>0.54944999999999999</v>
          </cell>
          <cell r="Y1152">
            <v>0</v>
          </cell>
          <cell r="Z1152">
            <v>0</v>
          </cell>
          <cell r="AA1152"/>
          <cell r="AB1152"/>
          <cell r="AC1152"/>
          <cell r="AD1152"/>
          <cell r="AE1152"/>
          <cell r="AF1152"/>
          <cell r="AG1152"/>
          <cell r="AH1152"/>
          <cell r="AI1152"/>
          <cell r="AJ1152"/>
          <cell r="AK1152"/>
          <cell r="AL1152"/>
        </row>
        <row r="1153">
          <cell r="D1153" t="str">
            <v>USD</v>
          </cell>
          <cell r="J1153" t="str">
            <v>LETRAS EN GARANTÍA</v>
          </cell>
          <cell r="L1153" t="str">
            <v>TASA CERO</v>
          </cell>
          <cell r="M1153" t="str">
            <v>Argentina</v>
          </cell>
          <cell r="Q1153" t="str">
            <v>No mercado</v>
          </cell>
          <cell r="R1153">
            <v>0.54944999999999999</v>
          </cell>
          <cell r="S1153">
            <v>0</v>
          </cell>
          <cell r="T1153">
            <v>0</v>
          </cell>
          <cell r="U1153">
            <v>0.54944999999999999</v>
          </cell>
          <cell r="V1153">
            <v>0</v>
          </cell>
          <cell r="W1153">
            <v>0</v>
          </cell>
          <cell r="X1153">
            <v>0.54944999999999999</v>
          </cell>
          <cell r="Y1153">
            <v>0</v>
          </cell>
          <cell r="Z1153">
            <v>0</v>
          </cell>
          <cell r="AA1153"/>
          <cell r="AB1153"/>
          <cell r="AC1153"/>
          <cell r="AD1153"/>
          <cell r="AE1153"/>
          <cell r="AF1153"/>
          <cell r="AG1153"/>
          <cell r="AH1153"/>
          <cell r="AI1153"/>
          <cell r="AJ1153"/>
          <cell r="AK1153"/>
          <cell r="AL1153"/>
        </row>
        <row r="1154">
          <cell r="D1154" t="str">
            <v>USD</v>
          </cell>
          <cell r="J1154" t="str">
            <v>LETRAS EN GARANTÍA</v>
          </cell>
          <cell r="L1154" t="str">
            <v>TASA CERO</v>
          </cell>
          <cell r="M1154" t="str">
            <v>Argentina</v>
          </cell>
          <cell r="Q1154" t="str">
            <v>No mercado</v>
          </cell>
          <cell r="R1154">
            <v>0.54944999999999999</v>
          </cell>
          <cell r="S1154">
            <v>0</v>
          </cell>
          <cell r="T1154">
            <v>0</v>
          </cell>
          <cell r="U1154">
            <v>0.54944999999999999</v>
          </cell>
          <cell r="V1154">
            <v>0</v>
          </cell>
          <cell r="W1154">
            <v>0</v>
          </cell>
          <cell r="X1154">
            <v>0.54944999999999999</v>
          </cell>
          <cell r="Y1154">
            <v>0</v>
          </cell>
          <cell r="Z1154">
            <v>0</v>
          </cell>
          <cell r="AA1154"/>
          <cell r="AB1154"/>
          <cell r="AC1154"/>
          <cell r="AD1154"/>
          <cell r="AE1154"/>
          <cell r="AF1154"/>
          <cell r="AG1154"/>
          <cell r="AH1154"/>
          <cell r="AI1154"/>
          <cell r="AJ1154"/>
          <cell r="AK1154"/>
          <cell r="AL1154"/>
        </row>
        <row r="1155">
          <cell r="D1155" t="str">
            <v>USD</v>
          </cell>
          <cell r="J1155" t="str">
            <v>LETRAS EN GARANTÍA</v>
          </cell>
          <cell r="L1155" t="str">
            <v>TASA CERO</v>
          </cell>
          <cell r="M1155" t="str">
            <v>Argentina</v>
          </cell>
          <cell r="Q1155" t="str">
            <v>No mercado</v>
          </cell>
          <cell r="R1155">
            <v>0.54944999999999999</v>
          </cell>
          <cell r="S1155">
            <v>0</v>
          </cell>
          <cell r="T1155">
            <v>0</v>
          </cell>
          <cell r="U1155">
            <v>0.54944999999999999</v>
          </cell>
          <cell r="V1155">
            <v>0</v>
          </cell>
          <cell r="W1155">
            <v>0</v>
          </cell>
          <cell r="X1155">
            <v>0.54944999999999999</v>
          </cell>
          <cell r="Y1155">
            <v>0</v>
          </cell>
          <cell r="Z1155">
            <v>0</v>
          </cell>
          <cell r="AA1155"/>
          <cell r="AB1155"/>
          <cell r="AC1155"/>
          <cell r="AD1155"/>
          <cell r="AE1155"/>
          <cell r="AF1155"/>
          <cell r="AG1155"/>
          <cell r="AH1155"/>
          <cell r="AI1155"/>
          <cell r="AJ1155"/>
          <cell r="AK1155"/>
          <cell r="AL1155"/>
        </row>
        <row r="1156">
          <cell r="D1156" t="str">
            <v>USD</v>
          </cell>
          <cell r="J1156" t="str">
            <v>LETRAS EN GARANTÍA</v>
          </cell>
          <cell r="L1156" t="str">
            <v>TASA CERO</v>
          </cell>
          <cell r="M1156" t="str">
            <v>Argentina</v>
          </cell>
          <cell r="Q1156" t="str">
            <v>No mercado</v>
          </cell>
          <cell r="R1156">
            <v>0.54944999999999999</v>
          </cell>
          <cell r="S1156">
            <v>0</v>
          </cell>
          <cell r="T1156">
            <v>0</v>
          </cell>
          <cell r="U1156">
            <v>0.54944999999999999</v>
          </cell>
          <cell r="V1156">
            <v>0</v>
          </cell>
          <cell r="W1156">
            <v>0</v>
          </cell>
          <cell r="X1156">
            <v>0.54944999999999999</v>
          </cell>
          <cell r="Y1156">
            <v>0</v>
          </cell>
          <cell r="Z1156">
            <v>0</v>
          </cell>
          <cell r="AA1156"/>
          <cell r="AB1156"/>
          <cell r="AC1156"/>
          <cell r="AD1156"/>
          <cell r="AE1156"/>
          <cell r="AF1156"/>
          <cell r="AG1156"/>
          <cell r="AH1156"/>
          <cell r="AI1156"/>
          <cell r="AJ1156"/>
          <cell r="AK1156"/>
          <cell r="AL1156"/>
        </row>
        <row r="1157">
          <cell r="D1157" t="str">
            <v>USD</v>
          </cell>
          <cell r="J1157" t="str">
            <v>LETRAS EN GARANTÍA</v>
          </cell>
          <cell r="L1157" t="str">
            <v>TASA CERO</v>
          </cell>
          <cell r="M1157" t="str">
            <v>Argentina</v>
          </cell>
          <cell r="Q1157" t="str">
            <v>No mercado</v>
          </cell>
          <cell r="R1157">
            <v>0.54944999999999999</v>
          </cell>
          <cell r="S1157">
            <v>0</v>
          </cell>
          <cell r="T1157">
            <v>0</v>
          </cell>
          <cell r="U1157">
            <v>0.54944999999999999</v>
          </cell>
          <cell r="V1157">
            <v>0</v>
          </cell>
          <cell r="W1157">
            <v>0</v>
          </cell>
          <cell r="X1157">
            <v>0.54944999999999999</v>
          </cell>
          <cell r="Y1157">
            <v>0</v>
          </cell>
          <cell r="Z1157">
            <v>0</v>
          </cell>
          <cell r="AA1157"/>
          <cell r="AB1157"/>
          <cell r="AC1157"/>
          <cell r="AD1157"/>
          <cell r="AE1157"/>
          <cell r="AF1157"/>
          <cell r="AG1157"/>
          <cell r="AH1157"/>
          <cell r="AI1157"/>
          <cell r="AJ1157"/>
          <cell r="AK1157"/>
          <cell r="AL1157"/>
        </row>
        <row r="1158">
          <cell r="D1158" t="str">
            <v>USD</v>
          </cell>
          <cell r="J1158" t="str">
            <v>LETRAS EN GARANTÍA</v>
          </cell>
          <cell r="L1158" t="str">
            <v>TASA CERO</v>
          </cell>
          <cell r="M1158" t="str">
            <v>Argentina</v>
          </cell>
          <cell r="Q1158" t="str">
            <v>No mercado</v>
          </cell>
          <cell r="R1158">
            <v>0.54944999999999999</v>
          </cell>
          <cell r="S1158">
            <v>0</v>
          </cell>
          <cell r="T1158">
            <v>0</v>
          </cell>
          <cell r="U1158">
            <v>0.54944999999999999</v>
          </cell>
          <cell r="V1158">
            <v>0</v>
          </cell>
          <cell r="W1158">
            <v>0</v>
          </cell>
          <cell r="X1158">
            <v>0.54944999999999999</v>
          </cell>
          <cell r="Y1158">
            <v>0</v>
          </cell>
          <cell r="Z1158">
            <v>0</v>
          </cell>
          <cell r="AA1158"/>
          <cell r="AB1158"/>
          <cell r="AC1158"/>
          <cell r="AD1158"/>
          <cell r="AE1158"/>
          <cell r="AF1158"/>
          <cell r="AG1158"/>
          <cell r="AH1158"/>
          <cell r="AI1158"/>
          <cell r="AJ1158"/>
          <cell r="AK1158"/>
          <cell r="AL1158"/>
        </row>
        <row r="1159">
          <cell r="D1159" t="str">
            <v>USD</v>
          </cell>
          <cell r="J1159" t="str">
            <v>LETRAS EN GARANTÍA</v>
          </cell>
          <cell r="L1159" t="str">
            <v>TASA CERO</v>
          </cell>
          <cell r="M1159" t="str">
            <v>Argentina</v>
          </cell>
          <cell r="Q1159" t="str">
            <v>No mercado</v>
          </cell>
          <cell r="R1159">
            <v>0.54944999999999999</v>
          </cell>
          <cell r="S1159">
            <v>0</v>
          </cell>
          <cell r="T1159">
            <v>0</v>
          </cell>
          <cell r="U1159">
            <v>0.54944999999999999</v>
          </cell>
          <cell r="V1159">
            <v>0</v>
          </cell>
          <cell r="W1159">
            <v>0</v>
          </cell>
          <cell r="X1159">
            <v>0.54944999999999999</v>
          </cell>
          <cell r="Y1159">
            <v>0</v>
          </cell>
          <cell r="Z1159">
            <v>0</v>
          </cell>
          <cell r="AA1159"/>
          <cell r="AB1159"/>
          <cell r="AC1159"/>
          <cell r="AD1159"/>
          <cell r="AE1159"/>
          <cell r="AF1159"/>
          <cell r="AG1159"/>
          <cell r="AH1159"/>
          <cell r="AI1159"/>
          <cell r="AJ1159"/>
          <cell r="AK1159"/>
          <cell r="AL1159"/>
        </row>
        <row r="1160">
          <cell r="D1160" t="str">
            <v>USD</v>
          </cell>
          <cell r="J1160" t="str">
            <v>LETRAS EN GARANTÍA</v>
          </cell>
          <cell r="L1160" t="str">
            <v>TASA CERO</v>
          </cell>
          <cell r="M1160" t="str">
            <v>Argentina</v>
          </cell>
          <cell r="Q1160" t="str">
            <v>No mercado</v>
          </cell>
          <cell r="R1160">
            <v>0.54944999999999999</v>
          </cell>
          <cell r="S1160">
            <v>0</v>
          </cell>
          <cell r="T1160">
            <v>0</v>
          </cell>
          <cell r="U1160">
            <v>0.54944999999999999</v>
          </cell>
          <cell r="V1160">
            <v>0</v>
          </cell>
          <cell r="W1160">
            <v>0</v>
          </cell>
          <cell r="X1160">
            <v>0.54944999999999999</v>
          </cell>
          <cell r="Y1160">
            <v>0</v>
          </cell>
          <cell r="Z1160">
            <v>0</v>
          </cell>
          <cell r="AA1160"/>
          <cell r="AB1160"/>
          <cell r="AC1160"/>
          <cell r="AD1160"/>
          <cell r="AE1160"/>
          <cell r="AF1160"/>
          <cell r="AG1160"/>
          <cell r="AH1160"/>
          <cell r="AI1160"/>
          <cell r="AJ1160"/>
          <cell r="AK1160"/>
          <cell r="AL1160"/>
        </row>
        <row r="1161">
          <cell r="D1161" t="str">
            <v>USD</v>
          </cell>
          <cell r="J1161" t="str">
            <v>LETRAS EN GARANTÍA</v>
          </cell>
          <cell r="L1161" t="str">
            <v>TASA CERO</v>
          </cell>
          <cell r="M1161" t="str">
            <v>Argentina</v>
          </cell>
          <cell r="Q1161" t="str">
            <v>No mercado</v>
          </cell>
          <cell r="R1161">
            <v>0.54944999999999999</v>
          </cell>
          <cell r="S1161">
            <v>0</v>
          </cell>
          <cell r="T1161">
            <v>0</v>
          </cell>
          <cell r="U1161">
            <v>0.54944999999999999</v>
          </cell>
          <cell r="V1161">
            <v>0</v>
          </cell>
          <cell r="W1161">
            <v>0</v>
          </cell>
          <cell r="X1161">
            <v>0.54944999999999999</v>
          </cell>
          <cell r="Y1161">
            <v>0</v>
          </cell>
          <cell r="Z1161">
            <v>0</v>
          </cell>
          <cell r="AA1161"/>
          <cell r="AB1161"/>
          <cell r="AC1161"/>
          <cell r="AD1161"/>
          <cell r="AE1161"/>
          <cell r="AF1161"/>
          <cell r="AG1161"/>
          <cell r="AH1161"/>
          <cell r="AI1161"/>
          <cell r="AJ1161"/>
          <cell r="AK1161"/>
          <cell r="AL1161"/>
        </row>
        <row r="1162">
          <cell r="D1162" t="str">
            <v>USD</v>
          </cell>
          <cell r="J1162" t="str">
            <v>LETRAS EN GARANTÍA</v>
          </cell>
          <cell r="L1162" t="str">
            <v>TASA CERO</v>
          </cell>
          <cell r="M1162" t="str">
            <v>Argentina</v>
          </cell>
          <cell r="Q1162" t="str">
            <v>No mercado</v>
          </cell>
          <cell r="R1162">
            <v>0.55000000000000004</v>
          </cell>
          <cell r="S1162">
            <v>0</v>
          </cell>
          <cell r="T1162">
            <v>0</v>
          </cell>
          <cell r="U1162">
            <v>0.55000000000000004</v>
          </cell>
          <cell r="V1162">
            <v>0</v>
          </cell>
          <cell r="W1162">
            <v>0</v>
          </cell>
          <cell r="X1162">
            <v>0.55000000000000004</v>
          </cell>
          <cell r="Y1162">
            <v>0</v>
          </cell>
          <cell r="Z1162">
            <v>0</v>
          </cell>
          <cell r="AA1162"/>
          <cell r="AB1162"/>
          <cell r="AC1162"/>
          <cell r="AD1162"/>
          <cell r="AE1162"/>
          <cell r="AF1162"/>
          <cell r="AG1162"/>
          <cell r="AH1162"/>
          <cell r="AI1162"/>
          <cell r="AJ1162"/>
          <cell r="AK1162"/>
          <cell r="AL1162"/>
        </row>
        <row r="1163">
          <cell r="D1163" t="str">
            <v>USD</v>
          </cell>
          <cell r="J1163" t="str">
            <v>LETRAS EN GARANTÍA</v>
          </cell>
          <cell r="L1163" t="str">
            <v>TASA CERO</v>
          </cell>
          <cell r="M1163" t="str">
            <v>Argentina</v>
          </cell>
          <cell r="Q1163" t="str">
            <v>No mercado</v>
          </cell>
          <cell r="R1163">
            <v>0.55000000000000004</v>
          </cell>
          <cell r="S1163">
            <v>0</v>
          </cell>
          <cell r="T1163">
            <v>0</v>
          </cell>
          <cell r="U1163">
            <v>0.55000000000000004</v>
          </cell>
          <cell r="V1163">
            <v>0</v>
          </cell>
          <cell r="W1163">
            <v>0</v>
          </cell>
          <cell r="X1163">
            <v>0.55000000000000004</v>
          </cell>
          <cell r="Y1163">
            <v>0</v>
          </cell>
          <cell r="Z1163">
            <v>0</v>
          </cell>
          <cell r="AA1163"/>
          <cell r="AB1163"/>
          <cell r="AC1163"/>
          <cell r="AD1163"/>
          <cell r="AE1163"/>
          <cell r="AF1163"/>
          <cell r="AG1163"/>
          <cell r="AH1163"/>
          <cell r="AI1163"/>
          <cell r="AJ1163"/>
          <cell r="AK1163"/>
          <cell r="AL1163"/>
        </row>
        <row r="1164">
          <cell r="D1164" t="str">
            <v>USD</v>
          </cell>
          <cell r="J1164" t="str">
            <v>LETRAS EN GARANTÍA</v>
          </cell>
          <cell r="L1164" t="str">
            <v>TASA CERO</v>
          </cell>
          <cell r="M1164" t="str">
            <v>Argentina</v>
          </cell>
          <cell r="Q1164" t="str">
            <v>No mercado</v>
          </cell>
          <cell r="R1164">
            <v>0.55000000000000004</v>
          </cell>
          <cell r="S1164">
            <v>0</v>
          </cell>
          <cell r="T1164">
            <v>0</v>
          </cell>
          <cell r="U1164">
            <v>0.55000000000000004</v>
          </cell>
          <cell r="V1164">
            <v>0</v>
          </cell>
          <cell r="W1164">
            <v>0</v>
          </cell>
          <cell r="X1164">
            <v>0.55000000000000004</v>
          </cell>
          <cell r="Y1164">
            <v>0</v>
          </cell>
          <cell r="Z1164">
            <v>0</v>
          </cell>
          <cell r="AA1164"/>
          <cell r="AB1164"/>
          <cell r="AC1164"/>
          <cell r="AD1164"/>
          <cell r="AE1164"/>
          <cell r="AF1164"/>
          <cell r="AG1164"/>
          <cell r="AH1164"/>
          <cell r="AI1164"/>
          <cell r="AJ1164"/>
          <cell r="AK1164"/>
          <cell r="AL1164"/>
        </row>
        <row r="1165">
          <cell r="D1165" t="str">
            <v>USD</v>
          </cell>
          <cell r="J1165" t="str">
            <v>LETRAS EN GARANTÍA</v>
          </cell>
          <cell r="L1165" t="str">
            <v>TASA CERO</v>
          </cell>
          <cell r="M1165" t="str">
            <v>Argentina</v>
          </cell>
          <cell r="Q1165" t="str">
            <v>No mercado</v>
          </cell>
          <cell r="R1165">
            <v>0.55000000000000004</v>
          </cell>
          <cell r="S1165">
            <v>0</v>
          </cell>
          <cell r="T1165">
            <v>0</v>
          </cell>
          <cell r="U1165">
            <v>0.55000000000000004</v>
          </cell>
          <cell r="V1165">
            <v>0</v>
          </cell>
          <cell r="W1165">
            <v>0</v>
          </cell>
          <cell r="X1165">
            <v>0.55000000000000004</v>
          </cell>
          <cell r="Y1165">
            <v>0</v>
          </cell>
          <cell r="Z1165">
            <v>0</v>
          </cell>
          <cell r="AA1165"/>
          <cell r="AB1165"/>
          <cell r="AC1165"/>
          <cell r="AD1165"/>
          <cell r="AE1165"/>
          <cell r="AF1165"/>
          <cell r="AG1165"/>
          <cell r="AH1165"/>
          <cell r="AI1165"/>
          <cell r="AJ1165"/>
          <cell r="AK1165"/>
          <cell r="AL1165"/>
        </row>
        <row r="1166">
          <cell r="D1166" t="str">
            <v>USD</v>
          </cell>
          <cell r="J1166" t="str">
            <v>LETRAS EN GARANTÍA</v>
          </cell>
          <cell r="L1166" t="str">
            <v>TASA CERO</v>
          </cell>
          <cell r="M1166" t="str">
            <v>Argentina</v>
          </cell>
          <cell r="Q1166" t="str">
            <v>No mercado</v>
          </cell>
          <cell r="R1166">
            <v>0.55000000000000004</v>
          </cell>
          <cell r="S1166">
            <v>0</v>
          </cell>
          <cell r="T1166">
            <v>0</v>
          </cell>
          <cell r="U1166">
            <v>0.55000000000000004</v>
          </cell>
          <cell r="V1166">
            <v>0</v>
          </cell>
          <cell r="W1166">
            <v>0</v>
          </cell>
          <cell r="X1166">
            <v>0.55000000000000004</v>
          </cell>
          <cell r="Y1166">
            <v>0</v>
          </cell>
          <cell r="Z1166">
            <v>0</v>
          </cell>
          <cell r="AA1166"/>
          <cell r="AB1166"/>
          <cell r="AC1166"/>
          <cell r="AD1166"/>
          <cell r="AE1166"/>
          <cell r="AF1166"/>
          <cell r="AG1166"/>
          <cell r="AH1166"/>
          <cell r="AI1166"/>
          <cell r="AJ1166"/>
          <cell r="AK1166"/>
          <cell r="AL1166"/>
        </row>
        <row r="1167">
          <cell r="D1167" t="str">
            <v>USD</v>
          </cell>
          <cell r="J1167" t="str">
            <v>LETRAS EN GARANTÍA</v>
          </cell>
          <cell r="L1167" t="str">
            <v>TASA CERO</v>
          </cell>
          <cell r="M1167" t="str">
            <v>Argentina</v>
          </cell>
          <cell r="Q1167" t="str">
            <v>No mercado</v>
          </cell>
          <cell r="R1167">
            <v>0.55000000000000004</v>
          </cell>
          <cell r="S1167">
            <v>0</v>
          </cell>
          <cell r="T1167">
            <v>0</v>
          </cell>
          <cell r="U1167">
            <v>0.55000000000000004</v>
          </cell>
          <cell r="V1167">
            <v>0</v>
          </cell>
          <cell r="W1167">
            <v>0</v>
          </cell>
          <cell r="X1167">
            <v>0.55000000000000004</v>
          </cell>
          <cell r="Y1167">
            <v>0</v>
          </cell>
          <cell r="Z1167">
            <v>0</v>
          </cell>
          <cell r="AA1167"/>
          <cell r="AB1167"/>
          <cell r="AC1167"/>
          <cell r="AD1167"/>
          <cell r="AE1167"/>
          <cell r="AF1167"/>
          <cell r="AG1167"/>
          <cell r="AH1167"/>
          <cell r="AI1167"/>
          <cell r="AJ1167"/>
          <cell r="AK1167"/>
          <cell r="AL1167"/>
        </row>
        <row r="1168">
          <cell r="D1168" t="str">
            <v>USD</v>
          </cell>
          <cell r="J1168" t="str">
            <v>LETRAS EN GARANTÍA</v>
          </cell>
          <cell r="L1168" t="str">
            <v>TASA CERO</v>
          </cell>
          <cell r="M1168" t="str">
            <v>Argentina</v>
          </cell>
          <cell r="Q1168" t="str">
            <v>No mercado</v>
          </cell>
          <cell r="R1168">
            <v>0.55000000000000004</v>
          </cell>
          <cell r="S1168">
            <v>0</v>
          </cell>
          <cell r="T1168">
            <v>0</v>
          </cell>
          <cell r="U1168">
            <v>0.55000000000000004</v>
          </cell>
          <cell r="V1168">
            <v>0</v>
          </cell>
          <cell r="W1168">
            <v>0</v>
          </cell>
          <cell r="X1168">
            <v>0.55000000000000004</v>
          </cell>
          <cell r="Y1168">
            <v>0</v>
          </cell>
          <cell r="Z1168">
            <v>0</v>
          </cell>
          <cell r="AA1168"/>
          <cell r="AB1168"/>
          <cell r="AC1168"/>
          <cell r="AD1168"/>
          <cell r="AE1168"/>
          <cell r="AF1168"/>
          <cell r="AG1168"/>
          <cell r="AH1168"/>
          <cell r="AI1168"/>
          <cell r="AJ1168"/>
          <cell r="AK1168"/>
          <cell r="AL1168"/>
        </row>
        <row r="1169">
          <cell r="D1169" t="str">
            <v>USD</v>
          </cell>
          <cell r="J1169" t="str">
            <v>LETRAS EN GARANTÍA</v>
          </cell>
          <cell r="L1169" t="str">
            <v>TASA CERO</v>
          </cell>
          <cell r="M1169" t="str">
            <v>Argentina</v>
          </cell>
          <cell r="Q1169" t="str">
            <v>No mercado</v>
          </cell>
          <cell r="R1169">
            <v>0.55000000000000004</v>
          </cell>
          <cell r="S1169">
            <v>0</v>
          </cell>
          <cell r="T1169">
            <v>0</v>
          </cell>
          <cell r="U1169">
            <v>0.55000000000000004</v>
          </cell>
          <cell r="V1169">
            <v>0</v>
          </cell>
          <cell r="W1169">
            <v>0</v>
          </cell>
          <cell r="X1169">
            <v>0.55000000000000004</v>
          </cell>
          <cell r="Y1169">
            <v>0</v>
          </cell>
          <cell r="Z1169">
            <v>0</v>
          </cell>
          <cell r="AA1169"/>
          <cell r="AB1169"/>
          <cell r="AC1169"/>
          <cell r="AD1169"/>
          <cell r="AE1169"/>
          <cell r="AF1169"/>
          <cell r="AG1169"/>
          <cell r="AH1169"/>
          <cell r="AI1169"/>
          <cell r="AJ1169"/>
          <cell r="AK1169"/>
          <cell r="AL1169"/>
        </row>
        <row r="1170">
          <cell r="D1170" t="str">
            <v>USD</v>
          </cell>
          <cell r="J1170" t="str">
            <v>LETRAS EN GARANTÍA</v>
          </cell>
          <cell r="L1170" t="str">
            <v>TASA CERO</v>
          </cell>
          <cell r="M1170" t="str">
            <v>Argentina</v>
          </cell>
          <cell r="Q1170" t="str">
            <v>No mercado</v>
          </cell>
          <cell r="R1170">
            <v>0.55000000000000004</v>
          </cell>
          <cell r="S1170">
            <v>0</v>
          </cell>
          <cell r="T1170">
            <v>0</v>
          </cell>
          <cell r="U1170">
            <v>0.55000000000000004</v>
          </cell>
          <cell r="V1170">
            <v>0</v>
          </cell>
          <cell r="W1170">
            <v>0</v>
          </cell>
          <cell r="X1170">
            <v>0.55000000000000004</v>
          </cell>
          <cell r="Y1170">
            <v>0</v>
          </cell>
          <cell r="Z1170">
            <v>0</v>
          </cell>
          <cell r="AA1170"/>
          <cell r="AB1170"/>
          <cell r="AC1170"/>
          <cell r="AD1170"/>
          <cell r="AE1170"/>
          <cell r="AF1170"/>
          <cell r="AG1170"/>
          <cell r="AH1170"/>
          <cell r="AI1170"/>
          <cell r="AJ1170"/>
          <cell r="AK1170"/>
          <cell r="AL1170"/>
        </row>
        <row r="1171">
          <cell r="D1171" t="str">
            <v>USD</v>
          </cell>
          <cell r="J1171" t="str">
            <v>LETRAS EN GARANTÍA</v>
          </cell>
          <cell r="L1171" t="str">
            <v>TASA CERO</v>
          </cell>
          <cell r="M1171" t="str">
            <v>Argentina</v>
          </cell>
          <cell r="Q1171" t="str">
            <v>No mercado</v>
          </cell>
          <cell r="R1171">
            <v>0.55000000000000004</v>
          </cell>
          <cell r="S1171">
            <v>0</v>
          </cell>
          <cell r="T1171">
            <v>0</v>
          </cell>
          <cell r="U1171">
            <v>0.55000000000000004</v>
          </cell>
          <cell r="V1171">
            <v>0</v>
          </cell>
          <cell r="W1171">
            <v>0</v>
          </cell>
          <cell r="X1171">
            <v>0.55000000000000004</v>
          </cell>
          <cell r="Y1171">
            <v>0</v>
          </cell>
          <cell r="Z1171">
            <v>0</v>
          </cell>
          <cell r="AA1171"/>
          <cell r="AB1171"/>
          <cell r="AC1171"/>
          <cell r="AD1171"/>
          <cell r="AE1171"/>
          <cell r="AF1171"/>
          <cell r="AG1171"/>
          <cell r="AH1171"/>
          <cell r="AI1171"/>
          <cell r="AJ1171"/>
          <cell r="AK1171"/>
          <cell r="AL1171"/>
        </row>
        <row r="1172">
          <cell r="D1172" t="str">
            <v>USD</v>
          </cell>
          <cell r="J1172" t="str">
            <v>LETRAS EN GARANTÍA</v>
          </cell>
          <cell r="L1172" t="str">
            <v>TASA CERO</v>
          </cell>
          <cell r="M1172" t="str">
            <v>Argentina</v>
          </cell>
          <cell r="Q1172" t="str">
            <v>No mercado</v>
          </cell>
          <cell r="R1172">
            <v>0.55000000000000004</v>
          </cell>
          <cell r="S1172">
            <v>0</v>
          </cell>
          <cell r="T1172">
            <v>0</v>
          </cell>
          <cell r="U1172">
            <v>0.55000000000000004</v>
          </cell>
          <cell r="V1172">
            <v>0</v>
          </cell>
          <cell r="W1172">
            <v>0</v>
          </cell>
          <cell r="X1172">
            <v>0.55000000000000004</v>
          </cell>
          <cell r="Y1172">
            <v>0</v>
          </cell>
          <cell r="Z1172">
            <v>0</v>
          </cell>
          <cell r="AA1172"/>
          <cell r="AB1172"/>
          <cell r="AC1172"/>
          <cell r="AD1172"/>
          <cell r="AE1172"/>
          <cell r="AF1172"/>
          <cell r="AG1172"/>
          <cell r="AH1172"/>
          <cell r="AI1172"/>
          <cell r="AJ1172"/>
          <cell r="AK1172"/>
          <cell r="AL1172"/>
        </row>
        <row r="1173">
          <cell r="D1173" t="str">
            <v>USD</v>
          </cell>
          <cell r="J1173" t="str">
            <v>LETRAS EN GARANTÍA</v>
          </cell>
          <cell r="L1173" t="str">
            <v>TASA CERO</v>
          </cell>
          <cell r="M1173" t="str">
            <v>Argentina</v>
          </cell>
          <cell r="Q1173" t="str">
            <v>No mercado</v>
          </cell>
          <cell r="R1173">
            <v>0.55000000000000004</v>
          </cell>
          <cell r="S1173">
            <v>0</v>
          </cell>
          <cell r="T1173">
            <v>0</v>
          </cell>
          <cell r="U1173">
            <v>0.55000000000000004</v>
          </cell>
          <cell r="V1173">
            <v>0</v>
          </cell>
          <cell r="W1173">
            <v>0</v>
          </cell>
          <cell r="X1173">
            <v>0.55000000000000004</v>
          </cell>
          <cell r="Y1173">
            <v>0</v>
          </cell>
          <cell r="Z1173">
            <v>0</v>
          </cell>
          <cell r="AA1173"/>
          <cell r="AB1173"/>
          <cell r="AC1173"/>
          <cell r="AD1173"/>
          <cell r="AE1173"/>
          <cell r="AF1173"/>
          <cell r="AG1173"/>
          <cell r="AH1173"/>
          <cell r="AI1173"/>
          <cell r="AJ1173"/>
          <cell r="AK1173"/>
          <cell r="AL1173"/>
        </row>
        <row r="1174">
          <cell r="D1174" t="str">
            <v>USD</v>
          </cell>
          <cell r="J1174" t="str">
            <v>LETRAS EN GARANTÍA</v>
          </cell>
          <cell r="L1174" t="str">
            <v>TASA CERO</v>
          </cell>
          <cell r="M1174" t="str">
            <v>Argentina</v>
          </cell>
          <cell r="Q1174" t="str">
            <v>No mercado</v>
          </cell>
          <cell r="R1174">
            <v>0.55000000000000004</v>
          </cell>
          <cell r="S1174">
            <v>0</v>
          </cell>
          <cell r="T1174">
            <v>0</v>
          </cell>
          <cell r="U1174">
            <v>0.55000000000000004</v>
          </cell>
          <cell r="V1174">
            <v>0</v>
          </cell>
          <cell r="W1174">
            <v>0</v>
          </cell>
          <cell r="X1174">
            <v>0.55000000000000004</v>
          </cell>
          <cell r="Y1174">
            <v>0</v>
          </cell>
          <cell r="Z1174">
            <v>0</v>
          </cell>
          <cell r="AA1174"/>
          <cell r="AB1174"/>
          <cell r="AC1174"/>
          <cell r="AD1174"/>
          <cell r="AE1174"/>
          <cell r="AF1174"/>
          <cell r="AG1174"/>
          <cell r="AH1174"/>
          <cell r="AI1174"/>
          <cell r="AJ1174"/>
          <cell r="AK1174"/>
          <cell r="AL1174"/>
        </row>
        <row r="1175">
          <cell r="D1175" t="str">
            <v>USD</v>
          </cell>
          <cell r="J1175" t="str">
            <v>LETRAS EN GARANTÍA</v>
          </cell>
          <cell r="L1175" t="str">
            <v>TASA CERO</v>
          </cell>
          <cell r="M1175" t="str">
            <v>Argentina</v>
          </cell>
          <cell r="Q1175" t="str">
            <v>No mercado</v>
          </cell>
          <cell r="R1175">
            <v>0.55000000000000004</v>
          </cell>
          <cell r="S1175">
            <v>0</v>
          </cell>
          <cell r="T1175">
            <v>0</v>
          </cell>
          <cell r="U1175">
            <v>0.55000000000000004</v>
          </cell>
          <cell r="V1175">
            <v>0</v>
          </cell>
          <cell r="W1175">
            <v>0</v>
          </cell>
          <cell r="X1175">
            <v>0.55000000000000004</v>
          </cell>
          <cell r="Y1175">
            <v>0</v>
          </cell>
          <cell r="Z1175">
            <v>0</v>
          </cell>
          <cell r="AA1175"/>
          <cell r="AB1175"/>
          <cell r="AC1175"/>
          <cell r="AD1175"/>
          <cell r="AE1175"/>
          <cell r="AF1175"/>
          <cell r="AG1175"/>
          <cell r="AH1175"/>
          <cell r="AI1175"/>
          <cell r="AJ1175"/>
          <cell r="AK1175"/>
          <cell r="AL1175"/>
        </row>
        <row r="1176">
          <cell r="D1176" t="str">
            <v>USD</v>
          </cell>
          <cell r="J1176" t="str">
            <v>LETRAS EN GARANTÍA</v>
          </cell>
          <cell r="L1176" t="str">
            <v>TASA CERO</v>
          </cell>
          <cell r="M1176" t="str">
            <v>Argentina</v>
          </cell>
          <cell r="Q1176" t="str">
            <v>No mercado</v>
          </cell>
          <cell r="R1176">
            <v>0.55000000000000004</v>
          </cell>
          <cell r="S1176">
            <v>0</v>
          </cell>
          <cell r="T1176">
            <v>0</v>
          </cell>
          <cell r="U1176">
            <v>0.55000000000000004</v>
          </cell>
          <cell r="V1176">
            <v>0</v>
          </cell>
          <cell r="W1176">
            <v>0</v>
          </cell>
          <cell r="X1176">
            <v>0.55000000000000004</v>
          </cell>
          <cell r="Y1176">
            <v>0</v>
          </cell>
          <cell r="Z1176">
            <v>0</v>
          </cell>
          <cell r="AA1176"/>
          <cell r="AB1176"/>
          <cell r="AC1176"/>
          <cell r="AD1176"/>
          <cell r="AE1176"/>
          <cell r="AF1176"/>
          <cell r="AG1176"/>
          <cell r="AH1176"/>
          <cell r="AI1176"/>
          <cell r="AJ1176"/>
          <cell r="AK1176"/>
          <cell r="AL1176"/>
        </row>
        <row r="1177">
          <cell r="D1177" t="str">
            <v>USD</v>
          </cell>
          <cell r="J1177" t="str">
            <v>LETRAS EN GARANTÍA</v>
          </cell>
          <cell r="L1177" t="str">
            <v>TASA CERO</v>
          </cell>
          <cell r="M1177" t="str">
            <v>Argentina</v>
          </cell>
          <cell r="Q1177" t="str">
            <v>No mercado</v>
          </cell>
          <cell r="R1177">
            <v>0.55000000000000004</v>
          </cell>
          <cell r="S1177">
            <v>0</v>
          </cell>
          <cell r="T1177">
            <v>0</v>
          </cell>
          <cell r="U1177">
            <v>0.55000000000000004</v>
          </cell>
          <cell r="V1177">
            <v>0</v>
          </cell>
          <cell r="W1177">
            <v>0</v>
          </cell>
          <cell r="X1177">
            <v>0.55000000000000004</v>
          </cell>
          <cell r="Y1177">
            <v>0</v>
          </cell>
          <cell r="Z1177">
            <v>0</v>
          </cell>
          <cell r="AA1177"/>
          <cell r="AB1177"/>
          <cell r="AC1177"/>
          <cell r="AD1177"/>
          <cell r="AE1177"/>
          <cell r="AF1177"/>
          <cell r="AG1177"/>
          <cell r="AH1177"/>
          <cell r="AI1177"/>
          <cell r="AJ1177"/>
          <cell r="AK1177"/>
          <cell r="AL1177"/>
        </row>
        <row r="1178">
          <cell r="D1178" t="str">
            <v>USD</v>
          </cell>
          <cell r="J1178" t="str">
            <v>LETRAS EN GARANTÍA</v>
          </cell>
          <cell r="L1178" t="str">
            <v>TASA CERO</v>
          </cell>
          <cell r="M1178" t="str">
            <v>Argentina</v>
          </cell>
          <cell r="Q1178" t="str">
            <v>No mercado</v>
          </cell>
          <cell r="R1178">
            <v>0.55000000000000004</v>
          </cell>
          <cell r="S1178">
            <v>0</v>
          </cell>
          <cell r="T1178">
            <v>0</v>
          </cell>
          <cell r="U1178">
            <v>0.55000000000000004</v>
          </cell>
          <cell r="V1178">
            <v>0</v>
          </cell>
          <cell r="W1178">
            <v>0</v>
          </cell>
          <cell r="X1178">
            <v>0.55000000000000004</v>
          </cell>
          <cell r="Y1178">
            <v>0</v>
          </cell>
          <cell r="Z1178">
            <v>0</v>
          </cell>
          <cell r="AA1178"/>
          <cell r="AB1178"/>
          <cell r="AC1178"/>
          <cell r="AD1178"/>
          <cell r="AE1178"/>
          <cell r="AF1178"/>
          <cell r="AG1178"/>
          <cell r="AH1178"/>
          <cell r="AI1178"/>
          <cell r="AJ1178"/>
          <cell r="AK1178"/>
          <cell r="AL1178"/>
        </row>
        <row r="1179">
          <cell r="D1179" t="str">
            <v>USD</v>
          </cell>
          <cell r="J1179" t="str">
            <v>LETRAS EN GARANTÍA</v>
          </cell>
          <cell r="L1179" t="str">
            <v>TASA CERO</v>
          </cell>
          <cell r="M1179" t="str">
            <v>Argentina</v>
          </cell>
          <cell r="Q1179" t="str">
            <v>No mercado</v>
          </cell>
          <cell r="R1179">
            <v>0.55000000000000004</v>
          </cell>
          <cell r="S1179">
            <v>0</v>
          </cell>
          <cell r="T1179">
            <v>0</v>
          </cell>
          <cell r="U1179">
            <v>0.55000000000000004</v>
          </cell>
          <cell r="V1179">
            <v>0</v>
          </cell>
          <cell r="W1179">
            <v>0</v>
          </cell>
          <cell r="X1179">
            <v>0.55000000000000004</v>
          </cell>
          <cell r="Y1179">
            <v>0</v>
          </cell>
          <cell r="Z1179">
            <v>0</v>
          </cell>
          <cell r="AA1179"/>
          <cell r="AB1179"/>
          <cell r="AC1179"/>
          <cell r="AD1179"/>
          <cell r="AE1179"/>
          <cell r="AF1179"/>
          <cell r="AG1179"/>
          <cell r="AH1179"/>
          <cell r="AI1179"/>
          <cell r="AJ1179"/>
          <cell r="AK1179"/>
          <cell r="AL1179"/>
        </row>
        <row r="1180">
          <cell r="D1180" t="str">
            <v>USD</v>
          </cell>
          <cell r="J1180" t="str">
            <v>LETRAS EN GARANTÍA</v>
          </cell>
          <cell r="L1180" t="str">
            <v>TASA CERO</v>
          </cell>
          <cell r="M1180" t="str">
            <v>Argentina</v>
          </cell>
          <cell r="Q1180" t="str">
            <v>No mercado</v>
          </cell>
          <cell r="R1180">
            <v>0.55000000000000004</v>
          </cell>
          <cell r="S1180">
            <v>0</v>
          </cell>
          <cell r="T1180">
            <v>0</v>
          </cell>
          <cell r="U1180">
            <v>0.55000000000000004</v>
          </cell>
          <cell r="V1180">
            <v>0</v>
          </cell>
          <cell r="W1180">
            <v>0</v>
          </cell>
          <cell r="X1180">
            <v>0.55000000000000004</v>
          </cell>
          <cell r="Y1180">
            <v>0</v>
          </cell>
          <cell r="Z1180">
            <v>0</v>
          </cell>
          <cell r="AA1180"/>
          <cell r="AB1180"/>
          <cell r="AC1180"/>
          <cell r="AD1180"/>
          <cell r="AE1180"/>
          <cell r="AF1180"/>
          <cell r="AG1180"/>
          <cell r="AH1180"/>
          <cell r="AI1180"/>
          <cell r="AJ1180"/>
          <cell r="AK1180"/>
          <cell r="AL1180"/>
        </row>
        <row r="1181">
          <cell r="D1181" t="str">
            <v>USD</v>
          </cell>
          <cell r="J1181" t="str">
            <v>LETRAS EN GARANTÍA</v>
          </cell>
          <cell r="L1181" t="str">
            <v>TASA CERO</v>
          </cell>
          <cell r="M1181" t="str">
            <v>Argentina</v>
          </cell>
          <cell r="Q1181" t="str">
            <v>No mercado</v>
          </cell>
          <cell r="R1181">
            <v>0.55000000000000004</v>
          </cell>
          <cell r="S1181">
            <v>0</v>
          </cell>
          <cell r="T1181">
            <v>0</v>
          </cell>
          <cell r="U1181">
            <v>0.55000000000000004</v>
          </cell>
          <cell r="V1181">
            <v>0</v>
          </cell>
          <cell r="W1181">
            <v>0</v>
          </cell>
          <cell r="X1181">
            <v>0.55000000000000004</v>
          </cell>
          <cell r="Y1181">
            <v>0</v>
          </cell>
          <cell r="Z1181">
            <v>0</v>
          </cell>
          <cell r="AA1181"/>
          <cell r="AB1181"/>
          <cell r="AC1181"/>
          <cell r="AD1181"/>
          <cell r="AE1181"/>
          <cell r="AF1181"/>
          <cell r="AG1181"/>
          <cell r="AH1181"/>
          <cell r="AI1181"/>
          <cell r="AJ1181"/>
          <cell r="AK1181"/>
          <cell r="AL1181"/>
        </row>
        <row r="1182">
          <cell r="D1182" t="str">
            <v>USD</v>
          </cell>
          <cell r="J1182" t="str">
            <v>LETRAS EN GARANTÍA</v>
          </cell>
          <cell r="L1182" t="str">
            <v>TASA CERO</v>
          </cell>
          <cell r="M1182" t="str">
            <v>Argentina</v>
          </cell>
          <cell r="Q1182" t="str">
            <v>No mercado</v>
          </cell>
          <cell r="R1182">
            <v>0.55000000000000004</v>
          </cell>
          <cell r="S1182">
            <v>0</v>
          </cell>
          <cell r="T1182">
            <v>0</v>
          </cell>
          <cell r="U1182">
            <v>0.55000000000000004</v>
          </cell>
          <cell r="V1182">
            <v>0</v>
          </cell>
          <cell r="W1182">
            <v>0</v>
          </cell>
          <cell r="X1182">
            <v>0.55000000000000004</v>
          </cell>
          <cell r="Y1182">
            <v>0</v>
          </cell>
          <cell r="Z1182">
            <v>0</v>
          </cell>
          <cell r="AA1182"/>
          <cell r="AB1182"/>
          <cell r="AC1182"/>
          <cell r="AD1182"/>
          <cell r="AE1182"/>
          <cell r="AF1182"/>
          <cell r="AG1182"/>
          <cell r="AH1182"/>
          <cell r="AI1182"/>
          <cell r="AJ1182"/>
          <cell r="AK1182"/>
          <cell r="AL1182"/>
        </row>
        <row r="1183">
          <cell r="D1183" t="str">
            <v>USD</v>
          </cell>
          <cell r="J1183" t="str">
            <v>LETRAS EN GARANTÍA</v>
          </cell>
          <cell r="L1183" t="str">
            <v>TASA CERO</v>
          </cell>
          <cell r="M1183" t="str">
            <v>Argentina</v>
          </cell>
          <cell r="Q1183" t="str">
            <v>No mercado</v>
          </cell>
          <cell r="R1183">
            <v>0.55000000000000004</v>
          </cell>
          <cell r="S1183">
            <v>0</v>
          </cell>
          <cell r="T1183">
            <v>0</v>
          </cell>
          <cell r="U1183">
            <v>0.55000000000000004</v>
          </cell>
          <cell r="V1183">
            <v>0</v>
          </cell>
          <cell r="W1183">
            <v>0</v>
          </cell>
          <cell r="X1183">
            <v>0.55000000000000004</v>
          </cell>
          <cell r="Y1183">
            <v>0</v>
          </cell>
          <cell r="Z1183">
            <v>0</v>
          </cell>
          <cell r="AA1183"/>
          <cell r="AB1183"/>
          <cell r="AC1183"/>
          <cell r="AD1183"/>
          <cell r="AE1183"/>
          <cell r="AF1183"/>
          <cell r="AG1183"/>
          <cell r="AH1183"/>
          <cell r="AI1183"/>
          <cell r="AJ1183"/>
          <cell r="AK1183"/>
          <cell r="AL1183"/>
        </row>
        <row r="1184">
          <cell r="D1184" t="str">
            <v>USD</v>
          </cell>
          <cell r="J1184" t="str">
            <v>LETRAS EN GARANTÍA</v>
          </cell>
          <cell r="L1184" t="str">
            <v>TASA CERO</v>
          </cell>
          <cell r="M1184" t="str">
            <v>Argentina</v>
          </cell>
          <cell r="Q1184" t="str">
            <v>No mercado</v>
          </cell>
          <cell r="R1184">
            <v>0.55000000000000004</v>
          </cell>
          <cell r="S1184">
            <v>0</v>
          </cell>
          <cell r="T1184">
            <v>0</v>
          </cell>
          <cell r="U1184">
            <v>0.55000000000000004</v>
          </cell>
          <cell r="V1184">
            <v>0</v>
          </cell>
          <cell r="W1184">
            <v>0</v>
          </cell>
          <cell r="X1184">
            <v>0.55000000000000004</v>
          </cell>
          <cell r="Y1184">
            <v>0</v>
          </cell>
          <cell r="Z1184">
            <v>0</v>
          </cell>
          <cell r="AA1184"/>
          <cell r="AB1184"/>
          <cell r="AC1184"/>
          <cell r="AD1184"/>
          <cell r="AE1184"/>
          <cell r="AF1184"/>
          <cell r="AG1184"/>
          <cell r="AH1184"/>
          <cell r="AI1184"/>
          <cell r="AJ1184"/>
          <cell r="AK1184"/>
          <cell r="AL1184"/>
        </row>
        <row r="1185">
          <cell r="D1185" t="str">
            <v>USD</v>
          </cell>
          <cell r="J1185" t="str">
            <v>LETRAS EN GARANTÍA</v>
          </cell>
          <cell r="L1185" t="str">
            <v>TASA CERO</v>
          </cell>
          <cell r="M1185" t="str">
            <v>Argentina</v>
          </cell>
          <cell r="Q1185" t="str">
            <v>No mercado</v>
          </cell>
          <cell r="R1185">
            <v>0.55000000000000004</v>
          </cell>
          <cell r="S1185">
            <v>0</v>
          </cell>
          <cell r="T1185">
            <v>0</v>
          </cell>
          <cell r="U1185">
            <v>0.55000000000000004</v>
          </cell>
          <cell r="V1185">
            <v>0</v>
          </cell>
          <cell r="W1185">
            <v>0</v>
          </cell>
          <cell r="X1185">
            <v>0.55000000000000004</v>
          </cell>
          <cell r="Y1185">
            <v>0</v>
          </cell>
          <cell r="Z1185">
            <v>0</v>
          </cell>
          <cell r="AA1185"/>
          <cell r="AB1185"/>
          <cell r="AC1185"/>
          <cell r="AD1185"/>
          <cell r="AE1185"/>
          <cell r="AF1185"/>
          <cell r="AG1185"/>
          <cell r="AH1185"/>
          <cell r="AI1185"/>
          <cell r="AJ1185"/>
          <cell r="AK1185"/>
          <cell r="AL1185"/>
        </row>
        <row r="1186">
          <cell r="D1186" t="str">
            <v>USD</v>
          </cell>
          <cell r="J1186" t="str">
            <v>LETRAS EN GARANTÍA</v>
          </cell>
          <cell r="L1186" t="str">
            <v>TASA CERO</v>
          </cell>
          <cell r="M1186" t="str">
            <v>Argentina</v>
          </cell>
          <cell r="Q1186" t="str">
            <v>No mercado</v>
          </cell>
          <cell r="R1186">
            <v>0.55000000000000004</v>
          </cell>
          <cell r="S1186">
            <v>0</v>
          </cell>
          <cell r="T1186">
            <v>0</v>
          </cell>
          <cell r="U1186">
            <v>0.55000000000000004</v>
          </cell>
          <cell r="V1186">
            <v>0</v>
          </cell>
          <cell r="W1186">
            <v>0</v>
          </cell>
          <cell r="X1186">
            <v>0.55000000000000004</v>
          </cell>
          <cell r="Y1186">
            <v>0</v>
          </cell>
          <cell r="Z1186">
            <v>0</v>
          </cell>
          <cell r="AA1186"/>
          <cell r="AB1186"/>
          <cell r="AC1186"/>
          <cell r="AD1186"/>
          <cell r="AE1186"/>
          <cell r="AF1186"/>
          <cell r="AG1186"/>
          <cell r="AH1186"/>
          <cell r="AI1186"/>
          <cell r="AJ1186"/>
          <cell r="AK1186"/>
          <cell r="AL1186"/>
        </row>
        <row r="1187">
          <cell r="D1187" t="str">
            <v>USD</v>
          </cell>
          <cell r="J1187" t="str">
            <v>LETRAS EN GARANTÍA</v>
          </cell>
          <cell r="L1187" t="str">
            <v>TASA CERO</v>
          </cell>
          <cell r="M1187" t="str">
            <v>Argentina</v>
          </cell>
          <cell r="Q1187" t="str">
            <v>No mercado</v>
          </cell>
          <cell r="R1187">
            <v>0.55000000000000004</v>
          </cell>
          <cell r="S1187">
            <v>0</v>
          </cell>
          <cell r="T1187">
            <v>0</v>
          </cell>
          <cell r="U1187">
            <v>0.55000000000000004</v>
          </cell>
          <cell r="V1187">
            <v>0</v>
          </cell>
          <cell r="W1187">
            <v>0</v>
          </cell>
          <cell r="X1187">
            <v>0.55000000000000004</v>
          </cell>
          <cell r="Y1187">
            <v>0</v>
          </cell>
          <cell r="Z1187">
            <v>0</v>
          </cell>
          <cell r="AA1187"/>
          <cell r="AB1187"/>
          <cell r="AC1187"/>
          <cell r="AD1187"/>
          <cell r="AE1187"/>
          <cell r="AF1187"/>
          <cell r="AG1187"/>
          <cell r="AH1187"/>
          <cell r="AI1187"/>
          <cell r="AJ1187"/>
          <cell r="AK1187"/>
          <cell r="AL1187"/>
        </row>
        <row r="1188">
          <cell r="D1188" t="str">
            <v>USD</v>
          </cell>
          <cell r="J1188" t="str">
            <v>LETRAS EN GARANTÍA</v>
          </cell>
          <cell r="L1188" t="str">
            <v>TASA CERO</v>
          </cell>
          <cell r="M1188" t="str">
            <v>Argentina</v>
          </cell>
          <cell r="Q1188" t="str">
            <v>No mercado</v>
          </cell>
          <cell r="R1188">
            <v>0.55000000000000004</v>
          </cell>
          <cell r="S1188">
            <v>0</v>
          </cell>
          <cell r="T1188">
            <v>0</v>
          </cell>
          <cell r="U1188">
            <v>0.55000000000000004</v>
          </cell>
          <cell r="V1188">
            <v>0</v>
          </cell>
          <cell r="W1188">
            <v>0</v>
          </cell>
          <cell r="X1188">
            <v>0.55000000000000004</v>
          </cell>
          <cell r="Y1188">
            <v>0</v>
          </cell>
          <cell r="Z1188">
            <v>0</v>
          </cell>
          <cell r="AA1188"/>
          <cell r="AB1188"/>
          <cell r="AC1188"/>
          <cell r="AD1188"/>
          <cell r="AE1188"/>
          <cell r="AF1188"/>
          <cell r="AG1188"/>
          <cell r="AH1188"/>
          <cell r="AI1188"/>
          <cell r="AJ1188"/>
          <cell r="AK1188"/>
          <cell r="AL1188"/>
        </row>
        <row r="1189">
          <cell r="D1189" t="str">
            <v>USD</v>
          </cell>
          <cell r="J1189" t="str">
            <v>LETRAS EN GARANTÍA</v>
          </cell>
          <cell r="L1189" t="str">
            <v>TASA CERO</v>
          </cell>
          <cell r="M1189" t="str">
            <v>Argentina</v>
          </cell>
          <cell r="Q1189" t="str">
            <v>No mercado</v>
          </cell>
          <cell r="R1189">
            <v>0.55000000000000004</v>
          </cell>
          <cell r="S1189">
            <v>0</v>
          </cell>
          <cell r="T1189">
            <v>0</v>
          </cell>
          <cell r="U1189">
            <v>0.55000000000000004</v>
          </cell>
          <cell r="V1189">
            <v>0</v>
          </cell>
          <cell r="W1189">
            <v>0</v>
          </cell>
          <cell r="X1189">
            <v>0.55000000000000004</v>
          </cell>
          <cell r="Y1189">
            <v>0</v>
          </cell>
          <cell r="Z1189">
            <v>0</v>
          </cell>
          <cell r="AA1189"/>
          <cell r="AB1189"/>
          <cell r="AC1189"/>
          <cell r="AD1189"/>
          <cell r="AE1189"/>
          <cell r="AF1189"/>
          <cell r="AG1189"/>
          <cell r="AH1189"/>
          <cell r="AI1189"/>
          <cell r="AJ1189"/>
          <cell r="AK1189"/>
          <cell r="AL1189"/>
        </row>
        <row r="1190">
          <cell r="D1190" t="str">
            <v>USD</v>
          </cell>
          <cell r="J1190" t="str">
            <v>LETRAS EN GARANTÍA</v>
          </cell>
          <cell r="L1190" t="str">
            <v>TASA CERO</v>
          </cell>
          <cell r="M1190" t="str">
            <v>Argentina</v>
          </cell>
          <cell r="Q1190" t="str">
            <v>No mercado</v>
          </cell>
          <cell r="R1190">
            <v>0.55000000000000004</v>
          </cell>
          <cell r="S1190">
            <v>0</v>
          </cell>
          <cell r="T1190">
            <v>0</v>
          </cell>
          <cell r="U1190">
            <v>0.55000000000000004</v>
          </cell>
          <cell r="V1190">
            <v>0</v>
          </cell>
          <cell r="W1190">
            <v>0</v>
          </cell>
          <cell r="X1190">
            <v>0.55000000000000004</v>
          </cell>
          <cell r="Y1190">
            <v>0</v>
          </cell>
          <cell r="Z1190">
            <v>0</v>
          </cell>
          <cell r="AA1190"/>
          <cell r="AB1190"/>
          <cell r="AC1190"/>
          <cell r="AD1190"/>
          <cell r="AE1190"/>
          <cell r="AF1190"/>
          <cell r="AG1190"/>
          <cell r="AH1190"/>
          <cell r="AI1190"/>
          <cell r="AJ1190"/>
          <cell r="AK1190"/>
          <cell r="AL1190"/>
        </row>
        <row r="1191">
          <cell r="D1191" t="str">
            <v>USD</v>
          </cell>
          <cell r="J1191" t="str">
            <v>LETRAS EN GARANTÍA</v>
          </cell>
          <cell r="L1191" t="str">
            <v>TASA CERO</v>
          </cell>
          <cell r="M1191" t="str">
            <v>Argentina</v>
          </cell>
          <cell r="Q1191" t="str">
            <v>No mercado</v>
          </cell>
          <cell r="R1191">
            <v>0.55000000000000004</v>
          </cell>
          <cell r="S1191">
            <v>0</v>
          </cell>
          <cell r="T1191">
            <v>0</v>
          </cell>
          <cell r="U1191">
            <v>0.55000000000000004</v>
          </cell>
          <cell r="V1191">
            <v>0</v>
          </cell>
          <cell r="W1191">
            <v>0</v>
          </cell>
          <cell r="X1191">
            <v>0.55000000000000004</v>
          </cell>
          <cell r="Y1191">
            <v>0</v>
          </cell>
          <cell r="Z1191">
            <v>0</v>
          </cell>
          <cell r="AA1191"/>
          <cell r="AB1191"/>
          <cell r="AC1191"/>
          <cell r="AD1191"/>
          <cell r="AE1191"/>
          <cell r="AF1191"/>
          <cell r="AG1191"/>
          <cell r="AH1191"/>
          <cell r="AI1191"/>
          <cell r="AJ1191"/>
          <cell r="AK1191"/>
          <cell r="AL1191"/>
        </row>
        <row r="1192">
          <cell r="D1192" t="str">
            <v>USD</v>
          </cell>
          <cell r="J1192" t="str">
            <v>LETRAS EN GARANTÍA</v>
          </cell>
          <cell r="L1192" t="str">
            <v>TASA CERO</v>
          </cell>
          <cell r="M1192" t="str">
            <v>Argentina</v>
          </cell>
          <cell r="Q1192" t="str">
            <v>No mercado</v>
          </cell>
          <cell r="R1192">
            <v>0.55000000000000004</v>
          </cell>
          <cell r="S1192">
            <v>0</v>
          </cell>
          <cell r="T1192">
            <v>0</v>
          </cell>
          <cell r="U1192">
            <v>0.55000000000000004</v>
          </cell>
          <cell r="V1192">
            <v>0</v>
          </cell>
          <cell r="W1192">
            <v>0</v>
          </cell>
          <cell r="X1192">
            <v>0.55000000000000004</v>
          </cell>
          <cell r="Y1192">
            <v>0</v>
          </cell>
          <cell r="Z1192">
            <v>0</v>
          </cell>
          <cell r="AA1192"/>
          <cell r="AB1192"/>
          <cell r="AC1192"/>
          <cell r="AD1192"/>
          <cell r="AE1192"/>
          <cell r="AF1192"/>
          <cell r="AG1192"/>
          <cell r="AH1192"/>
          <cell r="AI1192"/>
          <cell r="AJ1192"/>
          <cell r="AK1192"/>
          <cell r="AL1192"/>
        </row>
        <row r="1193">
          <cell r="D1193" t="str">
            <v>USD</v>
          </cell>
          <cell r="J1193" t="str">
            <v>LETRAS EN GARANTÍA</v>
          </cell>
          <cell r="L1193" t="str">
            <v>TASA CERO</v>
          </cell>
          <cell r="M1193" t="str">
            <v>Argentina</v>
          </cell>
          <cell r="Q1193" t="str">
            <v>No mercado</v>
          </cell>
          <cell r="R1193">
            <v>0.55000000000000004</v>
          </cell>
          <cell r="S1193">
            <v>0</v>
          </cell>
          <cell r="T1193">
            <v>0</v>
          </cell>
          <cell r="U1193">
            <v>0.55000000000000004</v>
          </cell>
          <cell r="V1193">
            <v>0</v>
          </cell>
          <cell r="W1193">
            <v>0</v>
          </cell>
          <cell r="X1193">
            <v>0.55000000000000004</v>
          </cell>
          <cell r="Y1193">
            <v>0</v>
          </cell>
          <cell r="Z1193">
            <v>0</v>
          </cell>
          <cell r="AA1193"/>
          <cell r="AB1193"/>
          <cell r="AC1193"/>
          <cell r="AD1193"/>
          <cell r="AE1193"/>
          <cell r="AF1193"/>
          <cell r="AG1193"/>
          <cell r="AH1193"/>
          <cell r="AI1193"/>
          <cell r="AJ1193"/>
          <cell r="AK1193"/>
          <cell r="AL1193"/>
        </row>
        <row r="1194">
          <cell r="D1194" t="str">
            <v>USD</v>
          </cell>
          <cell r="J1194" t="str">
            <v>LETRAS EN GARANTÍA</v>
          </cell>
          <cell r="L1194" t="str">
            <v>TASA CERO</v>
          </cell>
          <cell r="M1194" t="str">
            <v>Argentina</v>
          </cell>
          <cell r="Q1194" t="str">
            <v>No mercado</v>
          </cell>
          <cell r="R1194">
            <v>0.55000000000000004</v>
          </cell>
          <cell r="S1194">
            <v>0</v>
          </cell>
          <cell r="T1194">
            <v>0</v>
          </cell>
          <cell r="U1194">
            <v>0.55000000000000004</v>
          </cell>
          <cell r="V1194">
            <v>0</v>
          </cell>
          <cell r="W1194">
            <v>0</v>
          </cell>
          <cell r="X1194">
            <v>0.55000000000000004</v>
          </cell>
          <cell r="Y1194">
            <v>0</v>
          </cell>
          <cell r="Z1194">
            <v>0</v>
          </cell>
          <cell r="AA1194"/>
          <cell r="AB1194"/>
          <cell r="AC1194"/>
          <cell r="AD1194"/>
          <cell r="AE1194"/>
          <cell r="AF1194"/>
          <cell r="AG1194"/>
          <cell r="AH1194"/>
          <cell r="AI1194"/>
          <cell r="AJ1194"/>
          <cell r="AK1194"/>
          <cell r="AL1194"/>
        </row>
        <row r="1195">
          <cell r="D1195" t="str">
            <v>USD</v>
          </cell>
          <cell r="J1195" t="str">
            <v>LETRAS EN GARANTÍA</v>
          </cell>
          <cell r="L1195" t="str">
            <v>TASA CERO</v>
          </cell>
          <cell r="M1195" t="str">
            <v>Argentina</v>
          </cell>
          <cell r="Q1195" t="str">
            <v>No mercado</v>
          </cell>
          <cell r="R1195">
            <v>0.55000000000000004</v>
          </cell>
          <cell r="S1195">
            <v>0</v>
          </cell>
          <cell r="T1195">
            <v>0</v>
          </cell>
          <cell r="U1195">
            <v>0.55000000000000004</v>
          </cell>
          <cell r="V1195">
            <v>0</v>
          </cell>
          <cell r="W1195">
            <v>0</v>
          </cell>
          <cell r="X1195">
            <v>0.55000000000000004</v>
          </cell>
          <cell r="Y1195">
            <v>0</v>
          </cell>
          <cell r="Z1195">
            <v>0</v>
          </cell>
          <cell r="AA1195"/>
          <cell r="AB1195"/>
          <cell r="AC1195"/>
          <cell r="AD1195"/>
          <cell r="AE1195"/>
          <cell r="AF1195"/>
          <cell r="AG1195"/>
          <cell r="AH1195"/>
          <cell r="AI1195"/>
          <cell r="AJ1195"/>
          <cell r="AK1195"/>
          <cell r="AL1195"/>
        </row>
        <row r="1196">
          <cell r="D1196" t="str">
            <v>USD</v>
          </cell>
          <cell r="J1196" t="str">
            <v>LETRAS EN GARANTÍA</v>
          </cell>
          <cell r="L1196" t="str">
            <v>TASA CERO</v>
          </cell>
          <cell r="M1196" t="str">
            <v>Argentina</v>
          </cell>
          <cell r="Q1196" t="str">
            <v>No mercado</v>
          </cell>
          <cell r="R1196">
            <v>0.55000000000000004</v>
          </cell>
          <cell r="S1196">
            <v>0</v>
          </cell>
          <cell r="T1196">
            <v>0</v>
          </cell>
          <cell r="U1196">
            <v>0.55000000000000004</v>
          </cell>
          <cell r="V1196">
            <v>0</v>
          </cell>
          <cell r="W1196">
            <v>0</v>
          </cell>
          <cell r="X1196">
            <v>0.55000000000000004</v>
          </cell>
          <cell r="Y1196">
            <v>0</v>
          </cell>
          <cell r="Z1196">
            <v>0</v>
          </cell>
          <cell r="AA1196"/>
          <cell r="AB1196"/>
          <cell r="AC1196"/>
          <cell r="AD1196"/>
          <cell r="AE1196"/>
          <cell r="AF1196"/>
          <cell r="AG1196"/>
          <cell r="AH1196"/>
          <cell r="AI1196"/>
          <cell r="AJ1196"/>
          <cell r="AK1196"/>
          <cell r="AL1196"/>
        </row>
        <row r="1197">
          <cell r="D1197" t="str">
            <v>USD</v>
          </cell>
          <cell r="J1197" t="str">
            <v>LETRAS EN GARANTÍA</v>
          </cell>
          <cell r="L1197" t="str">
            <v>TASA CERO</v>
          </cell>
          <cell r="M1197" t="str">
            <v>Argentina</v>
          </cell>
          <cell r="Q1197" t="str">
            <v>No mercado</v>
          </cell>
          <cell r="R1197">
            <v>0.55000000000000004</v>
          </cell>
          <cell r="S1197">
            <v>0</v>
          </cell>
          <cell r="T1197">
            <v>0</v>
          </cell>
          <cell r="U1197">
            <v>0.55000000000000004</v>
          </cell>
          <cell r="V1197">
            <v>0</v>
          </cell>
          <cell r="W1197">
            <v>0</v>
          </cell>
          <cell r="X1197">
            <v>0.55000000000000004</v>
          </cell>
          <cell r="Y1197">
            <v>0</v>
          </cell>
          <cell r="Z1197">
            <v>0</v>
          </cell>
          <cell r="AA1197"/>
          <cell r="AB1197"/>
          <cell r="AC1197"/>
          <cell r="AD1197"/>
          <cell r="AE1197"/>
          <cell r="AF1197"/>
          <cell r="AG1197"/>
          <cell r="AH1197"/>
          <cell r="AI1197"/>
          <cell r="AJ1197"/>
          <cell r="AK1197"/>
          <cell r="AL1197"/>
        </row>
        <row r="1198">
          <cell r="D1198" t="str">
            <v>USD</v>
          </cell>
          <cell r="J1198" t="str">
            <v>LETRAS EN GARANTÍA</v>
          </cell>
          <cell r="L1198" t="str">
            <v>TASA CERO</v>
          </cell>
          <cell r="M1198" t="str">
            <v>Argentina</v>
          </cell>
          <cell r="Q1198" t="str">
            <v>No mercado</v>
          </cell>
          <cell r="R1198">
            <v>0.55000000000000004</v>
          </cell>
          <cell r="S1198">
            <v>0</v>
          </cell>
          <cell r="T1198">
            <v>0</v>
          </cell>
          <cell r="U1198">
            <v>0.55000000000000004</v>
          </cell>
          <cell r="V1198">
            <v>0</v>
          </cell>
          <cell r="W1198">
            <v>0</v>
          </cell>
          <cell r="X1198">
            <v>0.55000000000000004</v>
          </cell>
          <cell r="Y1198">
            <v>0</v>
          </cell>
          <cell r="Z1198">
            <v>0</v>
          </cell>
          <cell r="AA1198"/>
          <cell r="AB1198"/>
          <cell r="AC1198"/>
          <cell r="AD1198"/>
          <cell r="AE1198"/>
          <cell r="AF1198"/>
          <cell r="AG1198"/>
          <cell r="AH1198"/>
          <cell r="AI1198"/>
          <cell r="AJ1198"/>
          <cell r="AK1198"/>
          <cell r="AL1198"/>
        </row>
        <row r="1199">
          <cell r="D1199" t="str">
            <v>USD</v>
          </cell>
          <cell r="J1199" t="str">
            <v>LETRAS EN GARANTÍA</v>
          </cell>
          <cell r="L1199" t="str">
            <v>TASA CERO</v>
          </cell>
          <cell r="M1199" t="str">
            <v>Argentina</v>
          </cell>
          <cell r="Q1199" t="str">
            <v>No mercado</v>
          </cell>
          <cell r="R1199">
            <v>0.55000000000000004</v>
          </cell>
          <cell r="S1199">
            <v>0</v>
          </cell>
          <cell r="T1199">
            <v>0</v>
          </cell>
          <cell r="U1199">
            <v>0.55000000000000004</v>
          </cell>
          <cell r="V1199">
            <v>0</v>
          </cell>
          <cell r="W1199">
            <v>0</v>
          </cell>
          <cell r="X1199">
            <v>0.55000000000000004</v>
          </cell>
          <cell r="Y1199">
            <v>0</v>
          </cell>
          <cell r="Z1199">
            <v>0</v>
          </cell>
          <cell r="AA1199"/>
          <cell r="AB1199"/>
          <cell r="AC1199"/>
          <cell r="AD1199"/>
          <cell r="AE1199"/>
          <cell r="AF1199"/>
          <cell r="AG1199"/>
          <cell r="AH1199"/>
          <cell r="AI1199"/>
          <cell r="AJ1199"/>
          <cell r="AK1199"/>
          <cell r="AL1199"/>
        </row>
        <row r="1200">
          <cell r="D1200" t="str">
            <v>USD</v>
          </cell>
          <cell r="J1200" t="str">
            <v>LETRAS EN GARANTÍA</v>
          </cell>
          <cell r="L1200" t="str">
            <v>TASA CERO</v>
          </cell>
          <cell r="M1200" t="str">
            <v>Argentina</v>
          </cell>
          <cell r="Q1200" t="str">
            <v>No mercado</v>
          </cell>
          <cell r="R1200">
            <v>0.55000000000000004</v>
          </cell>
          <cell r="S1200">
            <v>0</v>
          </cell>
          <cell r="T1200">
            <v>0</v>
          </cell>
          <cell r="U1200">
            <v>0.55000000000000004</v>
          </cell>
          <cell r="V1200">
            <v>0</v>
          </cell>
          <cell r="W1200">
            <v>0</v>
          </cell>
          <cell r="X1200">
            <v>0.55000000000000004</v>
          </cell>
          <cell r="Y1200">
            <v>0</v>
          </cell>
          <cell r="Z1200">
            <v>0</v>
          </cell>
          <cell r="AA1200"/>
          <cell r="AB1200"/>
          <cell r="AC1200"/>
          <cell r="AD1200"/>
          <cell r="AE1200"/>
          <cell r="AF1200"/>
          <cell r="AG1200"/>
          <cell r="AH1200"/>
          <cell r="AI1200"/>
          <cell r="AJ1200"/>
          <cell r="AK1200"/>
          <cell r="AL1200"/>
        </row>
        <row r="1201">
          <cell r="D1201" t="str">
            <v>USD</v>
          </cell>
          <cell r="J1201" t="str">
            <v>LETRAS EN GARANTÍA</v>
          </cell>
          <cell r="L1201" t="str">
            <v>TASA CERO</v>
          </cell>
          <cell r="M1201" t="str">
            <v>Argentina</v>
          </cell>
          <cell r="Q1201" t="str">
            <v>No mercado</v>
          </cell>
          <cell r="R1201">
            <v>0.55000000000000004</v>
          </cell>
          <cell r="S1201">
            <v>0</v>
          </cell>
          <cell r="T1201">
            <v>0</v>
          </cell>
          <cell r="U1201">
            <v>0.55000000000000004</v>
          </cell>
          <cell r="V1201">
            <v>0</v>
          </cell>
          <cell r="W1201">
            <v>0</v>
          </cell>
          <cell r="X1201">
            <v>0.55000000000000004</v>
          </cell>
          <cell r="Y1201">
            <v>0</v>
          </cell>
          <cell r="Z1201">
            <v>0</v>
          </cell>
          <cell r="AA1201"/>
          <cell r="AB1201"/>
          <cell r="AC1201"/>
          <cell r="AD1201"/>
          <cell r="AE1201"/>
          <cell r="AF1201"/>
          <cell r="AG1201"/>
          <cell r="AH1201"/>
          <cell r="AI1201"/>
          <cell r="AJ1201"/>
          <cell r="AK1201"/>
          <cell r="AL1201"/>
        </row>
        <row r="1202">
          <cell r="D1202" t="str">
            <v>USD</v>
          </cell>
          <cell r="J1202" t="str">
            <v>LETRAS EN GARANTÍA</v>
          </cell>
          <cell r="L1202" t="str">
            <v>TASA CERO</v>
          </cell>
          <cell r="M1202" t="str">
            <v>Argentina</v>
          </cell>
          <cell r="Q1202" t="str">
            <v>No mercado</v>
          </cell>
          <cell r="R1202">
            <v>0.55000000000000004</v>
          </cell>
          <cell r="S1202">
            <v>0</v>
          </cell>
          <cell r="T1202">
            <v>0</v>
          </cell>
          <cell r="U1202">
            <v>0.55000000000000004</v>
          </cell>
          <cell r="V1202">
            <v>0</v>
          </cell>
          <cell r="W1202">
            <v>0</v>
          </cell>
          <cell r="X1202">
            <v>0.55000000000000004</v>
          </cell>
          <cell r="Y1202">
            <v>0</v>
          </cell>
          <cell r="Z1202">
            <v>0</v>
          </cell>
          <cell r="AA1202"/>
          <cell r="AB1202"/>
          <cell r="AC1202"/>
          <cell r="AD1202"/>
          <cell r="AE1202"/>
          <cell r="AF1202"/>
          <cell r="AG1202"/>
          <cell r="AH1202"/>
          <cell r="AI1202"/>
          <cell r="AJ1202"/>
          <cell r="AK1202"/>
          <cell r="AL1202"/>
        </row>
        <row r="1203">
          <cell r="D1203" t="str">
            <v>USD</v>
          </cell>
          <cell r="J1203" t="str">
            <v>LETRAS EN GARANTÍA</v>
          </cell>
          <cell r="L1203" t="str">
            <v>TASA CERO</v>
          </cell>
          <cell r="M1203" t="str">
            <v>Argentina</v>
          </cell>
          <cell r="Q1203" t="str">
            <v>No mercado</v>
          </cell>
          <cell r="R1203">
            <v>0.55000000000000004</v>
          </cell>
          <cell r="S1203">
            <v>0</v>
          </cell>
          <cell r="T1203">
            <v>0</v>
          </cell>
          <cell r="U1203">
            <v>0.55000000000000004</v>
          </cell>
          <cell r="V1203">
            <v>0</v>
          </cell>
          <cell r="W1203">
            <v>0</v>
          </cell>
          <cell r="X1203">
            <v>0.55000000000000004</v>
          </cell>
          <cell r="Y1203">
            <v>0</v>
          </cell>
          <cell r="Z1203">
            <v>0</v>
          </cell>
          <cell r="AA1203"/>
          <cell r="AB1203"/>
          <cell r="AC1203"/>
          <cell r="AD1203"/>
          <cell r="AE1203"/>
          <cell r="AF1203"/>
          <cell r="AG1203"/>
          <cell r="AH1203"/>
          <cell r="AI1203"/>
          <cell r="AJ1203"/>
          <cell r="AK1203"/>
          <cell r="AL1203"/>
        </row>
        <row r="1204">
          <cell r="D1204" t="str">
            <v>USD</v>
          </cell>
          <cell r="J1204" t="str">
            <v>LETRAS EN GARANTÍA</v>
          </cell>
          <cell r="L1204" t="str">
            <v>TASA CERO</v>
          </cell>
          <cell r="M1204" t="str">
            <v>Argentina</v>
          </cell>
          <cell r="Q1204" t="str">
            <v>No mercado</v>
          </cell>
          <cell r="R1204">
            <v>0.55000000000000004</v>
          </cell>
          <cell r="S1204">
            <v>0</v>
          </cell>
          <cell r="T1204">
            <v>0</v>
          </cell>
          <cell r="U1204">
            <v>0.55000000000000004</v>
          </cell>
          <cell r="V1204">
            <v>0</v>
          </cell>
          <cell r="W1204">
            <v>0</v>
          </cell>
          <cell r="X1204">
            <v>0.55000000000000004</v>
          </cell>
          <cell r="Y1204">
            <v>0</v>
          </cell>
          <cell r="Z1204">
            <v>0</v>
          </cell>
          <cell r="AA1204"/>
          <cell r="AB1204"/>
          <cell r="AC1204"/>
          <cell r="AD1204"/>
          <cell r="AE1204"/>
          <cell r="AF1204"/>
          <cell r="AG1204"/>
          <cell r="AH1204"/>
          <cell r="AI1204"/>
          <cell r="AJ1204"/>
          <cell r="AK1204"/>
          <cell r="AL1204"/>
        </row>
        <row r="1205">
          <cell r="D1205" t="str">
            <v>USD</v>
          </cell>
          <cell r="J1205" t="str">
            <v>LETRAS EN GARANTÍA</v>
          </cell>
          <cell r="L1205" t="str">
            <v>TASA CERO</v>
          </cell>
          <cell r="M1205" t="str">
            <v>Argentina</v>
          </cell>
          <cell r="Q1205" t="str">
            <v>No mercado</v>
          </cell>
          <cell r="R1205">
            <v>0.55000000000000004</v>
          </cell>
          <cell r="S1205">
            <v>0</v>
          </cell>
          <cell r="T1205">
            <v>0</v>
          </cell>
          <cell r="U1205">
            <v>0.55000000000000004</v>
          </cell>
          <cell r="V1205">
            <v>0</v>
          </cell>
          <cell r="W1205">
            <v>0</v>
          </cell>
          <cell r="X1205">
            <v>0.55000000000000004</v>
          </cell>
          <cell r="Y1205">
            <v>0</v>
          </cell>
          <cell r="Z1205">
            <v>0</v>
          </cell>
          <cell r="AA1205"/>
          <cell r="AB1205"/>
          <cell r="AC1205"/>
          <cell r="AD1205"/>
          <cell r="AE1205"/>
          <cell r="AF1205"/>
          <cell r="AG1205"/>
          <cell r="AH1205"/>
          <cell r="AI1205"/>
          <cell r="AJ1205"/>
          <cell r="AK1205"/>
          <cell r="AL1205"/>
        </row>
        <row r="1206">
          <cell r="D1206" t="str">
            <v>USD</v>
          </cell>
          <cell r="J1206" t="str">
            <v>LETRAS EN GARANTÍA</v>
          </cell>
          <cell r="L1206" t="str">
            <v>TASA CERO</v>
          </cell>
          <cell r="M1206" t="str">
            <v>Argentina</v>
          </cell>
          <cell r="Q1206" t="str">
            <v>No mercado</v>
          </cell>
          <cell r="R1206">
            <v>0.55000000000000004</v>
          </cell>
          <cell r="S1206">
            <v>0</v>
          </cell>
          <cell r="T1206">
            <v>0</v>
          </cell>
          <cell r="U1206">
            <v>0.55000000000000004</v>
          </cell>
          <cell r="V1206">
            <v>0</v>
          </cell>
          <cell r="W1206">
            <v>0</v>
          </cell>
          <cell r="X1206">
            <v>0.55000000000000004</v>
          </cell>
          <cell r="Y1206">
            <v>0</v>
          </cell>
          <cell r="Z1206">
            <v>0</v>
          </cell>
          <cell r="AA1206"/>
          <cell r="AB1206"/>
          <cell r="AC1206"/>
          <cell r="AD1206"/>
          <cell r="AE1206"/>
          <cell r="AF1206"/>
          <cell r="AG1206"/>
          <cell r="AH1206"/>
          <cell r="AI1206"/>
          <cell r="AJ1206"/>
          <cell r="AK1206"/>
          <cell r="AL1206"/>
        </row>
        <row r="1207">
          <cell r="D1207" t="str">
            <v>USD</v>
          </cell>
          <cell r="J1207" t="str">
            <v>LETRAS EN GARANTÍA</v>
          </cell>
          <cell r="L1207" t="str">
            <v>TASA CERO</v>
          </cell>
          <cell r="M1207" t="str">
            <v>Argentina</v>
          </cell>
          <cell r="Q1207" t="str">
            <v>No mercado</v>
          </cell>
          <cell r="R1207">
            <v>0.55000000000000004</v>
          </cell>
          <cell r="S1207">
            <v>0</v>
          </cell>
          <cell r="T1207">
            <v>0</v>
          </cell>
          <cell r="U1207">
            <v>0.55000000000000004</v>
          </cell>
          <cell r="V1207">
            <v>0</v>
          </cell>
          <cell r="W1207">
            <v>0</v>
          </cell>
          <cell r="X1207">
            <v>0.55000000000000004</v>
          </cell>
          <cell r="Y1207">
            <v>0</v>
          </cell>
          <cell r="Z1207">
            <v>0</v>
          </cell>
          <cell r="AA1207"/>
          <cell r="AB1207"/>
          <cell r="AC1207"/>
          <cell r="AD1207"/>
          <cell r="AE1207"/>
          <cell r="AF1207"/>
          <cell r="AG1207"/>
          <cell r="AH1207"/>
          <cell r="AI1207"/>
          <cell r="AJ1207"/>
          <cell r="AK1207"/>
          <cell r="AL1207"/>
        </row>
        <row r="1208">
          <cell r="D1208" t="str">
            <v>USD</v>
          </cell>
          <cell r="J1208" t="str">
            <v>LETRAS EN GARANTÍA</v>
          </cell>
          <cell r="L1208" t="str">
            <v>TASA CERO</v>
          </cell>
          <cell r="M1208" t="str">
            <v>Argentina</v>
          </cell>
          <cell r="Q1208" t="str">
            <v>No mercado</v>
          </cell>
          <cell r="R1208">
            <v>0.55000000000000004</v>
          </cell>
          <cell r="S1208">
            <v>0</v>
          </cell>
          <cell r="T1208">
            <v>0</v>
          </cell>
          <cell r="U1208">
            <v>0.55000000000000004</v>
          </cell>
          <cell r="V1208">
            <v>0</v>
          </cell>
          <cell r="W1208">
            <v>0</v>
          </cell>
          <cell r="X1208">
            <v>0.55000000000000004</v>
          </cell>
          <cell r="Y1208">
            <v>0</v>
          </cell>
          <cell r="Z1208">
            <v>0</v>
          </cell>
          <cell r="AA1208"/>
          <cell r="AB1208"/>
          <cell r="AC1208"/>
          <cell r="AD1208"/>
          <cell r="AE1208"/>
          <cell r="AF1208"/>
          <cell r="AG1208"/>
          <cell r="AH1208"/>
          <cell r="AI1208"/>
          <cell r="AJ1208"/>
          <cell r="AK1208"/>
          <cell r="AL1208"/>
        </row>
        <row r="1209">
          <cell r="D1209" t="str">
            <v>USD</v>
          </cell>
          <cell r="J1209" t="str">
            <v>LETRAS EN GARANTÍA</v>
          </cell>
          <cell r="L1209" t="str">
            <v>TASA CERO</v>
          </cell>
          <cell r="M1209" t="str">
            <v>Argentina</v>
          </cell>
          <cell r="Q1209" t="str">
            <v>No mercado</v>
          </cell>
          <cell r="R1209">
            <v>0.55000000000000004</v>
          </cell>
          <cell r="S1209">
            <v>0</v>
          </cell>
          <cell r="T1209">
            <v>0</v>
          </cell>
          <cell r="U1209">
            <v>0.55000000000000004</v>
          </cell>
          <cell r="V1209">
            <v>0</v>
          </cell>
          <cell r="W1209">
            <v>0</v>
          </cell>
          <cell r="X1209">
            <v>0.55000000000000004</v>
          </cell>
          <cell r="Y1209">
            <v>0</v>
          </cell>
          <cell r="Z1209">
            <v>0</v>
          </cell>
          <cell r="AA1209"/>
          <cell r="AB1209"/>
          <cell r="AC1209"/>
          <cell r="AD1209"/>
          <cell r="AE1209"/>
          <cell r="AF1209"/>
          <cell r="AG1209"/>
          <cell r="AH1209"/>
          <cell r="AI1209"/>
          <cell r="AJ1209"/>
          <cell r="AK1209"/>
          <cell r="AL1209"/>
        </row>
        <row r="1210">
          <cell r="D1210" t="str">
            <v>USD</v>
          </cell>
          <cell r="J1210" t="str">
            <v>LETRAS EN GARANTÍA</v>
          </cell>
          <cell r="L1210" t="str">
            <v>TASA CERO</v>
          </cell>
          <cell r="M1210" t="str">
            <v>Argentina</v>
          </cell>
          <cell r="Q1210" t="str">
            <v>No mercado</v>
          </cell>
          <cell r="R1210">
            <v>0.55000000000000004</v>
          </cell>
          <cell r="S1210">
            <v>0</v>
          </cell>
          <cell r="T1210">
            <v>0</v>
          </cell>
          <cell r="U1210">
            <v>0.55000000000000004</v>
          </cell>
          <cell r="V1210">
            <v>0</v>
          </cell>
          <cell r="W1210">
            <v>0</v>
          </cell>
          <cell r="X1210">
            <v>0.55000000000000004</v>
          </cell>
          <cell r="Y1210">
            <v>0</v>
          </cell>
          <cell r="Z1210">
            <v>0</v>
          </cell>
          <cell r="AA1210"/>
          <cell r="AB1210"/>
          <cell r="AC1210"/>
          <cell r="AD1210"/>
          <cell r="AE1210"/>
          <cell r="AF1210"/>
          <cell r="AG1210"/>
          <cell r="AH1210"/>
          <cell r="AI1210"/>
          <cell r="AJ1210"/>
          <cell r="AK1210"/>
          <cell r="AL1210"/>
        </row>
        <row r="1211">
          <cell r="D1211" t="str">
            <v>USD</v>
          </cell>
          <cell r="J1211" t="str">
            <v>LETRAS EN GARANTÍA</v>
          </cell>
          <cell r="L1211" t="str">
            <v>TASA CERO</v>
          </cell>
          <cell r="M1211" t="str">
            <v>Argentina</v>
          </cell>
          <cell r="Q1211" t="str">
            <v>No mercado</v>
          </cell>
          <cell r="R1211">
            <v>0.55000000000000004</v>
          </cell>
          <cell r="S1211">
            <v>0</v>
          </cell>
          <cell r="T1211">
            <v>0</v>
          </cell>
          <cell r="U1211">
            <v>0.55000000000000004</v>
          </cell>
          <cell r="V1211">
            <v>0</v>
          </cell>
          <cell r="W1211">
            <v>0</v>
          </cell>
          <cell r="X1211">
            <v>0.55000000000000004</v>
          </cell>
          <cell r="Y1211">
            <v>0</v>
          </cell>
          <cell r="Z1211">
            <v>0</v>
          </cell>
          <cell r="AA1211"/>
          <cell r="AB1211"/>
          <cell r="AC1211"/>
          <cell r="AD1211"/>
          <cell r="AE1211"/>
          <cell r="AF1211"/>
          <cell r="AG1211"/>
          <cell r="AH1211"/>
          <cell r="AI1211"/>
          <cell r="AJ1211"/>
          <cell r="AK1211"/>
          <cell r="AL1211"/>
        </row>
        <row r="1212">
          <cell r="D1212" t="str">
            <v>USD</v>
          </cell>
          <cell r="J1212" t="str">
            <v>LETRAS EN GARANTÍA</v>
          </cell>
          <cell r="L1212" t="str">
            <v>TASA CERO</v>
          </cell>
          <cell r="M1212" t="str">
            <v>Argentina</v>
          </cell>
          <cell r="Q1212" t="str">
            <v>No mercado</v>
          </cell>
          <cell r="R1212">
            <v>0.55000000000000004</v>
          </cell>
          <cell r="S1212">
            <v>0</v>
          </cell>
          <cell r="T1212">
            <v>0</v>
          </cell>
          <cell r="U1212">
            <v>0.55000000000000004</v>
          </cell>
          <cell r="V1212">
            <v>0</v>
          </cell>
          <cell r="W1212">
            <v>0</v>
          </cell>
          <cell r="X1212">
            <v>0.55000000000000004</v>
          </cell>
          <cell r="Y1212">
            <v>0</v>
          </cell>
          <cell r="Z1212">
            <v>0</v>
          </cell>
          <cell r="AA1212"/>
          <cell r="AB1212"/>
          <cell r="AC1212"/>
          <cell r="AD1212"/>
          <cell r="AE1212"/>
          <cell r="AF1212"/>
          <cell r="AG1212"/>
          <cell r="AH1212"/>
          <cell r="AI1212"/>
          <cell r="AJ1212"/>
          <cell r="AK1212"/>
          <cell r="AL1212"/>
        </row>
        <row r="1213">
          <cell r="D1213" t="str">
            <v>USD</v>
          </cell>
          <cell r="J1213" t="str">
            <v>LETRAS EN GARANTÍA</v>
          </cell>
          <cell r="L1213" t="str">
            <v>TASA CERO</v>
          </cell>
          <cell r="M1213" t="str">
            <v>Argentina</v>
          </cell>
          <cell r="Q1213" t="str">
            <v>No mercado</v>
          </cell>
          <cell r="R1213">
            <v>0.55000000000000004</v>
          </cell>
          <cell r="S1213">
            <v>0</v>
          </cell>
          <cell r="T1213">
            <v>0</v>
          </cell>
          <cell r="U1213">
            <v>0.55000000000000004</v>
          </cell>
          <cell r="V1213">
            <v>0</v>
          </cell>
          <cell r="W1213">
            <v>0</v>
          </cell>
          <cell r="X1213">
            <v>0.55000000000000004</v>
          </cell>
          <cell r="Y1213">
            <v>0</v>
          </cell>
          <cell r="Z1213">
            <v>0</v>
          </cell>
          <cell r="AA1213"/>
          <cell r="AB1213"/>
          <cell r="AC1213"/>
          <cell r="AD1213"/>
          <cell r="AE1213"/>
          <cell r="AF1213"/>
          <cell r="AG1213"/>
          <cell r="AH1213"/>
          <cell r="AI1213"/>
          <cell r="AJ1213"/>
          <cell r="AK1213"/>
          <cell r="AL1213"/>
        </row>
        <row r="1214">
          <cell r="D1214" t="str">
            <v>USD</v>
          </cell>
          <cell r="J1214" t="str">
            <v>LETRAS EN GARANTÍA</v>
          </cell>
          <cell r="L1214" t="str">
            <v>TASA CERO</v>
          </cell>
          <cell r="M1214" t="str">
            <v>Argentina</v>
          </cell>
          <cell r="Q1214" t="str">
            <v>No mercado</v>
          </cell>
          <cell r="R1214">
            <v>0.55000000000000004</v>
          </cell>
          <cell r="S1214">
            <v>0</v>
          </cell>
          <cell r="T1214">
            <v>0</v>
          </cell>
          <cell r="U1214">
            <v>0.55000000000000004</v>
          </cell>
          <cell r="V1214">
            <v>0</v>
          </cell>
          <cell r="W1214">
            <v>0</v>
          </cell>
          <cell r="X1214">
            <v>0.55000000000000004</v>
          </cell>
          <cell r="Y1214">
            <v>0</v>
          </cell>
          <cell r="Z1214">
            <v>0</v>
          </cell>
          <cell r="AA1214"/>
          <cell r="AB1214"/>
          <cell r="AC1214"/>
          <cell r="AD1214"/>
          <cell r="AE1214"/>
          <cell r="AF1214"/>
          <cell r="AG1214"/>
          <cell r="AH1214"/>
          <cell r="AI1214"/>
          <cell r="AJ1214"/>
          <cell r="AK1214"/>
          <cell r="AL1214"/>
        </row>
        <row r="1215">
          <cell r="D1215" t="str">
            <v>USD</v>
          </cell>
          <cell r="J1215" t="str">
            <v>LETRAS EN GARANTÍA</v>
          </cell>
          <cell r="L1215" t="str">
            <v>TASA CERO</v>
          </cell>
          <cell r="M1215" t="str">
            <v>Argentina</v>
          </cell>
          <cell r="Q1215" t="str">
            <v>No mercado</v>
          </cell>
          <cell r="R1215">
            <v>0.55000000000000004</v>
          </cell>
          <cell r="S1215">
            <v>0</v>
          </cell>
          <cell r="T1215">
            <v>0</v>
          </cell>
          <cell r="U1215">
            <v>0.55000000000000004</v>
          </cell>
          <cell r="V1215">
            <v>0</v>
          </cell>
          <cell r="W1215">
            <v>0</v>
          </cell>
          <cell r="X1215">
            <v>0.55000000000000004</v>
          </cell>
          <cell r="Y1215">
            <v>0</v>
          </cell>
          <cell r="Z1215">
            <v>0</v>
          </cell>
          <cell r="AA1215"/>
          <cell r="AB1215"/>
          <cell r="AC1215"/>
          <cell r="AD1215"/>
          <cell r="AE1215"/>
          <cell r="AF1215"/>
          <cell r="AG1215"/>
          <cell r="AH1215"/>
          <cell r="AI1215"/>
          <cell r="AJ1215"/>
          <cell r="AK1215"/>
          <cell r="AL1215"/>
        </row>
        <row r="1216">
          <cell r="D1216" t="str">
            <v>USD</v>
          </cell>
          <cell r="J1216" t="str">
            <v>LETRAS EN GARANTÍA</v>
          </cell>
          <cell r="L1216" t="str">
            <v>TASA CERO</v>
          </cell>
          <cell r="M1216" t="str">
            <v>Argentina</v>
          </cell>
          <cell r="Q1216" t="str">
            <v>No mercado</v>
          </cell>
          <cell r="R1216">
            <v>0.55000000000000004</v>
          </cell>
          <cell r="S1216">
            <v>0</v>
          </cell>
          <cell r="T1216">
            <v>0</v>
          </cell>
          <cell r="U1216">
            <v>0.55000000000000004</v>
          </cell>
          <cell r="V1216">
            <v>0</v>
          </cell>
          <cell r="W1216">
            <v>0</v>
          </cell>
          <cell r="X1216">
            <v>0.55000000000000004</v>
          </cell>
          <cell r="Y1216">
            <v>0</v>
          </cell>
          <cell r="Z1216">
            <v>0</v>
          </cell>
          <cell r="AA1216"/>
          <cell r="AB1216"/>
          <cell r="AC1216"/>
          <cell r="AD1216"/>
          <cell r="AE1216"/>
          <cell r="AF1216"/>
          <cell r="AG1216"/>
          <cell r="AH1216"/>
          <cell r="AI1216"/>
          <cell r="AJ1216"/>
          <cell r="AK1216"/>
          <cell r="AL1216"/>
        </row>
        <row r="1217">
          <cell r="D1217" t="str">
            <v>USD</v>
          </cell>
          <cell r="J1217" t="str">
            <v>LETRAS EN GARANTÍA</v>
          </cell>
          <cell r="L1217" t="str">
            <v>TASA CERO</v>
          </cell>
          <cell r="M1217" t="str">
            <v>Argentina</v>
          </cell>
          <cell r="Q1217" t="str">
            <v>No mercado</v>
          </cell>
          <cell r="R1217">
            <v>0.55000000000000004</v>
          </cell>
          <cell r="S1217">
            <v>0</v>
          </cell>
          <cell r="T1217">
            <v>0</v>
          </cell>
          <cell r="U1217">
            <v>0.55000000000000004</v>
          </cell>
          <cell r="V1217">
            <v>0</v>
          </cell>
          <cell r="W1217">
            <v>0</v>
          </cell>
          <cell r="X1217">
            <v>0.55000000000000004</v>
          </cell>
          <cell r="Y1217">
            <v>0</v>
          </cell>
          <cell r="Z1217">
            <v>0</v>
          </cell>
          <cell r="AA1217"/>
          <cell r="AB1217"/>
          <cell r="AC1217"/>
          <cell r="AD1217"/>
          <cell r="AE1217"/>
          <cell r="AF1217"/>
          <cell r="AG1217"/>
          <cell r="AH1217"/>
          <cell r="AI1217"/>
          <cell r="AJ1217"/>
          <cell r="AK1217"/>
          <cell r="AL1217"/>
        </row>
        <row r="1218">
          <cell r="D1218" t="str">
            <v>USD</v>
          </cell>
          <cell r="J1218" t="str">
            <v>LETRAS EN GARANTÍA</v>
          </cell>
          <cell r="L1218" t="str">
            <v>TASA CERO</v>
          </cell>
          <cell r="M1218" t="str">
            <v>Argentina</v>
          </cell>
          <cell r="Q1218" t="str">
            <v>No mercado</v>
          </cell>
          <cell r="R1218">
            <v>0.55000000000000004</v>
          </cell>
          <cell r="S1218">
            <v>0</v>
          </cell>
          <cell r="T1218">
            <v>0</v>
          </cell>
          <cell r="U1218">
            <v>0.55000000000000004</v>
          </cell>
          <cell r="V1218">
            <v>0</v>
          </cell>
          <cell r="W1218">
            <v>0</v>
          </cell>
          <cell r="X1218">
            <v>0.55000000000000004</v>
          </cell>
          <cell r="Y1218">
            <v>0</v>
          </cell>
          <cell r="Z1218">
            <v>0</v>
          </cell>
          <cell r="AA1218"/>
          <cell r="AB1218"/>
          <cell r="AC1218"/>
          <cell r="AD1218"/>
          <cell r="AE1218"/>
          <cell r="AF1218"/>
          <cell r="AG1218"/>
          <cell r="AH1218"/>
          <cell r="AI1218"/>
          <cell r="AJ1218"/>
          <cell r="AK1218"/>
          <cell r="AL1218"/>
        </row>
        <row r="1219">
          <cell r="D1219" t="str">
            <v>USD</v>
          </cell>
          <cell r="J1219" t="str">
            <v>LETRAS EN GARANTÍA</v>
          </cell>
          <cell r="L1219" t="str">
            <v>TASA CERO</v>
          </cell>
          <cell r="M1219" t="str">
            <v>Argentina</v>
          </cell>
          <cell r="Q1219" t="str">
            <v>No mercado</v>
          </cell>
          <cell r="R1219">
            <v>0.55000000000000004</v>
          </cell>
          <cell r="S1219">
            <v>0</v>
          </cell>
          <cell r="T1219">
            <v>0</v>
          </cell>
          <cell r="U1219">
            <v>0.55000000000000004</v>
          </cell>
          <cell r="V1219">
            <v>0</v>
          </cell>
          <cell r="W1219">
            <v>0</v>
          </cell>
          <cell r="X1219">
            <v>0.55000000000000004</v>
          </cell>
          <cell r="Y1219">
            <v>0</v>
          </cell>
          <cell r="Z1219">
            <v>0</v>
          </cell>
          <cell r="AA1219"/>
          <cell r="AB1219"/>
          <cell r="AC1219"/>
          <cell r="AD1219"/>
          <cell r="AE1219"/>
          <cell r="AF1219"/>
          <cell r="AG1219"/>
          <cell r="AH1219"/>
          <cell r="AI1219"/>
          <cell r="AJ1219"/>
          <cell r="AK1219"/>
          <cell r="AL1219"/>
        </row>
        <row r="1220">
          <cell r="D1220" t="str">
            <v>USD</v>
          </cell>
          <cell r="J1220" t="str">
            <v>LETRAS EN GARANTÍA</v>
          </cell>
          <cell r="L1220" t="str">
            <v>TASA CERO</v>
          </cell>
          <cell r="M1220" t="str">
            <v>Argentina</v>
          </cell>
          <cell r="Q1220" t="str">
            <v>No mercado</v>
          </cell>
          <cell r="R1220">
            <v>0.55000000000000004</v>
          </cell>
          <cell r="S1220">
            <v>0</v>
          </cell>
          <cell r="T1220">
            <v>0</v>
          </cell>
          <cell r="U1220">
            <v>0.55000000000000004</v>
          </cell>
          <cell r="V1220">
            <v>0</v>
          </cell>
          <cell r="W1220">
            <v>0</v>
          </cell>
          <cell r="X1220">
            <v>0.55000000000000004</v>
          </cell>
          <cell r="Y1220">
            <v>0</v>
          </cell>
          <cell r="Z1220">
            <v>0</v>
          </cell>
          <cell r="AA1220"/>
          <cell r="AB1220"/>
          <cell r="AC1220"/>
          <cell r="AD1220"/>
          <cell r="AE1220"/>
          <cell r="AF1220"/>
          <cell r="AG1220"/>
          <cell r="AH1220"/>
          <cell r="AI1220"/>
          <cell r="AJ1220"/>
          <cell r="AK1220"/>
          <cell r="AL1220"/>
        </row>
        <row r="1221">
          <cell r="D1221" t="str">
            <v>USD</v>
          </cell>
          <cell r="J1221" t="str">
            <v>LETRAS EN GARANTÍA</v>
          </cell>
          <cell r="L1221" t="str">
            <v>TASA CERO</v>
          </cell>
          <cell r="M1221" t="str">
            <v>Argentina</v>
          </cell>
          <cell r="Q1221" t="str">
            <v>No mercado</v>
          </cell>
          <cell r="R1221">
            <v>0.55000000000000004</v>
          </cell>
          <cell r="S1221">
            <v>0</v>
          </cell>
          <cell r="T1221">
            <v>0</v>
          </cell>
          <cell r="U1221">
            <v>0.55000000000000004</v>
          </cell>
          <cell r="V1221">
            <v>0</v>
          </cell>
          <cell r="W1221">
            <v>0</v>
          </cell>
          <cell r="X1221">
            <v>0.55000000000000004</v>
          </cell>
          <cell r="Y1221">
            <v>0</v>
          </cell>
          <cell r="Z1221">
            <v>0</v>
          </cell>
          <cell r="AA1221"/>
          <cell r="AB1221"/>
          <cell r="AC1221"/>
          <cell r="AD1221"/>
          <cell r="AE1221"/>
          <cell r="AF1221"/>
          <cell r="AG1221"/>
          <cell r="AH1221"/>
          <cell r="AI1221"/>
          <cell r="AJ1221"/>
          <cell r="AK1221"/>
          <cell r="AL1221"/>
        </row>
        <row r="1222">
          <cell r="D1222" t="str">
            <v>USD</v>
          </cell>
          <cell r="J1222" t="str">
            <v>LETRAS EN GARANTÍA</v>
          </cell>
          <cell r="L1222" t="str">
            <v>TASA CERO</v>
          </cell>
          <cell r="M1222" t="str">
            <v>Argentina</v>
          </cell>
          <cell r="Q1222" t="str">
            <v>No mercado</v>
          </cell>
          <cell r="R1222">
            <v>0.55000000000000004</v>
          </cell>
          <cell r="S1222">
            <v>0</v>
          </cell>
          <cell r="T1222">
            <v>0</v>
          </cell>
          <cell r="U1222">
            <v>0.55000000000000004</v>
          </cell>
          <cell r="V1222">
            <v>0</v>
          </cell>
          <cell r="W1222">
            <v>0</v>
          </cell>
          <cell r="X1222">
            <v>0.55000000000000004</v>
          </cell>
          <cell r="Y1222">
            <v>0</v>
          </cell>
          <cell r="Z1222">
            <v>0</v>
          </cell>
          <cell r="AA1222"/>
          <cell r="AB1222"/>
          <cell r="AC1222"/>
          <cell r="AD1222"/>
          <cell r="AE1222"/>
          <cell r="AF1222"/>
          <cell r="AG1222"/>
          <cell r="AH1222"/>
          <cell r="AI1222"/>
          <cell r="AJ1222"/>
          <cell r="AK1222"/>
          <cell r="AL1222"/>
        </row>
        <row r="1223">
          <cell r="D1223" t="str">
            <v>USD</v>
          </cell>
          <cell r="J1223" t="str">
            <v>LETRAS EN GARANTÍA</v>
          </cell>
          <cell r="L1223" t="str">
            <v>TASA CERO</v>
          </cell>
          <cell r="M1223" t="str">
            <v>Argentina</v>
          </cell>
          <cell r="Q1223" t="str">
            <v>No mercado</v>
          </cell>
          <cell r="R1223">
            <v>0.55000000000000004</v>
          </cell>
          <cell r="S1223">
            <v>0</v>
          </cell>
          <cell r="T1223">
            <v>0</v>
          </cell>
          <cell r="U1223">
            <v>0.55000000000000004</v>
          </cell>
          <cell r="V1223">
            <v>0</v>
          </cell>
          <cell r="W1223">
            <v>0</v>
          </cell>
          <cell r="X1223">
            <v>0.55000000000000004</v>
          </cell>
          <cell r="Y1223">
            <v>0</v>
          </cell>
          <cell r="Z1223">
            <v>0</v>
          </cell>
          <cell r="AA1223"/>
          <cell r="AB1223"/>
          <cell r="AC1223"/>
          <cell r="AD1223"/>
          <cell r="AE1223"/>
          <cell r="AF1223"/>
          <cell r="AG1223"/>
          <cell r="AH1223"/>
          <cell r="AI1223"/>
          <cell r="AJ1223"/>
          <cell r="AK1223"/>
          <cell r="AL1223"/>
        </row>
        <row r="1224">
          <cell r="D1224" t="str">
            <v>USD</v>
          </cell>
          <cell r="J1224" t="str">
            <v>LETRAS EN GARANTÍA</v>
          </cell>
          <cell r="L1224" t="str">
            <v>TASA CERO</v>
          </cell>
          <cell r="M1224" t="str">
            <v>Argentina</v>
          </cell>
          <cell r="Q1224" t="str">
            <v>No mercado</v>
          </cell>
          <cell r="R1224">
            <v>0.55000000000000004</v>
          </cell>
          <cell r="S1224">
            <v>0</v>
          </cell>
          <cell r="T1224">
            <v>0</v>
          </cell>
          <cell r="U1224">
            <v>0.55000000000000004</v>
          </cell>
          <cell r="V1224">
            <v>0</v>
          </cell>
          <cell r="W1224">
            <v>0</v>
          </cell>
          <cell r="X1224">
            <v>0.55000000000000004</v>
          </cell>
          <cell r="Y1224">
            <v>0</v>
          </cell>
          <cell r="Z1224">
            <v>0</v>
          </cell>
          <cell r="AA1224"/>
          <cell r="AB1224"/>
          <cell r="AC1224"/>
          <cell r="AD1224"/>
          <cell r="AE1224"/>
          <cell r="AF1224"/>
          <cell r="AG1224"/>
          <cell r="AH1224"/>
          <cell r="AI1224"/>
          <cell r="AJ1224"/>
          <cell r="AK1224"/>
          <cell r="AL1224"/>
        </row>
        <row r="1225">
          <cell r="D1225" t="str">
            <v>USD</v>
          </cell>
          <cell r="J1225" t="str">
            <v>LETRAS EN GARANTÍA</v>
          </cell>
          <cell r="L1225" t="str">
            <v>TASA CERO</v>
          </cell>
          <cell r="M1225" t="str">
            <v>Argentina</v>
          </cell>
          <cell r="Q1225" t="str">
            <v>No mercado</v>
          </cell>
          <cell r="R1225">
            <v>0.55000000000000004</v>
          </cell>
          <cell r="S1225">
            <v>0</v>
          </cell>
          <cell r="T1225">
            <v>0</v>
          </cell>
          <cell r="U1225">
            <v>0.55000000000000004</v>
          </cell>
          <cell r="V1225">
            <v>0</v>
          </cell>
          <cell r="W1225">
            <v>0</v>
          </cell>
          <cell r="X1225">
            <v>0.55000000000000004</v>
          </cell>
          <cell r="Y1225">
            <v>0</v>
          </cell>
          <cell r="Z1225">
            <v>0</v>
          </cell>
          <cell r="AA1225"/>
          <cell r="AB1225"/>
          <cell r="AC1225"/>
          <cell r="AD1225"/>
          <cell r="AE1225"/>
          <cell r="AF1225"/>
          <cell r="AG1225"/>
          <cell r="AH1225"/>
          <cell r="AI1225"/>
          <cell r="AJ1225"/>
          <cell r="AK1225"/>
          <cell r="AL1225"/>
        </row>
        <row r="1226">
          <cell r="D1226" t="str">
            <v>USD</v>
          </cell>
          <cell r="J1226" t="str">
            <v>LETRAS EN GARANTÍA</v>
          </cell>
          <cell r="L1226" t="str">
            <v>TASA CERO</v>
          </cell>
          <cell r="M1226" t="str">
            <v>Argentina</v>
          </cell>
          <cell r="Q1226" t="str">
            <v>No mercado</v>
          </cell>
          <cell r="R1226">
            <v>0.55000000000000004</v>
          </cell>
          <cell r="S1226">
            <v>0</v>
          </cell>
          <cell r="T1226">
            <v>0</v>
          </cell>
          <cell r="U1226">
            <v>0.55000000000000004</v>
          </cell>
          <cell r="V1226">
            <v>0</v>
          </cell>
          <cell r="W1226">
            <v>0</v>
          </cell>
          <cell r="X1226">
            <v>0.55000000000000004</v>
          </cell>
          <cell r="Y1226">
            <v>0</v>
          </cell>
          <cell r="Z1226">
            <v>0</v>
          </cell>
          <cell r="AA1226"/>
          <cell r="AB1226"/>
          <cell r="AC1226"/>
          <cell r="AD1226"/>
          <cell r="AE1226"/>
          <cell r="AF1226"/>
          <cell r="AG1226"/>
          <cell r="AH1226"/>
          <cell r="AI1226"/>
          <cell r="AJ1226"/>
          <cell r="AK1226"/>
          <cell r="AL1226"/>
        </row>
        <row r="1227">
          <cell r="D1227" t="str">
            <v>USD</v>
          </cell>
          <cell r="J1227" t="str">
            <v>LETRAS EN GARANTÍA</v>
          </cell>
          <cell r="L1227" t="str">
            <v>TASA CERO</v>
          </cell>
          <cell r="M1227" t="str">
            <v>Argentina</v>
          </cell>
          <cell r="Q1227" t="str">
            <v>No mercado</v>
          </cell>
          <cell r="R1227">
            <v>0.55000000000000004</v>
          </cell>
          <cell r="S1227">
            <v>0</v>
          </cell>
          <cell r="T1227">
            <v>0</v>
          </cell>
          <cell r="U1227">
            <v>0.55000000000000004</v>
          </cell>
          <cell r="V1227">
            <v>0</v>
          </cell>
          <cell r="W1227">
            <v>0</v>
          </cell>
          <cell r="X1227">
            <v>0.55000000000000004</v>
          </cell>
          <cell r="Y1227">
            <v>0</v>
          </cell>
          <cell r="Z1227">
            <v>0</v>
          </cell>
          <cell r="AA1227"/>
          <cell r="AB1227"/>
          <cell r="AC1227"/>
          <cell r="AD1227"/>
          <cell r="AE1227"/>
          <cell r="AF1227"/>
          <cell r="AG1227"/>
          <cell r="AH1227"/>
          <cell r="AI1227"/>
          <cell r="AJ1227"/>
          <cell r="AK1227"/>
          <cell r="AL1227"/>
        </row>
        <row r="1228">
          <cell r="D1228" t="str">
            <v>USD</v>
          </cell>
          <cell r="J1228" t="str">
            <v>LETRAS EN GARANTÍA</v>
          </cell>
          <cell r="L1228" t="str">
            <v>TASA CERO</v>
          </cell>
          <cell r="M1228" t="str">
            <v>Argentina</v>
          </cell>
          <cell r="Q1228" t="str">
            <v>No mercado</v>
          </cell>
          <cell r="R1228">
            <v>0.55000000000000004</v>
          </cell>
          <cell r="S1228">
            <v>0</v>
          </cell>
          <cell r="T1228">
            <v>0</v>
          </cell>
          <cell r="U1228">
            <v>0.55000000000000004</v>
          </cell>
          <cell r="V1228">
            <v>0</v>
          </cell>
          <cell r="W1228">
            <v>0</v>
          </cell>
          <cell r="X1228">
            <v>0.55000000000000004</v>
          </cell>
          <cell r="Y1228">
            <v>0</v>
          </cell>
          <cell r="Z1228">
            <v>0</v>
          </cell>
          <cell r="AA1228"/>
          <cell r="AB1228"/>
          <cell r="AC1228"/>
          <cell r="AD1228"/>
          <cell r="AE1228"/>
          <cell r="AF1228"/>
          <cell r="AG1228"/>
          <cell r="AH1228"/>
          <cell r="AI1228"/>
          <cell r="AJ1228"/>
          <cell r="AK1228"/>
          <cell r="AL1228"/>
        </row>
        <row r="1229">
          <cell r="D1229" t="str">
            <v>USD</v>
          </cell>
          <cell r="J1229" t="str">
            <v>LETRAS EN GARANTÍA</v>
          </cell>
          <cell r="L1229" t="str">
            <v>TASA CERO</v>
          </cell>
          <cell r="M1229" t="str">
            <v>Argentina</v>
          </cell>
          <cell r="Q1229" t="str">
            <v>No mercado</v>
          </cell>
          <cell r="R1229">
            <v>0.55000000000000004</v>
          </cell>
          <cell r="S1229">
            <v>0</v>
          </cell>
          <cell r="T1229">
            <v>0</v>
          </cell>
          <cell r="U1229">
            <v>0.55000000000000004</v>
          </cell>
          <cell r="V1229">
            <v>0</v>
          </cell>
          <cell r="W1229">
            <v>0</v>
          </cell>
          <cell r="X1229">
            <v>0.55000000000000004</v>
          </cell>
          <cell r="Y1229">
            <v>0</v>
          </cell>
          <cell r="Z1229">
            <v>0</v>
          </cell>
          <cell r="AA1229"/>
          <cell r="AB1229"/>
          <cell r="AC1229"/>
          <cell r="AD1229"/>
          <cell r="AE1229"/>
          <cell r="AF1229"/>
          <cell r="AG1229"/>
          <cell r="AH1229"/>
          <cell r="AI1229"/>
          <cell r="AJ1229"/>
          <cell r="AK1229"/>
          <cell r="AL1229"/>
        </row>
        <row r="1230">
          <cell r="D1230" t="str">
            <v>USD</v>
          </cell>
          <cell r="J1230" t="str">
            <v>LETRAS EN GARANTÍA</v>
          </cell>
          <cell r="L1230" t="str">
            <v>TASA CERO</v>
          </cell>
          <cell r="M1230" t="str">
            <v>Argentina</v>
          </cell>
          <cell r="Q1230" t="str">
            <v>No mercado</v>
          </cell>
          <cell r="R1230">
            <v>0.55000000000000004</v>
          </cell>
          <cell r="S1230">
            <v>0</v>
          </cell>
          <cell r="T1230">
            <v>0</v>
          </cell>
          <cell r="U1230">
            <v>0.55000000000000004</v>
          </cell>
          <cell r="V1230">
            <v>0</v>
          </cell>
          <cell r="W1230">
            <v>0</v>
          </cell>
          <cell r="X1230">
            <v>0.55000000000000004</v>
          </cell>
          <cell r="Y1230">
            <v>0</v>
          </cell>
          <cell r="Z1230">
            <v>0</v>
          </cell>
          <cell r="AA1230"/>
          <cell r="AB1230"/>
          <cell r="AC1230"/>
          <cell r="AD1230"/>
          <cell r="AE1230"/>
          <cell r="AF1230"/>
          <cell r="AG1230"/>
          <cell r="AH1230"/>
          <cell r="AI1230"/>
          <cell r="AJ1230"/>
          <cell r="AK1230"/>
          <cell r="AL1230"/>
        </row>
        <row r="1231">
          <cell r="D1231" t="str">
            <v>USD</v>
          </cell>
          <cell r="J1231" t="str">
            <v>LETRAS EN GARANTÍA</v>
          </cell>
          <cell r="L1231" t="str">
            <v>TASA CERO</v>
          </cell>
          <cell r="M1231" t="str">
            <v>Argentina</v>
          </cell>
          <cell r="Q1231" t="str">
            <v>No mercado</v>
          </cell>
          <cell r="R1231">
            <v>0.55000000000000004</v>
          </cell>
          <cell r="S1231">
            <v>0</v>
          </cell>
          <cell r="T1231">
            <v>0</v>
          </cell>
          <cell r="U1231">
            <v>0.55000000000000004</v>
          </cell>
          <cell r="V1231">
            <v>0</v>
          </cell>
          <cell r="W1231">
            <v>0</v>
          </cell>
          <cell r="X1231">
            <v>0.55000000000000004</v>
          </cell>
          <cell r="Y1231">
            <v>0</v>
          </cell>
          <cell r="Z1231">
            <v>0</v>
          </cell>
          <cell r="AA1231"/>
          <cell r="AB1231"/>
          <cell r="AC1231"/>
          <cell r="AD1231"/>
          <cell r="AE1231"/>
          <cell r="AF1231"/>
          <cell r="AG1231"/>
          <cell r="AH1231"/>
          <cell r="AI1231"/>
          <cell r="AJ1231"/>
          <cell r="AK1231"/>
          <cell r="AL1231"/>
        </row>
        <row r="1232">
          <cell r="D1232" t="str">
            <v>USD</v>
          </cell>
          <cell r="J1232" t="str">
            <v>LETRAS EN GARANTÍA</v>
          </cell>
          <cell r="L1232" t="str">
            <v>TASA CERO</v>
          </cell>
          <cell r="M1232" t="str">
            <v>Argentina</v>
          </cell>
          <cell r="Q1232" t="str">
            <v>No mercado</v>
          </cell>
          <cell r="R1232">
            <v>0.55000000000000004</v>
          </cell>
          <cell r="S1232">
            <v>0</v>
          </cell>
          <cell r="T1232">
            <v>0</v>
          </cell>
          <cell r="U1232">
            <v>0.55000000000000004</v>
          </cell>
          <cell r="V1232">
            <v>0</v>
          </cell>
          <cell r="W1232">
            <v>0</v>
          </cell>
          <cell r="X1232">
            <v>0.55000000000000004</v>
          </cell>
          <cell r="Y1232">
            <v>0</v>
          </cell>
          <cell r="Z1232">
            <v>0</v>
          </cell>
          <cell r="AA1232"/>
          <cell r="AB1232"/>
          <cell r="AC1232"/>
          <cell r="AD1232"/>
          <cell r="AE1232"/>
          <cell r="AF1232"/>
          <cell r="AG1232"/>
          <cell r="AH1232"/>
          <cell r="AI1232"/>
          <cell r="AJ1232"/>
          <cell r="AK1232"/>
          <cell r="AL1232"/>
        </row>
        <row r="1233">
          <cell r="D1233" t="str">
            <v>USD</v>
          </cell>
          <cell r="J1233" t="str">
            <v>LETRAS EN GARANTÍA</v>
          </cell>
          <cell r="L1233" t="str">
            <v>TASA CERO</v>
          </cell>
          <cell r="M1233" t="str">
            <v>Argentina</v>
          </cell>
          <cell r="Q1233" t="str">
            <v>No mercado</v>
          </cell>
          <cell r="R1233">
            <v>0.55000000000000004</v>
          </cell>
          <cell r="S1233">
            <v>0</v>
          </cell>
          <cell r="T1233">
            <v>0</v>
          </cell>
          <cell r="U1233">
            <v>0.55000000000000004</v>
          </cell>
          <cell r="V1233">
            <v>0</v>
          </cell>
          <cell r="W1233">
            <v>0</v>
          </cell>
          <cell r="X1233">
            <v>0.55000000000000004</v>
          </cell>
          <cell r="Y1233">
            <v>0</v>
          </cell>
          <cell r="Z1233">
            <v>0</v>
          </cell>
          <cell r="AA1233"/>
          <cell r="AB1233"/>
          <cell r="AC1233"/>
          <cell r="AD1233"/>
          <cell r="AE1233"/>
          <cell r="AF1233"/>
          <cell r="AG1233"/>
          <cell r="AH1233"/>
          <cell r="AI1233"/>
          <cell r="AJ1233"/>
          <cell r="AK1233"/>
          <cell r="AL1233"/>
        </row>
        <row r="1234">
          <cell r="D1234" t="str">
            <v>USD</v>
          </cell>
          <cell r="J1234" t="str">
            <v>LETRAS EN GARANTÍA</v>
          </cell>
          <cell r="L1234" t="str">
            <v>TASA CERO</v>
          </cell>
          <cell r="M1234" t="str">
            <v>Argentina</v>
          </cell>
          <cell r="Q1234" t="str">
            <v>No mercado</v>
          </cell>
          <cell r="R1234">
            <v>0.55000000000000004</v>
          </cell>
          <cell r="S1234">
            <v>0</v>
          </cell>
          <cell r="T1234">
            <v>0</v>
          </cell>
          <cell r="U1234">
            <v>0.55000000000000004</v>
          </cell>
          <cell r="V1234">
            <v>0</v>
          </cell>
          <cell r="W1234">
            <v>0</v>
          </cell>
          <cell r="X1234">
            <v>0.55000000000000004</v>
          </cell>
          <cell r="Y1234">
            <v>0</v>
          </cell>
          <cell r="Z1234">
            <v>0</v>
          </cell>
          <cell r="AA1234"/>
          <cell r="AB1234"/>
          <cell r="AC1234"/>
          <cell r="AD1234"/>
          <cell r="AE1234"/>
          <cell r="AF1234"/>
          <cell r="AG1234"/>
          <cell r="AH1234"/>
          <cell r="AI1234"/>
          <cell r="AJ1234"/>
          <cell r="AK1234"/>
          <cell r="AL1234"/>
        </row>
        <row r="1235">
          <cell r="D1235" t="str">
            <v>USD</v>
          </cell>
          <cell r="J1235" t="str">
            <v>LETRAS EN GARANTÍA</v>
          </cell>
          <cell r="L1235" t="str">
            <v>TASA CERO</v>
          </cell>
          <cell r="M1235" t="str">
            <v>Argentina</v>
          </cell>
          <cell r="Q1235" t="str">
            <v>No mercado</v>
          </cell>
          <cell r="R1235">
            <v>0.55000000000000004</v>
          </cell>
          <cell r="S1235">
            <v>0</v>
          </cell>
          <cell r="T1235">
            <v>0</v>
          </cell>
          <cell r="U1235">
            <v>0.55000000000000004</v>
          </cell>
          <cell r="V1235">
            <v>0</v>
          </cell>
          <cell r="W1235">
            <v>0</v>
          </cell>
          <cell r="X1235">
            <v>0.55000000000000004</v>
          </cell>
          <cell r="Y1235">
            <v>0</v>
          </cell>
          <cell r="Z1235">
            <v>0</v>
          </cell>
          <cell r="AA1235"/>
          <cell r="AB1235"/>
          <cell r="AC1235"/>
          <cell r="AD1235"/>
          <cell r="AE1235"/>
          <cell r="AF1235"/>
          <cell r="AG1235"/>
          <cell r="AH1235"/>
          <cell r="AI1235"/>
          <cell r="AJ1235"/>
          <cell r="AK1235"/>
          <cell r="AL1235"/>
        </row>
        <row r="1236">
          <cell r="D1236" t="str">
            <v>USD</v>
          </cell>
          <cell r="J1236" t="str">
            <v>LETRAS EN GARANTÍA</v>
          </cell>
          <cell r="L1236" t="str">
            <v>TASA CERO</v>
          </cell>
          <cell r="M1236" t="str">
            <v>Argentina</v>
          </cell>
          <cell r="Q1236" t="str">
            <v>No mercado</v>
          </cell>
          <cell r="R1236">
            <v>0.55000000000000004</v>
          </cell>
          <cell r="S1236">
            <v>0</v>
          </cell>
          <cell r="T1236">
            <v>0</v>
          </cell>
          <cell r="U1236">
            <v>0.55000000000000004</v>
          </cell>
          <cell r="V1236">
            <v>0</v>
          </cell>
          <cell r="W1236">
            <v>0</v>
          </cell>
          <cell r="X1236">
            <v>0.55000000000000004</v>
          </cell>
          <cell r="Y1236">
            <v>0</v>
          </cell>
          <cell r="Z1236">
            <v>0</v>
          </cell>
          <cell r="AA1236"/>
          <cell r="AB1236"/>
          <cell r="AC1236"/>
          <cell r="AD1236"/>
          <cell r="AE1236"/>
          <cell r="AF1236"/>
          <cell r="AG1236"/>
          <cell r="AH1236"/>
          <cell r="AI1236"/>
          <cell r="AJ1236"/>
          <cell r="AK1236"/>
          <cell r="AL1236"/>
        </row>
        <row r="1237">
          <cell r="D1237" t="str">
            <v>USD</v>
          </cell>
          <cell r="J1237" t="str">
            <v>LETRAS EN GARANTÍA</v>
          </cell>
          <cell r="L1237" t="str">
            <v>TASA CERO</v>
          </cell>
          <cell r="M1237" t="str">
            <v>Argentina</v>
          </cell>
          <cell r="Q1237" t="str">
            <v>No mercado</v>
          </cell>
          <cell r="R1237">
            <v>0.55000000000000004</v>
          </cell>
          <cell r="S1237">
            <v>0</v>
          </cell>
          <cell r="T1237">
            <v>0</v>
          </cell>
          <cell r="U1237">
            <v>0.55000000000000004</v>
          </cell>
          <cell r="V1237">
            <v>0</v>
          </cell>
          <cell r="W1237">
            <v>0</v>
          </cell>
          <cell r="X1237">
            <v>0.55000000000000004</v>
          </cell>
          <cell r="Y1237">
            <v>0</v>
          </cell>
          <cell r="Z1237">
            <v>0</v>
          </cell>
          <cell r="AA1237"/>
          <cell r="AB1237"/>
          <cell r="AC1237"/>
          <cell r="AD1237"/>
          <cell r="AE1237"/>
          <cell r="AF1237"/>
          <cell r="AG1237"/>
          <cell r="AH1237"/>
          <cell r="AI1237"/>
          <cell r="AJ1237"/>
          <cell r="AK1237"/>
          <cell r="AL1237"/>
        </row>
        <row r="1238">
          <cell r="D1238" t="str">
            <v>USD</v>
          </cell>
          <cell r="J1238" t="str">
            <v>LETRAS EN GARANTÍA</v>
          </cell>
          <cell r="L1238" t="str">
            <v>TASA CERO</v>
          </cell>
          <cell r="M1238" t="str">
            <v>Argentina</v>
          </cell>
          <cell r="Q1238" t="str">
            <v>No mercado</v>
          </cell>
          <cell r="R1238">
            <v>0.55000000000000004</v>
          </cell>
          <cell r="S1238">
            <v>0</v>
          </cell>
          <cell r="T1238">
            <v>0</v>
          </cell>
          <cell r="U1238">
            <v>0.55000000000000004</v>
          </cell>
          <cell r="V1238">
            <v>0</v>
          </cell>
          <cell r="W1238">
            <v>0</v>
          </cell>
          <cell r="X1238">
            <v>0.55000000000000004</v>
          </cell>
          <cell r="Y1238">
            <v>0</v>
          </cell>
          <cell r="Z1238">
            <v>0</v>
          </cell>
          <cell r="AA1238"/>
          <cell r="AB1238"/>
          <cell r="AC1238"/>
          <cell r="AD1238"/>
          <cell r="AE1238"/>
          <cell r="AF1238"/>
          <cell r="AG1238"/>
          <cell r="AH1238"/>
          <cell r="AI1238"/>
          <cell r="AJ1238"/>
          <cell r="AK1238"/>
          <cell r="AL1238"/>
        </row>
        <row r="1239">
          <cell r="D1239" t="str">
            <v>USD</v>
          </cell>
          <cell r="J1239" t="str">
            <v>LETRAS EN GARANTÍA</v>
          </cell>
          <cell r="L1239" t="str">
            <v>TASA CERO</v>
          </cell>
          <cell r="M1239" t="str">
            <v>Argentina</v>
          </cell>
          <cell r="Q1239" t="str">
            <v>No mercado</v>
          </cell>
          <cell r="R1239">
            <v>0.55000000000000004</v>
          </cell>
          <cell r="S1239">
            <v>0</v>
          </cell>
          <cell r="T1239">
            <v>0</v>
          </cell>
          <cell r="U1239">
            <v>0.55000000000000004</v>
          </cell>
          <cell r="V1239">
            <v>0</v>
          </cell>
          <cell r="W1239">
            <v>0</v>
          </cell>
          <cell r="X1239">
            <v>0.55000000000000004</v>
          </cell>
          <cell r="Y1239">
            <v>0</v>
          </cell>
          <cell r="Z1239">
            <v>0</v>
          </cell>
          <cell r="AA1239"/>
          <cell r="AB1239"/>
          <cell r="AC1239"/>
          <cell r="AD1239"/>
          <cell r="AE1239"/>
          <cell r="AF1239"/>
          <cell r="AG1239"/>
          <cell r="AH1239"/>
          <cell r="AI1239"/>
          <cell r="AJ1239"/>
          <cell r="AK1239"/>
          <cell r="AL1239"/>
        </row>
        <row r="1240">
          <cell r="D1240" t="str">
            <v>USD</v>
          </cell>
          <cell r="J1240" t="str">
            <v>LETRAS EN GARANTÍA</v>
          </cell>
          <cell r="L1240" t="str">
            <v>TASA CERO</v>
          </cell>
          <cell r="M1240" t="str">
            <v>Argentina</v>
          </cell>
          <cell r="Q1240" t="str">
            <v>No mercado</v>
          </cell>
          <cell r="R1240">
            <v>0.55000000000000004</v>
          </cell>
          <cell r="S1240">
            <v>0</v>
          </cell>
          <cell r="T1240">
            <v>0</v>
          </cell>
          <cell r="U1240">
            <v>0.55000000000000004</v>
          </cell>
          <cell r="V1240">
            <v>0</v>
          </cell>
          <cell r="W1240">
            <v>0</v>
          </cell>
          <cell r="X1240">
            <v>0.55000000000000004</v>
          </cell>
          <cell r="Y1240">
            <v>0</v>
          </cell>
          <cell r="Z1240">
            <v>0</v>
          </cell>
          <cell r="AA1240"/>
          <cell r="AB1240"/>
          <cell r="AC1240"/>
          <cell r="AD1240"/>
          <cell r="AE1240"/>
          <cell r="AF1240"/>
          <cell r="AG1240"/>
          <cell r="AH1240"/>
          <cell r="AI1240"/>
          <cell r="AJ1240"/>
          <cell r="AK1240"/>
          <cell r="AL1240"/>
        </row>
        <row r="1241">
          <cell r="D1241" t="str">
            <v>USD</v>
          </cell>
          <cell r="J1241" t="str">
            <v>LETRAS EN GARANTÍA</v>
          </cell>
          <cell r="L1241" t="str">
            <v>TASA CERO</v>
          </cell>
          <cell r="M1241" t="str">
            <v>Argentina</v>
          </cell>
          <cell r="Q1241" t="str">
            <v>No mercado</v>
          </cell>
          <cell r="R1241">
            <v>0.55000000000000004</v>
          </cell>
          <cell r="S1241">
            <v>0</v>
          </cell>
          <cell r="T1241">
            <v>0</v>
          </cell>
          <cell r="U1241">
            <v>0.55000000000000004</v>
          </cell>
          <cell r="V1241">
            <v>0</v>
          </cell>
          <cell r="W1241">
            <v>0</v>
          </cell>
          <cell r="X1241">
            <v>0.55000000000000004</v>
          </cell>
          <cell r="Y1241">
            <v>0</v>
          </cell>
          <cell r="Z1241">
            <v>0</v>
          </cell>
          <cell r="AA1241"/>
          <cell r="AB1241"/>
          <cell r="AC1241"/>
          <cell r="AD1241"/>
          <cell r="AE1241"/>
          <cell r="AF1241"/>
          <cell r="AG1241"/>
          <cell r="AH1241"/>
          <cell r="AI1241"/>
          <cell r="AJ1241"/>
          <cell r="AK1241"/>
          <cell r="AL1241"/>
        </row>
        <row r="1242">
          <cell r="D1242" t="str">
            <v>USD</v>
          </cell>
          <cell r="J1242" t="str">
            <v>LETRAS EN GARANTÍA</v>
          </cell>
          <cell r="L1242" t="str">
            <v>TASA CERO</v>
          </cell>
          <cell r="M1242" t="str">
            <v>Argentina</v>
          </cell>
          <cell r="Q1242" t="str">
            <v>No mercado</v>
          </cell>
          <cell r="R1242">
            <v>0.55000000000000004</v>
          </cell>
          <cell r="S1242">
            <v>0</v>
          </cell>
          <cell r="T1242">
            <v>0</v>
          </cell>
          <cell r="U1242">
            <v>0.55000000000000004</v>
          </cell>
          <cell r="V1242">
            <v>0</v>
          </cell>
          <cell r="W1242">
            <v>0</v>
          </cell>
          <cell r="X1242">
            <v>0.55000000000000004</v>
          </cell>
          <cell r="Y1242">
            <v>0</v>
          </cell>
          <cell r="Z1242">
            <v>0</v>
          </cell>
          <cell r="AA1242"/>
          <cell r="AB1242"/>
          <cell r="AC1242"/>
          <cell r="AD1242"/>
          <cell r="AE1242"/>
          <cell r="AF1242"/>
          <cell r="AG1242"/>
          <cell r="AH1242"/>
          <cell r="AI1242"/>
          <cell r="AJ1242"/>
          <cell r="AK1242"/>
          <cell r="AL1242"/>
        </row>
        <row r="1243">
          <cell r="D1243" t="str">
            <v>USD</v>
          </cell>
          <cell r="J1243" t="str">
            <v>LETRAS EN GARANTÍA</v>
          </cell>
          <cell r="L1243" t="str">
            <v>TASA CERO</v>
          </cell>
          <cell r="M1243" t="str">
            <v>Argentina</v>
          </cell>
          <cell r="Q1243" t="str">
            <v>No mercado</v>
          </cell>
          <cell r="R1243">
            <v>0.55000000000000004</v>
          </cell>
          <cell r="S1243">
            <v>0</v>
          </cell>
          <cell r="T1243">
            <v>0</v>
          </cell>
          <cell r="U1243">
            <v>0.55000000000000004</v>
          </cell>
          <cell r="V1243">
            <v>0</v>
          </cell>
          <cell r="W1243">
            <v>0</v>
          </cell>
          <cell r="X1243">
            <v>0.55000000000000004</v>
          </cell>
          <cell r="Y1243">
            <v>0</v>
          </cell>
          <cell r="Z1243">
            <v>0</v>
          </cell>
          <cell r="AA1243"/>
          <cell r="AB1243"/>
          <cell r="AC1243"/>
          <cell r="AD1243"/>
          <cell r="AE1243"/>
          <cell r="AF1243"/>
          <cell r="AG1243"/>
          <cell r="AH1243"/>
          <cell r="AI1243"/>
          <cell r="AJ1243"/>
          <cell r="AK1243"/>
          <cell r="AL1243"/>
        </row>
        <row r="1244">
          <cell r="D1244" t="str">
            <v>USD</v>
          </cell>
          <cell r="J1244" t="str">
            <v>LETRAS EN GARANTÍA</v>
          </cell>
          <cell r="L1244" t="str">
            <v>TASA CERO</v>
          </cell>
          <cell r="M1244" t="str">
            <v>Argentina</v>
          </cell>
          <cell r="Q1244" t="str">
            <v>No mercado</v>
          </cell>
          <cell r="R1244">
            <v>0.55000000000000004</v>
          </cell>
          <cell r="S1244">
            <v>0</v>
          </cell>
          <cell r="T1244">
            <v>0</v>
          </cell>
          <cell r="U1244">
            <v>0.55000000000000004</v>
          </cell>
          <cell r="V1244">
            <v>0</v>
          </cell>
          <cell r="W1244">
            <v>0</v>
          </cell>
          <cell r="X1244">
            <v>0.55000000000000004</v>
          </cell>
          <cell r="Y1244">
            <v>0</v>
          </cell>
          <cell r="Z1244">
            <v>0</v>
          </cell>
          <cell r="AA1244"/>
          <cell r="AB1244"/>
          <cell r="AC1244"/>
          <cell r="AD1244"/>
          <cell r="AE1244"/>
          <cell r="AF1244"/>
          <cell r="AG1244"/>
          <cell r="AH1244"/>
          <cell r="AI1244"/>
          <cell r="AJ1244"/>
          <cell r="AK1244"/>
          <cell r="AL1244"/>
        </row>
        <row r="1245">
          <cell r="D1245" t="str">
            <v>USD</v>
          </cell>
          <cell r="J1245" t="str">
            <v>LETRAS EN GARANTÍA</v>
          </cell>
          <cell r="L1245" t="str">
            <v>TASA CERO</v>
          </cell>
          <cell r="M1245" t="str">
            <v>Argentina</v>
          </cell>
          <cell r="Q1245" t="str">
            <v>No mercado</v>
          </cell>
          <cell r="R1245">
            <v>0.55000000000000004</v>
          </cell>
          <cell r="S1245">
            <v>0</v>
          </cell>
          <cell r="T1245">
            <v>0</v>
          </cell>
          <cell r="U1245">
            <v>0.55000000000000004</v>
          </cell>
          <cell r="V1245">
            <v>0</v>
          </cell>
          <cell r="W1245">
            <v>0</v>
          </cell>
          <cell r="X1245">
            <v>0.55000000000000004</v>
          </cell>
          <cell r="Y1245">
            <v>0</v>
          </cell>
          <cell r="Z1245">
            <v>0</v>
          </cell>
          <cell r="AA1245"/>
          <cell r="AB1245"/>
          <cell r="AC1245"/>
          <cell r="AD1245"/>
          <cell r="AE1245"/>
          <cell r="AF1245"/>
          <cell r="AG1245"/>
          <cell r="AH1245"/>
          <cell r="AI1245"/>
          <cell r="AJ1245"/>
          <cell r="AK1245"/>
          <cell r="AL1245"/>
        </row>
        <row r="1246">
          <cell r="D1246" t="str">
            <v>USD</v>
          </cell>
          <cell r="J1246" t="str">
            <v>LETRAS EN GARANTÍA</v>
          </cell>
          <cell r="L1246" t="str">
            <v>TASA CERO</v>
          </cell>
          <cell r="M1246" t="str">
            <v>Argentina</v>
          </cell>
          <cell r="Q1246" t="str">
            <v>No mercado</v>
          </cell>
          <cell r="R1246">
            <v>0.55000000000000004</v>
          </cell>
          <cell r="S1246">
            <v>0</v>
          </cell>
          <cell r="T1246">
            <v>0</v>
          </cell>
          <cell r="U1246">
            <v>0.55000000000000004</v>
          </cell>
          <cell r="V1246">
            <v>0</v>
          </cell>
          <cell r="W1246">
            <v>0</v>
          </cell>
          <cell r="X1246">
            <v>0.55000000000000004</v>
          </cell>
          <cell r="Y1246">
            <v>0</v>
          </cell>
          <cell r="Z1246">
            <v>0</v>
          </cell>
          <cell r="AA1246"/>
          <cell r="AB1246"/>
          <cell r="AC1246"/>
          <cell r="AD1246"/>
          <cell r="AE1246"/>
          <cell r="AF1246"/>
          <cell r="AG1246"/>
          <cell r="AH1246"/>
          <cell r="AI1246"/>
          <cell r="AJ1246"/>
          <cell r="AK1246"/>
          <cell r="AL1246"/>
        </row>
        <row r="1247">
          <cell r="D1247" t="str">
            <v>USD</v>
          </cell>
          <cell r="J1247" t="str">
            <v>LETRAS EN GARANTÍA</v>
          </cell>
          <cell r="L1247" t="str">
            <v>TASA CERO</v>
          </cell>
          <cell r="M1247" t="str">
            <v>Argentina</v>
          </cell>
          <cell r="Q1247" t="str">
            <v>No mercado</v>
          </cell>
          <cell r="R1247">
            <v>0.55000000000000004</v>
          </cell>
          <cell r="S1247">
            <v>0</v>
          </cell>
          <cell r="T1247">
            <v>0</v>
          </cell>
          <cell r="U1247">
            <v>0.55000000000000004</v>
          </cell>
          <cell r="V1247">
            <v>0</v>
          </cell>
          <cell r="W1247">
            <v>0</v>
          </cell>
          <cell r="X1247">
            <v>0.55000000000000004</v>
          </cell>
          <cell r="Y1247">
            <v>0</v>
          </cell>
          <cell r="Z1247">
            <v>0</v>
          </cell>
          <cell r="AA1247"/>
          <cell r="AB1247"/>
          <cell r="AC1247"/>
          <cell r="AD1247"/>
          <cell r="AE1247"/>
          <cell r="AF1247"/>
          <cell r="AG1247"/>
          <cell r="AH1247"/>
          <cell r="AI1247"/>
          <cell r="AJ1247"/>
          <cell r="AK1247"/>
          <cell r="AL1247"/>
        </row>
        <row r="1248">
          <cell r="D1248" t="str">
            <v>USD</v>
          </cell>
          <cell r="J1248" t="str">
            <v>LETRAS EN GARANTÍA</v>
          </cell>
          <cell r="L1248" t="str">
            <v>TASA CERO</v>
          </cell>
          <cell r="M1248" t="str">
            <v>Argentina</v>
          </cell>
          <cell r="Q1248" t="str">
            <v>No mercado</v>
          </cell>
          <cell r="R1248">
            <v>0.55000000000000004</v>
          </cell>
          <cell r="S1248">
            <v>0</v>
          </cell>
          <cell r="T1248">
            <v>0</v>
          </cell>
          <cell r="U1248">
            <v>0.55000000000000004</v>
          </cell>
          <cell r="V1248">
            <v>0</v>
          </cell>
          <cell r="W1248">
            <v>0</v>
          </cell>
          <cell r="X1248">
            <v>0.55000000000000004</v>
          </cell>
          <cell r="Y1248">
            <v>0</v>
          </cell>
          <cell r="Z1248">
            <v>0</v>
          </cell>
          <cell r="AA1248"/>
          <cell r="AB1248"/>
          <cell r="AC1248"/>
          <cell r="AD1248"/>
          <cell r="AE1248"/>
          <cell r="AF1248"/>
          <cell r="AG1248"/>
          <cell r="AH1248"/>
          <cell r="AI1248"/>
          <cell r="AJ1248"/>
          <cell r="AK1248"/>
          <cell r="AL1248"/>
        </row>
        <row r="1249">
          <cell r="D1249" t="str">
            <v>USD</v>
          </cell>
          <cell r="J1249" t="str">
            <v>LETRAS EN GARANTÍA</v>
          </cell>
          <cell r="L1249" t="str">
            <v>TASA CERO</v>
          </cell>
          <cell r="M1249" t="str">
            <v>Argentina</v>
          </cell>
          <cell r="Q1249" t="str">
            <v>No mercado</v>
          </cell>
          <cell r="R1249">
            <v>0.55000000000000004</v>
          </cell>
          <cell r="S1249">
            <v>0</v>
          </cell>
          <cell r="T1249">
            <v>0</v>
          </cell>
          <cell r="U1249">
            <v>0.55000000000000004</v>
          </cell>
          <cell r="V1249">
            <v>0</v>
          </cell>
          <cell r="W1249">
            <v>0</v>
          </cell>
          <cell r="X1249">
            <v>0.55000000000000004</v>
          </cell>
          <cell r="Y1249">
            <v>0</v>
          </cell>
          <cell r="Z1249">
            <v>0</v>
          </cell>
          <cell r="AA1249"/>
          <cell r="AB1249"/>
          <cell r="AC1249"/>
          <cell r="AD1249"/>
          <cell r="AE1249"/>
          <cell r="AF1249"/>
          <cell r="AG1249"/>
          <cell r="AH1249"/>
          <cell r="AI1249"/>
          <cell r="AJ1249"/>
          <cell r="AK1249"/>
          <cell r="AL1249"/>
        </row>
        <row r="1250">
          <cell r="D1250" t="str">
            <v>USD</v>
          </cell>
          <cell r="J1250" t="str">
            <v>LETRAS EN GARANTÍA</v>
          </cell>
          <cell r="L1250" t="str">
            <v>TASA CERO</v>
          </cell>
          <cell r="M1250" t="str">
            <v>Argentina</v>
          </cell>
          <cell r="Q1250" t="str">
            <v>No mercado</v>
          </cell>
          <cell r="R1250">
            <v>0.55000000000000004</v>
          </cell>
          <cell r="S1250">
            <v>0</v>
          </cell>
          <cell r="T1250">
            <v>0</v>
          </cell>
          <cell r="U1250">
            <v>0.55000000000000004</v>
          </cell>
          <cell r="V1250">
            <v>0</v>
          </cell>
          <cell r="W1250">
            <v>0</v>
          </cell>
          <cell r="X1250">
            <v>0.55000000000000004</v>
          </cell>
          <cell r="Y1250">
            <v>0</v>
          </cell>
          <cell r="Z1250">
            <v>0</v>
          </cell>
          <cell r="AA1250"/>
          <cell r="AB1250"/>
          <cell r="AC1250"/>
          <cell r="AD1250"/>
          <cell r="AE1250"/>
          <cell r="AF1250"/>
          <cell r="AG1250"/>
          <cell r="AH1250"/>
          <cell r="AI1250"/>
          <cell r="AJ1250"/>
          <cell r="AK1250"/>
          <cell r="AL1250"/>
        </row>
        <row r="1251">
          <cell r="D1251" t="str">
            <v>USD</v>
          </cell>
          <cell r="J1251" t="str">
            <v>LETRAS EN GARANTÍA</v>
          </cell>
          <cell r="L1251" t="str">
            <v>TASA CERO</v>
          </cell>
          <cell r="M1251" t="str">
            <v>Argentina</v>
          </cell>
          <cell r="Q1251" t="str">
            <v>No mercado</v>
          </cell>
          <cell r="R1251">
            <v>0.55000000000000004</v>
          </cell>
          <cell r="S1251">
            <v>0</v>
          </cell>
          <cell r="T1251">
            <v>0</v>
          </cell>
          <cell r="U1251">
            <v>0.55000000000000004</v>
          </cell>
          <cell r="V1251">
            <v>0</v>
          </cell>
          <cell r="W1251">
            <v>0</v>
          </cell>
          <cell r="X1251">
            <v>0.55000000000000004</v>
          </cell>
          <cell r="Y1251">
            <v>0</v>
          </cell>
          <cell r="Z1251">
            <v>0</v>
          </cell>
          <cell r="AA1251"/>
          <cell r="AB1251"/>
          <cell r="AC1251"/>
          <cell r="AD1251"/>
          <cell r="AE1251"/>
          <cell r="AF1251"/>
          <cell r="AG1251"/>
          <cell r="AH1251"/>
          <cell r="AI1251"/>
          <cell r="AJ1251"/>
          <cell r="AK1251"/>
          <cell r="AL1251"/>
        </row>
        <row r="1252">
          <cell r="D1252" t="str">
            <v>USD</v>
          </cell>
          <cell r="J1252" t="str">
            <v>LETRAS EN GARANTÍA</v>
          </cell>
          <cell r="L1252" t="str">
            <v>TASA CERO</v>
          </cell>
          <cell r="M1252" t="str">
            <v>Argentina</v>
          </cell>
          <cell r="Q1252" t="str">
            <v>No mercado</v>
          </cell>
          <cell r="R1252">
            <v>0.55000000000000004</v>
          </cell>
          <cell r="S1252">
            <v>0</v>
          </cell>
          <cell r="T1252">
            <v>0</v>
          </cell>
          <cell r="U1252">
            <v>0.55000000000000004</v>
          </cell>
          <cell r="V1252">
            <v>0</v>
          </cell>
          <cell r="W1252">
            <v>0</v>
          </cell>
          <cell r="X1252">
            <v>0.55000000000000004</v>
          </cell>
          <cell r="Y1252">
            <v>0</v>
          </cell>
          <cell r="Z1252">
            <v>0</v>
          </cell>
          <cell r="AA1252"/>
          <cell r="AB1252"/>
          <cell r="AC1252"/>
          <cell r="AD1252"/>
          <cell r="AE1252"/>
          <cell r="AF1252"/>
          <cell r="AG1252"/>
          <cell r="AH1252"/>
          <cell r="AI1252"/>
          <cell r="AJ1252"/>
          <cell r="AK1252"/>
          <cell r="AL1252"/>
        </row>
        <row r="1253">
          <cell r="D1253" t="str">
            <v>USD</v>
          </cell>
          <cell r="J1253" t="str">
            <v>LETRAS EN GARANTÍA</v>
          </cell>
          <cell r="L1253" t="str">
            <v>TASA CERO</v>
          </cell>
          <cell r="M1253" t="str">
            <v>Argentina</v>
          </cell>
          <cell r="Q1253" t="str">
            <v>No mercado</v>
          </cell>
          <cell r="R1253">
            <v>0.55000000000000004</v>
          </cell>
          <cell r="S1253">
            <v>0</v>
          </cell>
          <cell r="T1253">
            <v>0</v>
          </cell>
          <cell r="U1253">
            <v>0.55000000000000004</v>
          </cell>
          <cell r="V1253">
            <v>0</v>
          </cell>
          <cell r="W1253">
            <v>0</v>
          </cell>
          <cell r="X1253">
            <v>0.55000000000000004</v>
          </cell>
          <cell r="Y1253">
            <v>0</v>
          </cell>
          <cell r="Z1253">
            <v>0</v>
          </cell>
          <cell r="AA1253"/>
          <cell r="AB1253"/>
          <cell r="AC1253"/>
          <cell r="AD1253"/>
          <cell r="AE1253"/>
          <cell r="AF1253"/>
          <cell r="AG1253"/>
          <cell r="AH1253"/>
          <cell r="AI1253"/>
          <cell r="AJ1253"/>
          <cell r="AK1253"/>
          <cell r="AL1253"/>
        </row>
        <row r="1254">
          <cell r="D1254" t="str">
            <v>USD</v>
          </cell>
          <cell r="J1254" t="str">
            <v>LETRAS EN GARANTÍA</v>
          </cell>
          <cell r="L1254" t="str">
            <v>TASA CERO</v>
          </cell>
          <cell r="M1254" t="str">
            <v>Argentina</v>
          </cell>
          <cell r="Q1254" t="str">
            <v>No mercado</v>
          </cell>
          <cell r="R1254">
            <v>0.55000000000000004</v>
          </cell>
          <cell r="S1254">
            <v>0</v>
          </cell>
          <cell r="T1254">
            <v>0</v>
          </cell>
          <cell r="U1254">
            <v>0.55000000000000004</v>
          </cell>
          <cell r="V1254">
            <v>0</v>
          </cell>
          <cell r="W1254">
            <v>0</v>
          </cell>
          <cell r="X1254">
            <v>0.55000000000000004</v>
          </cell>
          <cell r="Y1254">
            <v>0</v>
          </cell>
          <cell r="Z1254">
            <v>0</v>
          </cell>
          <cell r="AA1254"/>
          <cell r="AB1254"/>
          <cell r="AC1254"/>
          <cell r="AD1254"/>
          <cell r="AE1254"/>
          <cell r="AF1254"/>
          <cell r="AG1254"/>
          <cell r="AH1254"/>
          <cell r="AI1254"/>
          <cell r="AJ1254"/>
          <cell r="AK1254"/>
          <cell r="AL1254"/>
        </row>
        <row r="1255">
          <cell r="D1255" t="str">
            <v>USD</v>
          </cell>
          <cell r="J1255" t="str">
            <v>LETRAS EN GARANTÍA</v>
          </cell>
          <cell r="L1255" t="str">
            <v>TASA CERO</v>
          </cell>
          <cell r="M1255" t="str">
            <v>Argentina</v>
          </cell>
          <cell r="Q1255" t="str">
            <v>No mercado</v>
          </cell>
          <cell r="R1255">
            <v>0.55000000000000004</v>
          </cell>
          <cell r="S1255">
            <v>0</v>
          </cell>
          <cell r="T1255">
            <v>0</v>
          </cell>
          <cell r="U1255">
            <v>0.55000000000000004</v>
          </cell>
          <cell r="V1255">
            <v>0</v>
          </cell>
          <cell r="W1255">
            <v>0</v>
          </cell>
          <cell r="X1255">
            <v>0.55000000000000004</v>
          </cell>
          <cell r="Y1255">
            <v>0</v>
          </cell>
          <cell r="Z1255">
            <v>0</v>
          </cell>
          <cell r="AA1255"/>
          <cell r="AB1255"/>
          <cell r="AC1255"/>
          <cell r="AD1255"/>
          <cell r="AE1255"/>
          <cell r="AF1255"/>
          <cell r="AG1255"/>
          <cell r="AH1255"/>
          <cell r="AI1255"/>
          <cell r="AJ1255"/>
          <cell r="AK1255"/>
          <cell r="AL1255"/>
        </row>
        <row r="1256">
          <cell r="D1256" t="str">
            <v>USD</v>
          </cell>
          <cell r="J1256" t="str">
            <v>LETRAS EN GARANTÍA</v>
          </cell>
          <cell r="L1256" t="str">
            <v>TASA CERO</v>
          </cell>
          <cell r="M1256" t="str">
            <v>Argentina</v>
          </cell>
          <cell r="Q1256" t="str">
            <v>No mercado</v>
          </cell>
          <cell r="R1256">
            <v>0.55000000000000004</v>
          </cell>
          <cell r="S1256">
            <v>0</v>
          </cell>
          <cell r="T1256">
            <v>0</v>
          </cell>
          <cell r="U1256">
            <v>0.55000000000000004</v>
          </cell>
          <cell r="V1256">
            <v>0</v>
          </cell>
          <cell r="W1256">
            <v>0</v>
          </cell>
          <cell r="X1256">
            <v>0.55000000000000004</v>
          </cell>
          <cell r="Y1256">
            <v>0</v>
          </cell>
          <cell r="Z1256">
            <v>0</v>
          </cell>
          <cell r="AA1256"/>
          <cell r="AB1256"/>
          <cell r="AC1256"/>
          <cell r="AD1256"/>
          <cell r="AE1256"/>
          <cell r="AF1256"/>
          <cell r="AG1256"/>
          <cell r="AH1256"/>
          <cell r="AI1256"/>
          <cell r="AJ1256"/>
          <cell r="AK1256"/>
          <cell r="AL1256"/>
        </row>
        <row r="1257">
          <cell r="D1257" t="str">
            <v>USD</v>
          </cell>
          <cell r="J1257" t="str">
            <v>LETRAS EN GARANTÍA</v>
          </cell>
          <cell r="L1257" t="str">
            <v>TASA CERO</v>
          </cell>
          <cell r="M1257" t="str">
            <v>Argentina</v>
          </cell>
          <cell r="Q1257" t="str">
            <v>No mercado</v>
          </cell>
          <cell r="R1257">
            <v>0.55000000000000004</v>
          </cell>
          <cell r="S1257">
            <v>0</v>
          </cell>
          <cell r="T1257">
            <v>0</v>
          </cell>
          <cell r="U1257">
            <v>0.55000000000000004</v>
          </cell>
          <cell r="V1257">
            <v>0</v>
          </cell>
          <cell r="W1257">
            <v>0</v>
          </cell>
          <cell r="X1257">
            <v>0.55000000000000004</v>
          </cell>
          <cell r="Y1257">
            <v>0</v>
          </cell>
          <cell r="Z1257">
            <v>0</v>
          </cell>
          <cell r="AA1257"/>
          <cell r="AB1257"/>
          <cell r="AC1257"/>
          <cell r="AD1257"/>
          <cell r="AE1257"/>
          <cell r="AF1257"/>
          <cell r="AG1257"/>
          <cell r="AH1257"/>
          <cell r="AI1257"/>
          <cell r="AJ1257"/>
          <cell r="AK1257"/>
          <cell r="AL1257"/>
        </row>
        <row r="1258">
          <cell r="D1258" t="str">
            <v>USD</v>
          </cell>
          <cell r="J1258" t="str">
            <v>LETRAS EN GARANTÍA</v>
          </cell>
          <cell r="L1258" t="str">
            <v>TASA CERO</v>
          </cell>
          <cell r="M1258" t="str">
            <v>Argentina</v>
          </cell>
          <cell r="Q1258" t="str">
            <v>No mercado</v>
          </cell>
          <cell r="R1258">
            <v>0.55000000000000004</v>
          </cell>
          <cell r="S1258">
            <v>0</v>
          </cell>
          <cell r="T1258">
            <v>0</v>
          </cell>
          <cell r="U1258">
            <v>0.55000000000000004</v>
          </cell>
          <cell r="V1258">
            <v>0</v>
          </cell>
          <cell r="W1258">
            <v>0</v>
          </cell>
          <cell r="X1258">
            <v>0.55000000000000004</v>
          </cell>
          <cell r="Y1258">
            <v>0</v>
          </cell>
          <cell r="Z1258">
            <v>0</v>
          </cell>
          <cell r="AA1258"/>
          <cell r="AB1258"/>
          <cell r="AC1258"/>
          <cell r="AD1258"/>
          <cell r="AE1258"/>
          <cell r="AF1258"/>
          <cell r="AG1258"/>
          <cell r="AH1258"/>
          <cell r="AI1258"/>
          <cell r="AJ1258"/>
          <cell r="AK1258"/>
          <cell r="AL1258"/>
        </row>
        <row r="1259">
          <cell r="D1259" t="str">
            <v>USD</v>
          </cell>
          <cell r="J1259" t="str">
            <v>LETRAS EN GARANTÍA</v>
          </cell>
          <cell r="L1259" t="str">
            <v>TASA CERO</v>
          </cell>
          <cell r="M1259" t="str">
            <v>Argentina</v>
          </cell>
          <cell r="Q1259" t="str">
            <v>No mercado</v>
          </cell>
          <cell r="R1259">
            <v>0.55000000000000004</v>
          </cell>
          <cell r="S1259">
            <v>0</v>
          </cell>
          <cell r="T1259">
            <v>0</v>
          </cell>
          <cell r="U1259">
            <v>0.55000000000000004</v>
          </cell>
          <cell r="V1259">
            <v>0</v>
          </cell>
          <cell r="W1259">
            <v>0</v>
          </cell>
          <cell r="X1259">
            <v>0.55000000000000004</v>
          </cell>
          <cell r="Y1259">
            <v>0</v>
          </cell>
          <cell r="Z1259">
            <v>0</v>
          </cell>
          <cell r="AA1259"/>
          <cell r="AB1259"/>
          <cell r="AC1259"/>
          <cell r="AD1259"/>
          <cell r="AE1259"/>
          <cell r="AF1259"/>
          <cell r="AG1259"/>
          <cell r="AH1259"/>
          <cell r="AI1259"/>
          <cell r="AJ1259"/>
          <cell r="AK1259"/>
          <cell r="AL1259"/>
        </row>
        <row r="1260">
          <cell r="D1260" t="str">
            <v>USD</v>
          </cell>
          <cell r="J1260" t="str">
            <v>LETRAS EN GARANTÍA</v>
          </cell>
          <cell r="L1260" t="str">
            <v>TASA CERO</v>
          </cell>
          <cell r="M1260" t="str">
            <v>Argentina</v>
          </cell>
          <cell r="Q1260" t="str">
            <v>No mercado</v>
          </cell>
          <cell r="R1260">
            <v>0.55000000000000004</v>
          </cell>
          <cell r="S1260">
            <v>0</v>
          </cell>
          <cell r="T1260">
            <v>0</v>
          </cell>
          <cell r="U1260">
            <v>0.55000000000000004</v>
          </cell>
          <cell r="V1260">
            <v>0</v>
          </cell>
          <cell r="W1260">
            <v>0</v>
          </cell>
          <cell r="X1260">
            <v>0.55000000000000004</v>
          </cell>
          <cell r="Y1260">
            <v>0</v>
          </cell>
          <cell r="Z1260">
            <v>0</v>
          </cell>
          <cell r="AA1260"/>
          <cell r="AB1260"/>
          <cell r="AC1260"/>
          <cell r="AD1260"/>
          <cell r="AE1260"/>
          <cell r="AF1260"/>
          <cell r="AG1260"/>
          <cell r="AH1260"/>
          <cell r="AI1260"/>
          <cell r="AJ1260"/>
          <cell r="AK1260"/>
          <cell r="AL1260"/>
        </row>
        <row r="1261">
          <cell r="D1261" t="str">
            <v>USD</v>
          </cell>
          <cell r="J1261" t="str">
            <v>LETRAS EN GARANTÍA</v>
          </cell>
          <cell r="L1261" t="str">
            <v>TASA CERO</v>
          </cell>
          <cell r="M1261" t="str">
            <v>Argentina</v>
          </cell>
          <cell r="Q1261" t="str">
            <v>No mercado</v>
          </cell>
          <cell r="R1261">
            <v>0.55000000000000004</v>
          </cell>
          <cell r="S1261">
            <v>0</v>
          </cell>
          <cell r="T1261">
            <v>0</v>
          </cell>
          <cell r="U1261">
            <v>0.55000000000000004</v>
          </cell>
          <cell r="V1261">
            <v>0</v>
          </cell>
          <cell r="W1261">
            <v>0</v>
          </cell>
          <cell r="X1261">
            <v>0.55000000000000004</v>
          </cell>
          <cell r="Y1261">
            <v>0</v>
          </cell>
          <cell r="Z1261">
            <v>0</v>
          </cell>
          <cell r="AA1261"/>
          <cell r="AB1261"/>
          <cell r="AC1261"/>
          <cell r="AD1261"/>
          <cell r="AE1261"/>
          <cell r="AF1261"/>
          <cell r="AG1261"/>
          <cell r="AH1261"/>
          <cell r="AI1261"/>
          <cell r="AJ1261"/>
          <cell r="AK1261"/>
          <cell r="AL1261"/>
        </row>
        <row r="1262">
          <cell r="D1262" t="str">
            <v>USD</v>
          </cell>
          <cell r="J1262" t="str">
            <v>LETRAS EN GARANTÍA</v>
          </cell>
          <cell r="L1262" t="str">
            <v>TASA CERO</v>
          </cell>
          <cell r="M1262" t="str">
            <v>Argentina</v>
          </cell>
          <cell r="Q1262" t="str">
            <v>No mercado</v>
          </cell>
          <cell r="R1262">
            <v>0.625</v>
          </cell>
          <cell r="S1262">
            <v>0</v>
          </cell>
          <cell r="T1262">
            <v>0</v>
          </cell>
          <cell r="U1262">
            <v>0.625</v>
          </cell>
          <cell r="V1262">
            <v>0</v>
          </cell>
          <cell r="W1262">
            <v>0</v>
          </cell>
          <cell r="X1262">
            <v>0.625</v>
          </cell>
          <cell r="Y1262">
            <v>0</v>
          </cell>
          <cell r="Z1262">
            <v>0</v>
          </cell>
          <cell r="AA1262"/>
          <cell r="AB1262"/>
          <cell r="AC1262"/>
          <cell r="AD1262"/>
          <cell r="AE1262"/>
          <cell r="AF1262"/>
          <cell r="AG1262"/>
          <cell r="AH1262"/>
          <cell r="AI1262"/>
          <cell r="AJ1262"/>
          <cell r="AK1262"/>
          <cell r="AL1262"/>
        </row>
        <row r="1263">
          <cell r="D1263" t="str">
            <v>USD</v>
          </cell>
          <cell r="J1263" t="str">
            <v>LETRAS EN GARANTÍA</v>
          </cell>
          <cell r="L1263" t="str">
            <v>TASA CERO</v>
          </cell>
          <cell r="M1263" t="str">
            <v>Argentina</v>
          </cell>
          <cell r="Q1263" t="str">
            <v>No mercado</v>
          </cell>
          <cell r="R1263">
            <v>0.625</v>
          </cell>
          <cell r="S1263">
            <v>0</v>
          </cell>
          <cell r="T1263">
            <v>0</v>
          </cell>
          <cell r="U1263">
            <v>0.625</v>
          </cell>
          <cell r="V1263">
            <v>0</v>
          </cell>
          <cell r="W1263">
            <v>0</v>
          </cell>
          <cell r="X1263">
            <v>0.625</v>
          </cell>
          <cell r="Y1263">
            <v>0</v>
          </cell>
          <cell r="Z1263">
            <v>0</v>
          </cell>
          <cell r="AA1263"/>
          <cell r="AB1263"/>
          <cell r="AC1263"/>
          <cell r="AD1263"/>
          <cell r="AE1263"/>
          <cell r="AF1263"/>
          <cell r="AG1263"/>
          <cell r="AH1263"/>
          <cell r="AI1263"/>
          <cell r="AJ1263"/>
          <cell r="AK1263"/>
          <cell r="AL1263"/>
        </row>
        <row r="1264">
          <cell r="D1264" t="str">
            <v>USD</v>
          </cell>
          <cell r="J1264" t="str">
            <v>LETRAS EN GARANTÍA</v>
          </cell>
          <cell r="L1264" t="str">
            <v>TASA CERO</v>
          </cell>
          <cell r="M1264" t="str">
            <v>Argentina</v>
          </cell>
          <cell r="Q1264" t="str">
            <v>No mercado</v>
          </cell>
          <cell r="R1264">
            <v>0.625</v>
          </cell>
          <cell r="S1264">
            <v>0</v>
          </cell>
          <cell r="T1264">
            <v>0</v>
          </cell>
          <cell r="U1264">
            <v>0.625</v>
          </cell>
          <cell r="V1264">
            <v>0</v>
          </cell>
          <cell r="W1264">
            <v>0</v>
          </cell>
          <cell r="X1264">
            <v>0.625</v>
          </cell>
          <cell r="Y1264">
            <v>0</v>
          </cell>
          <cell r="Z1264">
            <v>0</v>
          </cell>
          <cell r="AA1264"/>
          <cell r="AB1264"/>
          <cell r="AC1264"/>
          <cell r="AD1264"/>
          <cell r="AE1264"/>
          <cell r="AF1264"/>
          <cell r="AG1264"/>
          <cell r="AH1264"/>
          <cell r="AI1264"/>
          <cell r="AJ1264"/>
          <cell r="AK1264"/>
          <cell r="AL1264"/>
        </row>
        <row r="1265">
          <cell r="D1265" t="str">
            <v>USD</v>
          </cell>
          <cell r="J1265" t="str">
            <v>LETRAS EN GARANTÍA</v>
          </cell>
          <cell r="L1265" t="str">
            <v>TASA CERO</v>
          </cell>
          <cell r="M1265" t="str">
            <v>Argentina</v>
          </cell>
          <cell r="Q1265" t="str">
            <v>No mercado</v>
          </cell>
          <cell r="R1265">
            <v>0.625</v>
          </cell>
          <cell r="S1265">
            <v>0</v>
          </cell>
          <cell r="T1265">
            <v>0</v>
          </cell>
          <cell r="U1265">
            <v>0.625</v>
          </cell>
          <cell r="V1265">
            <v>0</v>
          </cell>
          <cell r="W1265">
            <v>0</v>
          </cell>
          <cell r="X1265">
            <v>0.625</v>
          </cell>
          <cell r="Y1265">
            <v>0</v>
          </cell>
          <cell r="Z1265">
            <v>0</v>
          </cell>
          <cell r="AA1265"/>
          <cell r="AB1265"/>
          <cell r="AC1265"/>
          <cell r="AD1265"/>
          <cell r="AE1265"/>
          <cell r="AF1265"/>
          <cell r="AG1265"/>
          <cell r="AH1265"/>
          <cell r="AI1265"/>
          <cell r="AJ1265"/>
          <cell r="AK1265"/>
          <cell r="AL1265"/>
        </row>
        <row r="1266">
          <cell r="D1266" t="str">
            <v>USD</v>
          </cell>
          <cell r="J1266" t="str">
            <v>LETRAS EN GARANTÍA</v>
          </cell>
          <cell r="L1266" t="str">
            <v>TASA CERO</v>
          </cell>
          <cell r="M1266" t="str">
            <v>Argentina</v>
          </cell>
          <cell r="Q1266" t="str">
            <v>No mercado</v>
          </cell>
          <cell r="R1266">
            <v>0.625</v>
          </cell>
          <cell r="S1266">
            <v>0</v>
          </cell>
          <cell r="T1266">
            <v>0</v>
          </cell>
          <cell r="U1266">
            <v>0.625</v>
          </cell>
          <cell r="V1266">
            <v>0</v>
          </cell>
          <cell r="W1266">
            <v>0</v>
          </cell>
          <cell r="X1266">
            <v>0.625</v>
          </cell>
          <cell r="Y1266">
            <v>0</v>
          </cell>
          <cell r="Z1266">
            <v>0</v>
          </cell>
          <cell r="AA1266"/>
          <cell r="AB1266"/>
          <cell r="AC1266"/>
          <cell r="AD1266"/>
          <cell r="AE1266"/>
          <cell r="AF1266"/>
          <cell r="AG1266"/>
          <cell r="AH1266"/>
          <cell r="AI1266"/>
          <cell r="AJ1266"/>
          <cell r="AK1266"/>
          <cell r="AL1266"/>
        </row>
        <row r="1267">
          <cell r="D1267" t="str">
            <v>USD</v>
          </cell>
          <cell r="J1267" t="str">
            <v>LETRAS EN GARANTÍA</v>
          </cell>
          <cell r="L1267" t="str">
            <v>TASA CERO</v>
          </cell>
          <cell r="M1267" t="str">
            <v>Argentina</v>
          </cell>
          <cell r="Q1267" t="str">
            <v>No mercado</v>
          </cell>
          <cell r="R1267">
            <v>0.625</v>
          </cell>
          <cell r="S1267">
            <v>0</v>
          </cell>
          <cell r="T1267">
            <v>0</v>
          </cell>
          <cell r="U1267">
            <v>0.625</v>
          </cell>
          <cell r="V1267">
            <v>0</v>
          </cell>
          <cell r="W1267">
            <v>0</v>
          </cell>
          <cell r="X1267">
            <v>0.625</v>
          </cell>
          <cell r="Y1267">
            <v>0</v>
          </cell>
          <cell r="Z1267">
            <v>0</v>
          </cell>
          <cell r="AA1267"/>
          <cell r="AB1267"/>
          <cell r="AC1267"/>
          <cell r="AD1267"/>
          <cell r="AE1267"/>
          <cell r="AF1267"/>
          <cell r="AG1267"/>
          <cell r="AH1267"/>
          <cell r="AI1267"/>
          <cell r="AJ1267"/>
          <cell r="AK1267"/>
          <cell r="AL1267"/>
        </row>
        <row r="1268">
          <cell r="D1268" t="str">
            <v>USD</v>
          </cell>
          <cell r="J1268" t="str">
            <v>LETRAS EN GARANTÍA</v>
          </cell>
          <cell r="L1268" t="str">
            <v>TASA CERO</v>
          </cell>
          <cell r="M1268" t="str">
            <v>Argentina</v>
          </cell>
          <cell r="Q1268" t="str">
            <v>No mercado</v>
          </cell>
          <cell r="R1268">
            <v>0.625</v>
          </cell>
          <cell r="S1268">
            <v>0</v>
          </cell>
          <cell r="T1268">
            <v>0</v>
          </cell>
          <cell r="U1268">
            <v>0.625</v>
          </cell>
          <cell r="V1268">
            <v>0</v>
          </cell>
          <cell r="W1268">
            <v>0</v>
          </cell>
          <cell r="X1268">
            <v>0.625</v>
          </cell>
          <cell r="Y1268">
            <v>0</v>
          </cell>
          <cell r="Z1268">
            <v>0</v>
          </cell>
          <cell r="AA1268"/>
          <cell r="AB1268"/>
          <cell r="AC1268"/>
          <cell r="AD1268"/>
          <cell r="AE1268"/>
          <cell r="AF1268"/>
          <cell r="AG1268"/>
          <cell r="AH1268"/>
          <cell r="AI1268"/>
          <cell r="AJ1268"/>
          <cell r="AK1268"/>
          <cell r="AL1268"/>
        </row>
        <row r="1269">
          <cell r="D1269" t="str">
            <v>USD</v>
          </cell>
          <cell r="J1269" t="str">
            <v>LETRAS EN GARANTÍA</v>
          </cell>
          <cell r="L1269" t="str">
            <v>TASA CERO</v>
          </cell>
          <cell r="M1269" t="str">
            <v>Argentina</v>
          </cell>
          <cell r="Q1269" t="str">
            <v>No mercado</v>
          </cell>
          <cell r="R1269">
            <v>0.625</v>
          </cell>
          <cell r="S1269">
            <v>0</v>
          </cell>
          <cell r="T1269">
            <v>0</v>
          </cell>
          <cell r="U1269">
            <v>0.625</v>
          </cell>
          <cell r="V1269">
            <v>0</v>
          </cell>
          <cell r="W1269">
            <v>0</v>
          </cell>
          <cell r="X1269">
            <v>0.625</v>
          </cell>
          <cell r="Y1269">
            <v>0</v>
          </cell>
          <cell r="Z1269">
            <v>0</v>
          </cell>
          <cell r="AA1269"/>
          <cell r="AB1269"/>
          <cell r="AC1269"/>
          <cell r="AD1269"/>
          <cell r="AE1269"/>
          <cell r="AF1269"/>
          <cell r="AG1269"/>
          <cell r="AH1269"/>
          <cell r="AI1269"/>
          <cell r="AJ1269"/>
          <cell r="AK1269"/>
          <cell r="AL1269"/>
        </row>
        <row r="1270">
          <cell r="D1270" t="str">
            <v>USD</v>
          </cell>
          <cell r="J1270" t="str">
            <v>LETRAS EN GARANTÍA</v>
          </cell>
          <cell r="L1270" t="str">
            <v>TASA CERO</v>
          </cell>
          <cell r="M1270" t="str">
            <v>Argentina</v>
          </cell>
          <cell r="Q1270" t="str">
            <v>No mercado</v>
          </cell>
          <cell r="R1270">
            <v>0.625</v>
          </cell>
          <cell r="S1270">
            <v>0</v>
          </cell>
          <cell r="T1270">
            <v>0</v>
          </cell>
          <cell r="U1270">
            <v>0.625</v>
          </cell>
          <cell r="V1270">
            <v>0</v>
          </cell>
          <cell r="W1270">
            <v>0</v>
          </cell>
          <cell r="X1270">
            <v>0.625</v>
          </cell>
          <cell r="Y1270">
            <v>0</v>
          </cell>
          <cell r="Z1270">
            <v>0</v>
          </cell>
          <cell r="AA1270"/>
          <cell r="AB1270"/>
          <cell r="AC1270"/>
          <cell r="AD1270"/>
          <cell r="AE1270"/>
          <cell r="AF1270"/>
          <cell r="AG1270"/>
          <cell r="AH1270"/>
          <cell r="AI1270"/>
          <cell r="AJ1270"/>
          <cell r="AK1270"/>
          <cell r="AL1270"/>
        </row>
        <row r="1271">
          <cell r="D1271" t="str">
            <v>USD</v>
          </cell>
          <cell r="J1271" t="str">
            <v>LETRAS EN GARANTÍA</v>
          </cell>
          <cell r="L1271" t="str">
            <v>TASA CERO</v>
          </cell>
          <cell r="M1271" t="str">
            <v>Argentina</v>
          </cell>
          <cell r="Q1271" t="str">
            <v>No mercado</v>
          </cell>
          <cell r="R1271">
            <v>0.625</v>
          </cell>
          <cell r="S1271">
            <v>0</v>
          </cell>
          <cell r="T1271">
            <v>0</v>
          </cell>
          <cell r="U1271">
            <v>0.625</v>
          </cell>
          <cell r="V1271">
            <v>0</v>
          </cell>
          <cell r="W1271">
            <v>0</v>
          </cell>
          <cell r="X1271">
            <v>0.625</v>
          </cell>
          <cell r="Y1271">
            <v>0</v>
          </cell>
          <cell r="Z1271">
            <v>0</v>
          </cell>
          <cell r="AA1271"/>
          <cell r="AB1271"/>
          <cell r="AC1271"/>
          <cell r="AD1271"/>
          <cell r="AE1271"/>
          <cell r="AF1271"/>
          <cell r="AG1271"/>
          <cell r="AH1271"/>
          <cell r="AI1271"/>
          <cell r="AJ1271"/>
          <cell r="AK1271"/>
          <cell r="AL1271"/>
        </row>
        <row r="1272">
          <cell r="D1272" t="str">
            <v>USD</v>
          </cell>
          <cell r="J1272" t="str">
            <v>LETRAS EN GARANTÍA</v>
          </cell>
          <cell r="L1272" t="str">
            <v>TASA CERO</v>
          </cell>
          <cell r="M1272" t="str">
            <v>Argentina</v>
          </cell>
          <cell r="Q1272" t="str">
            <v>No mercado</v>
          </cell>
          <cell r="R1272">
            <v>0.625</v>
          </cell>
          <cell r="S1272">
            <v>0</v>
          </cell>
          <cell r="T1272">
            <v>0</v>
          </cell>
          <cell r="U1272">
            <v>0.625</v>
          </cell>
          <cell r="V1272">
            <v>0</v>
          </cell>
          <cell r="W1272">
            <v>0</v>
          </cell>
          <cell r="X1272">
            <v>0.625</v>
          </cell>
          <cell r="Y1272">
            <v>0</v>
          </cell>
          <cell r="Z1272">
            <v>0</v>
          </cell>
          <cell r="AA1272"/>
          <cell r="AB1272"/>
          <cell r="AC1272"/>
          <cell r="AD1272"/>
          <cell r="AE1272"/>
          <cell r="AF1272"/>
          <cell r="AG1272"/>
          <cell r="AH1272"/>
          <cell r="AI1272"/>
          <cell r="AJ1272"/>
          <cell r="AK1272"/>
          <cell r="AL1272"/>
        </row>
        <row r="1273">
          <cell r="D1273" t="str">
            <v>USD</v>
          </cell>
          <cell r="J1273" t="str">
            <v>LETRAS EN GARANTÍA</v>
          </cell>
          <cell r="L1273" t="str">
            <v>TASA CERO</v>
          </cell>
          <cell r="M1273" t="str">
            <v>Argentina</v>
          </cell>
          <cell r="Q1273" t="str">
            <v>No mercado</v>
          </cell>
          <cell r="R1273">
            <v>0.625</v>
          </cell>
          <cell r="S1273">
            <v>0</v>
          </cell>
          <cell r="T1273">
            <v>0</v>
          </cell>
          <cell r="U1273">
            <v>0.625</v>
          </cell>
          <cell r="V1273">
            <v>0</v>
          </cell>
          <cell r="W1273">
            <v>0</v>
          </cell>
          <cell r="X1273">
            <v>0.625</v>
          </cell>
          <cell r="Y1273">
            <v>0</v>
          </cell>
          <cell r="Z1273">
            <v>0</v>
          </cell>
          <cell r="AA1273"/>
          <cell r="AB1273"/>
          <cell r="AC1273"/>
          <cell r="AD1273"/>
          <cell r="AE1273"/>
          <cell r="AF1273"/>
          <cell r="AG1273"/>
          <cell r="AH1273"/>
          <cell r="AI1273"/>
          <cell r="AJ1273"/>
          <cell r="AK1273"/>
          <cell r="AL1273"/>
        </row>
        <row r="1274">
          <cell r="D1274" t="str">
            <v>USD</v>
          </cell>
          <cell r="J1274" t="str">
            <v>LETRAS EN GARANTÍA</v>
          </cell>
          <cell r="L1274" t="str">
            <v>TASA CERO</v>
          </cell>
          <cell r="M1274" t="str">
            <v>Argentina</v>
          </cell>
          <cell r="Q1274" t="str">
            <v>No mercado</v>
          </cell>
          <cell r="R1274">
            <v>0.625</v>
          </cell>
          <cell r="S1274">
            <v>0</v>
          </cell>
          <cell r="T1274">
            <v>0</v>
          </cell>
          <cell r="U1274">
            <v>0.625</v>
          </cell>
          <cell r="V1274">
            <v>0</v>
          </cell>
          <cell r="W1274">
            <v>0</v>
          </cell>
          <cell r="X1274">
            <v>0.625</v>
          </cell>
          <cell r="Y1274">
            <v>0</v>
          </cell>
          <cell r="Z1274">
            <v>0</v>
          </cell>
          <cell r="AA1274"/>
          <cell r="AB1274"/>
          <cell r="AC1274"/>
          <cell r="AD1274"/>
          <cell r="AE1274"/>
          <cell r="AF1274"/>
          <cell r="AG1274"/>
          <cell r="AH1274"/>
          <cell r="AI1274"/>
          <cell r="AJ1274"/>
          <cell r="AK1274"/>
          <cell r="AL1274"/>
        </row>
        <row r="1275">
          <cell r="D1275" t="str">
            <v>USD</v>
          </cell>
          <cell r="J1275" t="str">
            <v>LETRAS EN GARANTÍA</v>
          </cell>
          <cell r="L1275" t="str">
            <v>TASA CERO</v>
          </cell>
          <cell r="M1275" t="str">
            <v>Argentina</v>
          </cell>
          <cell r="Q1275" t="str">
            <v>No mercado</v>
          </cell>
          <cell r="R1275">
            <v>0.625</v>
          </cell>
          <cell r="S1275">
            <v>0</v>
          </cell>
          <cell r="T1275">
            <v>0</v>
          </cell>
          <cell r="U1275">
            <v>0.625</v>
          </cell>
          <cell r="V1275">
            <v>0</v>
          </cell>
          <cell r="W1275">
            <v>0</v>
          </cell>
          <cell r="X1275">
            <v>0.625</v>
          </cell>
          <cell r="Y1275">
            <v>0</v>
          </cell>
          <cell r="Z1275">
            <v>0</v>
          </cell>
          <cell r="AA1275"/>
          <cell r="AB1275"/>
          <cell r="AC1275"/>
          <cell r="AD1275"/>
          <cell r="AE1275"/>
          <cell r="AF1275"/>
          <cell r="AG1275"/>
          <cell r="AH1275"/>
          <cell r="AI1275"/>
          <cell r="AJ1275"/>
          <cell r="AK1275"/>
          <cell r="AL1275"/>
        </row>
        <row r="1276">
          <cell r="D1276" t="str">
            <v>USD</v>
          </cell>
          <cell r="J1276" t="str">
            <v>LETRAS EN GARANTÍA</v>
          </cell>
          <cell r="L1276" t="str">
            <v>TASA CERO</v>
          </cell>
          <cell r="M1276" t="str">
            <v>Argentina</v>
          </cell>
          <cell r="Q1276" t="str">
            <v>No mercado</v>
          </cell>
          <cell r="R1276">
            <v>0.625</v>
          </cell>
          <cell r="S1276">
            <v>0</v>
          </cell>
          <cell r="T1276">
            <v>0</v>
          </cell>
          <cell r="U1276">
            <v>0.625</v>
          </cell>
          <cell r="V1276">
            <v>0</v>
          </cell>
          <cell r="W1276">
            <v>0</v>
          </cell>
          <cell r="X1276">
            <v>0.625</v>
          </cell>
          <cell r="Y1276">
            <v>0</v>
          </cell>
          <cell r="Z1276">
            <v>0</v>
          </cell>
          <cell r="AA1276"/>
          <cell r="AB1276"/>
          <cell r="AC1276"/>
          <cell r="AD1276"/>
          <cell r="AE1276"/>
          <cell r="AF1276"/>
          <cell r="AG1276"/>
          <cell r="AH1276"/>
          <cell r="AI1276"/>
          <cell r="AJ1276"/>
          <cell r="AK1276"/>
          <cell r="AL1276"/>
        </row>
        <row r="1277">
          <cell r="D1277" t="str">
            <v>USD</v>
          </cell>
          <cell r="J1277" t="str">
            <v>LETRAS EN GARANTÍA</v>
          </cell>
          <cell r="L1277" t="str">
            <v>TASA CERO</v>
          </cell>
          <cell r="M1277" t="str">
            <v>Argentina</v>
          </cell>
          <cell r="Q1277" t="str">
            <v>No mercado</v>
          </cell>
          <cell r="R1277">
            <v>0.625</v>
          </cell>
          <cell r="S1277">
            <v>0</v>
          </cell>
          <cell r="T1277">
            <v>0</v>
          </cell>
          <cell r="U1277">
            <v>0.625</v>
          </cell>
          <cell r="V1277">
            <v>0</v>
          </cell>
          <cell r="W1277">
            <v>0</v>
          </cell>
          <cell r="X1277">
            <v>0.625</v>
          </cell>
          <cell r="Y1277">
            <v>0</v>
          </cell>
          <cell r="Z1277">
            <v>0</v>
          </cell>
          <cell r="AA1277"/>
          <cell r="AB1277"/>
          <cell r="AC1277"/>
          <cell r="AD1277"/>
          <cell r="AE1277"/>
          <cell r="AF1277"/>
          <cell r="AG1277"/>
          <cell r="AH1277"/>
          <cell r="AI1277"/>
          <cell r="AJ1277"/>
          <cell r="AK1277"/>
          <cell r="AL1277"/>
        </row>
        <row r="1278">
          <cell r="D1278" t="str">
            <v>USD</v>
          </cell>
          <cell r="J1278" t="str">
            <v>LETRAS EN GARANTÍA</v>
          </cell>
          <cell r="L1278" t="str">
            <v>TASA CERO</v>
          </cell>
          <cell r="M1278" t="str">
            <v>Argentina</v>
          </cell>
          <cell r="Q1278" t="str">
            <v>No mercado</v>
          </cell>
          <cell r="R1278">
            <v>0.625</v>
          </cell>
          <cell r="S1278">
            <v>0</v>
          </cell>
          <cell r="T1278">
            <v>0</v>
          </cell>
          <cell r="U1278">
            <v>0.625</v>
          </cell>
          <cell r="V1278">
            <v>0</v>
          </cell>
          <cell r="W1278">
            <v>0</v>
          </cell>
          <cell r="X1278">
            <v>0.625</v>
          </cell>
          <cell r="Y1278">
            <v>0</v>
          </cell>
          <cell r="Z1278">
            <v>0</v>
          </cell>
          <cell r="AA1278"/>
          <cell r="AB1278"/>
          <cell r="AC1278"/>
          <cell r="AD1278"/>
          <cell r="AE1278"/>
          <cell r="AF1278"/>
          <cell r="AG1278"/>
          <cell r="AH1278"/>
          <cell r="AI1278"/>
          <cell r="AJ1278"/>
          <cell r="AK1278"/>
          <cell r="AL1278"/>
        </row>
        <row r="1279">
          <cell r="D1279" t="str">
            <v>USD</v>
          </cell>
          <cell r="J1279" t="str">
            <v>LETRAS EN GARANTÍA</v>
          </cell>
          <cell r="L1279" t="str">
            <v>TASA CERO</v>
          </cell>
          <cell r="M1279" t="str">
            <v>Argentina</v>
          </cell>
          <cell r="Q1279" t="str">
            <v>No mercado</v>
          </cell>
          <cell r="R1279">
            <v>0.625</v>
          </cell>
          <cell r="S1279">
            <v>0</v>
          </cell>
          <cell r="T1279">
            <v>0</v>
          </cell>
          <cell r="U1279">
            <v>0.625</v>
          </cell>
          <cell r="V1279">
            <v>0</v>
          </cell>
          <cell r="W1279">
            <v>0</v>
          </cell>
          <cell r="X1279">
            <v>0.625</v>
          </cell>
          <cell r="Y1279">
            <v>0</v>
          </cell>
          <cell r="Z1279">
            <v>0</v>
          </cell>
          <cell r="AA1279"/>
          <cell r="AB1279"/>
          <cell r="AC1279"/>
          <cell r="AD1279"/>
          <cell r="AE1279"/>
          <cell r="AF1279"/>
          <cell r="AG1279"/>
          <cell r="AH1279"/>
          <cell r="AI1279"/>
          <cell r="AJ1279"/>
          <cell r="AK1279"/>
          <cell r="AL1279"/>
        </row>
        <row r="1280">
          <cell r="D1280" t="str">
            <v>USD</v>
          </cell>
          <cell r="J1280" t="str">
            <v>LETRAS EN GARANTÍA</v>
          </cell>
          <cell r="L1280" t="str">
            <v>TASA CERO</v>
          </cell>
          <cell r="M1280" t="str">
            <v>Argentina</v>
          </cell>
          <cell r="Q1280" t="str">
            <v>No mercado</v>
          </cell>
          <cell r="R1280">
            <v>0.625</v>
          </cell>
          <cell r="S1280">
            <v>0</v>
          </cell>
          <cell r="T1280">
            <v>0</v>
          </cell>
          <cell r="U1280">
            <v>0.625</v>
          </cell>
          <cell r="V1280">
            <v>0</v>
          </cell>
          <cell r="W1280">
            <v>0</v>
          </cell>
          <cell r="X1280">
            <v>0.625</v>
          </cell>
          <cell r="Y1280">
            <v>0</v>
          </cell>
          <cell r="Z1280">
            <v>0</v>
          </cell>
          <cell r="AA1280"/>
          <cell r="AB1280"/>
          <cell r="AC1280"/>
          <cell r="AD1280"/>
          <cell r="AE1280"/>
          <cell r="AF1280"/>
          <cell r="AG1280"/>
          <cell r="AH1280"/>
          <cell r="AI1280"/>
          <cell r="AJ1280"/>
          <cell r="AK1280"/>
          <cell r="AL1280"/>
        </row>
        <row r="1281">
          <cell r="D1281" t="str">
            <v>USD</v>
          </cell>
          <cell r="J1281" t="str">
            <v>LETRAS EN GARANTÍA</v>
          </cell>
          <cell r="L1281" t="str">
            <v>TASA CERO</v>
          </cell>
          <cell r="M1281" t="str">
            <v>Argentina</v>
          </cell>
          <cell r="Q1281" t="str">
            <v>No mercado</v>
          </cell>
          <cell r="R1281">
            <v>0.625</v>
          </cell>
          <cell r="S1281">
            <v>0</v>
          </cell>
          <cell r="T1281">
            <v>0</v>
          </cell>
          <cell r="U1281">
            <v>0.625</v>
          </cell>
          <cell r="V1281">
            <v>0</v>
          </cell>
          <cell r="W1281">
            <v>0</v>
          </cell>
          <cell r="X1281">
            <v>0.625</v>
          </cell>
          <cell r="Y1281">
            <v>0</v>
          </cell>
          <cell r="Z1281">
            <v>0</v>
          </cell>
          <cell r="AA1281"/>
          <cell r="AB1281"/>
          <cell r="AC1281"/>
          <cell r="AD1281"/>
          <cell r="AE1281"/>
          <cell r="AF1281"/>
          <cell r="AG1281"/>
          <cell r="AH1281"/>
          <cell r="AI1281"/>
          <cell r="AJ1281"/>
          <cell r="AK1281"/>
          <cell r="AL1281"/>
        </row>
        <row r="1282">
          <cell r="D1282" t="str">
            <v>USD</v>
          </cell>
          <cell r="J1282" t="str">
            <v>LETRAS EN GARANTÍA</v>
          </cell>
          <cell r="L1282" t="str">
            <v>TASA CERO</v>
          </cell>
          <cell r="M1282" t="str">
            <v>Argentina</v>
          </cell>
          <cell r="Q1282" t="str">
            <v>No mercado</v>
          </cell>
          <cell r="R1282">
            <v>0.625</v>
          </cell>
          <cell r="S1282">
            <v>0</v>
          </cell>
          <cell r="T1282">
            <v>0</v>
          </cell>
          <cell r="U1282">
            <v>0.625</v>
          </cell>
          <cell r="V1282">
            <v>0</v>
          </cell>
          <cell r="W1282">
            <v>0</v>
          </cell>
          <cell r="X1282">
            <v>0.625</v>
          </cell>
          <cell r="Y1282">
            <v>0</v>
          </cell>
          <cell r="Z1282">
            <v>0</v>
          </cell>
          <cell r="AA1282"/>
          <cell r="AB1282"/>
          <cell r="AC1282"/>
          <cell r="AD1282"/>
          <cell r="AE1282"/>
          <cell r="AF1282"/>
          <cell r="AG1282"/>
          <cell r="AH1282"/>
          <cell r="AI1282"/>
          <cell r="AJ1282"/>
          <cell r="AK1282"/>
          <cell r="AL1282"/>
        </row>
        <row r="1283">
          <cell r="D1283" t="str">
            <v>USD</v>
          </cell>
          <cell r="J1283" t="str">
            <v>LETRAS EN GARANTÍA</v>
          </cell>
          <cell r="L1283" t="str">
            <v>TASA CERO</v>
          </cell>
          <cell r="M1283" t="str">
            <v>Argentina</v>
          </cell>
          <cell r="Q1283" t="str">
            <v>No mercado</v>
          </cell>
          <cell r="R1283">
            <v>0.625</v>
          </cell>
          <cell r="S1283">
            <v>0</v>
          </cell>
          <cell r="T1283">
            <v>0</v>
          </cell>
          <cell r="U1283">
            <v>0.625</v>
          </cell>
          <cell r="V1283">
            <v>0</v>
          </cell>
          <cell r="W1283">
            <v>0</v>
          </cell>
          <cell r="X1283">
            <v>0.625</v>
          </cell>
          <cell r="Y1283">
            <v>0</v>
          </cell>
          <cell r="Z1283">
            <v>0</v>
          </cell>
          <cell r="AA1283"/>
          <cell r="AB1283"/>
          <cell r="AC1283"/>
          <cell r="AD1283"/>
          <cell r="AE1283"/>
          <cell r="AF1283"/>
          <cell r="AG1283"/>
          <cell r="AH1283"/>
          <cell r="AI1283"/>
          <cell r="AJ1283"/>
          <cell r="AK1283"/>
          <cell r="AL1283"/>
        </row>
        <row r="1284">
          <cell r="D1284" t="str">
            <v>USD</v>
          </cell>
          <cell r="J1284" t="str">
            <v>LETRAS EN GARANTÍA</v>
          </cell>
          <cell r="L1284" t="str">
            <v>TASA CERO</v>
          </cell>
          <cell r="M1284" t="str">
            <v>Argentina</v>
          </cell>
          <cell r="Q1284" t="str">
            <v>No mercado</v>
          </cell>
          <cell r="R1284">
            <v>0.625</v>
          </cell>
          <cell r="S1284">
            <v>0</v>
          </cell>
          <cell r="T1284">
            <v>0</v>
          </cell>
          <cell r="U1284">
            <v>0.625</v>
          </cell>
          <cell r="V1284">
            <v>0</v>
          </cell>
          <cell r="W1284">
            <v>0</v>
          </cell>
          <cell r="X1284">
            <v>0.625</v>
          </cell>
          <cell r="Y1284">
            <v>0</v>
          </cell>
          <cell r="Z1284">
            <v>0</v>
          </cell>
          <cell r="AA1284"/>
          <cell r="AB1284"/>
          <cell r="AC1284"/>
          <cell r="AD1284"/>
          <cell r="AE1284"/>
          <cell r="AF1284"/>
          <cell r="AG1284"/>
          <cell r="AH1284"/>
          <cell r="AI1284"/>
          <cell r="AJ1284"/>
          <cell r="AK1284"/>
          <cell r="AL1284"/>
        </row>
        <row r="1285">
          <cell r="D1285" t="str">
            <v>USD</v>
          </cell>
          <cell r="J1285" t="str">
            <v>LETRAS EN GARANTÍA</v>
          </cell>
          <cell r="L1285" t="str">
            <v>TASA CERO</v>
          </cell>
          <cell r="M1285" t="str">
            <v>Argentina</v>
          </cell>
          <cell r="Q1285" t="str">
            <v>No mercado</v>
          </cell>
          <cell r="R1285">
            <v>0.625</v>
          </cell>
          <cell r="S1285">
            <v>0</v>
          </cell>
          <cell r="T1285">
            <v>0</v>
          </cell>
          <cell r="U1285">
            <v>0.625</v>
          </cell>
          <cell r="V1285">
            <v>0</v>
          </cell>
          <cell r="W1285">
            <v>0</v>
          </cell>
          <cell r="X1285">
            <v>0.625</v>
          </cell>
          <cell r="Y1285">
            <v>0</v>
          </cell>
          <cell r="Z1285">
            <v>0</v>
          </cell>
          <cell r="AA1285"/>
          <cell r="AB1285"/>
          <cell r="AC1285"/>
          <cell r="AD1285"/>
          <cell r="AE1285"/>
          <cell r="AF1285"/>
          <cell r="AG1285"/>
          <cell r="AH1285"/>
          <cell r="AI1285"/>
          <cell r="AJ1285"/>
          <cell r="AK1285"/>
          <cell r="AL1285"/>
        </row>
        <row r="1286">
          <cell r="D1286" t="str">
            <v>USD</v>
          </cell>
          <cell r="J1286" t="str">
            <v>LETRAS EN GARANTÍA</v>
          </cell>
          <cell r="L1286" t="str">
            <v>TASA CERO</v>
          </cell>
          <cell r="M1286" t="str">
            <v>Argentina</v>
          </cell>
          <cell r="Q1286" t="str">
            <v>No mercado</v>
          </cell>
          <cell r="R1286">
            <v>0.625</v>
          </cell>
          <cell r="S1286">
            <v>0</v>
          </cell>
          <cell r="T1286">
            <v>0</v>
          </cell>
          <cell r="U1286">
            <v>0.625</v>
          </cell>
          <cell r="V1286">
            <v>0</v>
          </cell>
          <cell r="W1286">
            <v>0</v>
          </cell>
          <cell r="X1286">
            <v>0.625</v>
          </cell>
          <cell r="Y1286">
            <v>0</v>
          </cell>
          <cell r="Z1286">
            <v>0</v>
          </cell>
          <cell r="AA1286"/>
          <cell r="AB1286"/>
          <cell r="AC1286"/>
          <cell r="AD1286"/>
          <cell r="AE1286"/>
          <cell r="AF1286"/>
          <cell r="AG1286"/>
          <cell r="AH1286"/>
          <cell r="AI1286"/>
          <cell r="AJ1286"/>
          <cell r="AK1286"/>
          <cell r="AL1286"/>
        </row>
        <row r="1287">
          <cell r="D1287" t="str">
            <v>USD</v>
          </cell>
          <cell r="J1287" t="str">
            <v>LETRAS EN GARANTÍA</v>
          </cell>
          <cell r="L1287" t="str">
            <v>TASA CERO</v>
          </cell>
          <cell r="M1287" t="str">
            <v>Argentina</v>
          </cell>
          <cell r="Q1287" t="str">
            <v>No mercado</v>
          </cell>
          <cell r="R1287">
            <v>0.625</v>
          </cell>
          <cell r="S1287">
            <v>0</v>
          </cell>
          <cell r="T1287">
            <v>0</v>
          </cell>
          <cell r="U1287">
            <v>0.625</v>
          </cell>
          <cell r="V1287">
            <v>0</v>
          </cell>
          <cell r="W1287">
            <v>0</v>
          </cell>
          <cell r="X1287">
            <v>0.625</v>
          </cell>
          <cell r="Y1287">
            <v>0</v>
          </cell>
          <cell r="Z1287">
            <v>0</v>
          </cell>
          <cell r="AA1287"/>
          <cell r="AB1287"/>
          <cell r="AC1287"/>
          <cell r="AD1287"/>
          <cell r="AE1287"/>
          <cell r="AF1287"/>
          <cell r="AG1287"/>
          <cell r="AH1287"/>
          <cell r="AI1287"/>
          <cell r="AJ1287"/>
          <cell r="AK1287"/>
          <cell r="AL1287"/>
        </row>
        <row r="1288">
          <cell r="D1288" t="str">
            <v>USD</v>
          </cell>
          <cell r="J1288" t="str">
            <v>LETRAS EN GARANTÍA</v>
          </cell>
          <cell r="L1288" t="str">
            <v>TASA CERO</v>
          </cell>
          <cell r="M1288" t="str">
            <v>Argentina</v>
          </cell>
          <cell r="Q1288" t="str">
            <v>No mercado</v>
          </cell>
          <cell r="R1288">
            <v>0.625</v>
          </cell>
          <cell r="S1288">
            <v>0</v>
          </cell>
          <cell r="T1288">
            <v>0</v>
          </cell>
          <cell r="U1288">
            <v>0.625</v>
          </cell>
          <cell r="V1288">
            <v>0</v>
          </cell>
          <cell r="W1288">
            <v>0</v>
          </cell>
          <cell r="X1288">
            <v>0.625</v>
          </cell>
          <cell r="Y1288">
            <v>0</v>
          </cell>
          <cell r="Z1288">
            <v>0</v>
          </cell>
          <cell r="AA1288"/>
          <cell r="AB1288"/>
          <cell r="AC1288"/>
          <cell r="AD1288"/>
          <cell r="AE1288"/>
          <cell r="AF1288"/>
          <cell r="AG1288"/>
          <cell r="AH1288"/>
          <cell r="AI1288"/>
          <cell r="AJ1288"/>
          <cell r="AK1288"/>
          <cell r="AL1288"/>
        </row>
        <row r="1289">
          <cell r="D1289" t="str">
            <v>USD</v>
          </cell>
          <cell r="J1289" t="str">
            <v>LETRAS EN GARANTÍA</v>
          </cell>
          <cell r="L1289" t="str">
            <v>TASA CERO</v>
          </cell>
          <cell r="M1289" t="str">
            <v>Argentina</v>
          </cell>
          <cell r="Q1289" t="str">
            <v>No mercado</v>
          </cell>
          <cell r="R1289">
            <v>0.625</v>
          </cell>
          <cell r="S1289">
            <v>0</v>
          </cell>
          <cell r="T1289">
            <v>0</v>
          </cell>
          <cell r="U1289">
            <v>0.625</v>
          </cell>
          <cell r="V1289">
            <v>0</v>
          </cell>
          <cell r="W1289">
            <v>0</v>
          </cell>
          <cell r="X1289">
            <v>0.625</v>
          </cell>
          <cell r="Y1289">
            <v>0</v>
          </cell>
          <cell r="Z1289">
            <v>0</v>
          </cell>
          <cell r="AA1289"/>
          <cell r="AB1289"/>
          <cell r="AC1289"/>
          <cell r="AD1289"/>
          <cell r="AE1289"/>
          <cell r="AF1289"/>
          <cell r="AG1289"/>
          <cell r="AH1289"/>
          <cell r="AI1289"/>
          <cell r="AJ1289"/>
          <cell r="AK1289"/>
          <cell r="AL1289"/>
        </row>
        <row r="1290">
          <cell r="D1290" t="str">
            <v>USD</v>
          </cell>
          <cell r="J1290" t="str">
            <v>LETRAS EN GARANTÍA</v>
          </cell>
          <cell r="L1290" t="str">
            <v>TASA CERO</v>
          </cell>
          <cell r="M1290" t="str">
            <v>Argentina</v>
          </cell>
          <cell r="Q1290" t="str">
            <v>No mercado</v>
          </cell>
          <cell r="R1290">
            <v>0.625</v>
          </cell>
          <cell r="S1290">
            <v>0</v>
          </cell>
          <cell r="T1290">
            <v>0</v>
          </cell>
          <cell r="U1290">
            <v>0.625</v>
          </cell>
          <cell r="V1290">
            <v>0</v>
          </cell>
          <cell r="W1290">
            <v>0</v>
          </cell>
          <cell r="X1290">
            <v>0.625</v>
          </cell>
          <cell r="Y1290">
            <v>0</v>
          </cell>
          <cell r="Z1290">
            <v>0</v>
          </cell>
          <cell r="AA1290"/>
          <cell r="AB1290"/>
          <cell r="AC1290"/>
          <cell r="AD1290"/>
          <cell r="AE1290"/>
          <cell r="AF1290"/>
          <cell r="AG1290"/>
          <cell r="AH1290"/>
          <cell r="AI1290"/>
          <cell r="AJ1290"/>
          <cell r="AK1290"/>
          <cell r="AL1290"/>
        </row>
        <row r="1291">
          <cell r="D1291" t="str">
            <v>USD</v>
          </cell>
          <cell r="J1291" t="str">
            <v>LETRAS EN GARANTÍA</v>
          </cell>
          <cell r="L1291" t="str">
            <v>TASA CERO</v>
          </cell>
          <cell r="M1291" t="str">
            <v>Argentina</v>
          </cell>
          <cell r="Q1291" t="str">
            <v>No mercado</v>
          </cell>
          <cell r="R1291">
            <v>0.625</v>
          </cell>
          <cell r="S1291">
            <v>0</v>
          </cell>
          <cell r="T1291">
            <v>0</v>
          </cell>
          <cell r="U1291">
            <v>0.625</v>
          </cell>
          <cell r="V1291">
            <v>0</v>
          </cell>
          <cell r="W1291">
            <v>0</v>
          </cell>
          <cell r="X1291">
            <v>0.625</v>
          </cell>
          <cell r="Y1291">
            <v>0</v>
          </cell>
          <cell r="Z1291">
            <v>0</v>
          </cell>
          <cell r="AA1291"/>
          <cell r="AB1291"/>
          <cell r="AC1291"/>
          <cell r="AD1291"/>
          <cell r="AE1291"/>
          <cell r="AF1291"/>
          <cell r="AG1291"/>
          <cell r="AH1291"/>
          <cell r="AI1291"/>
          <cell r="AJ1291"/>
          <cell r="AK1291"/>
          <cell r="AL1291"/>
        </row>
        <row r="1292">
          <cell r="D1292" t="str">
            <v>USD</v>
          </cell>
          <cell r="J1292" t="str">
            <v>LETRAS EN GARANTÍA</v>
          </cell>
          <cell r="L1292" t="str">
            <v>TASA CERO</v>
          </cell>
          <cell r="M1292" t="str">
            <v>Argentina</v>
          </cell>
          <cell r="Q1292" t="str">
            <v>No mercado</v>
          </cell>
          <cell r="R1292">
            <v>0.625</v>
          </cell>
          <cell r="S1292">
            <v>0</v>
          </cell>
          <cell r="T1292">
            <v>0</v>
          </cell>
          <cell r="U1292">
            <v>0.625</v>
          </cell>
          <cell r="V1292">
            <v>0</v>
          </cell>
          <cell r="W1292">
            <v>0</v>
          </cell>
          <cell r="X1292">
            <v>0.625</v>
          </cell>
          <cell r="Y1292">
            <v>0</v>
          </cell>
          <cell r="Z1292">
            <v>0</v>
          </cell>
          <cell r="AA1292"/>
          <cell r="AB1292"/>
          <cell r="AC1292"/>
          <cell r="AD1292"/>
          <cell r="AE1292"/>
          <cell r="AF1292"/>
          <cell r="AG1292"/>
          <cell r="AH1292"/>
          <cell r="AI1292"/>
          <cell r="AJ1292"/>
          <cell r="AK1292"/>
          <cell r="AL1292"/>
        </row>
        <row r="1293">
          <cell r="D1293" t="str">
            <v>USD</v>
          </cell>
          <cell r="J1293" t="str">
            <v>LETRAS EN GARANTÍA</v>
          </cell>
          <cell r="L1293" t="str">
            <v>TASA CERO</v>
          </cell>
          <cell r="M1293" t="str">
            <v>Argentina</v>
          </cell>
          <cell r="Q1293" t="str">
            <v>No mercado</v>
          </cell>
          <cell r="R1293">
            <v>0.625</v>
          </cell>
          <cell r="S1293">
            <v>0</v>
          </cell>
          <cell r="T1293">
            <v>0</v>
          </cell>
          <cell r="U1293">
            <v>0.625</v>
          </cell>
          <cell r="V1293">
            <v>0</v>
          </cell>
          <cell r="W1293">
            <v>0</v>
          </cell>
          <cell r="X1293">
            <v>0.625</v>
          </cell>
          <cell r="Y1293">
            <v>0</v>
          </cell>
          <cell r="Z1293">
            <v>0</v>
          </cell>
          <cell r="AA1293"/>
          <cell r="AB1293"/>
          <cell r="AC1293"/>
          <cell r="AD1293"/>
          <cell r="AE1293"/>
          <cell r="AF1293"/>
          <cell r="AG1293"/>
          <cell r="AH1293"/>
          <cell r="AI1293"/>
          <cell r="AJ1293"/>
          <cell r="AK1293"/>
          <cell r="AL1293"/>
        </row>
        <row r="1294">
          <cell r="D1294" t="str">
            <v>USD</v>
          </cell>
          <cell r="J1294" t="str">
            <v>LETRAS EN GARANTÍA</v>
          </cell>
          <cell r="L1294" t="str">
            <v>TASA CERO</v>
          </cell>
          <cell r="M1294" t="str">
            <v>Argentina</v>
          </cell>
          <cell r="Q1294" t="str">
            <v>No mercado</v>
          </cell>
          <cell r="R1294">
            <v>0.625</v>
          </cell>
          <cell r="S1294">
            <v>0</v>
          </cell>
          <cell r="T1294">
            <v>0</v>
          </cell>
          <cell r="U1294">
            <v>0.625</v>
          </cell>
          <cell r="V1294">
            <v>0</v>
          </cell>
          <cell r="W1294">
            <v>0</v>
          </cell>
          <cell r="X1294">
            <v>0.625</v>
          </cell>
          <cell r="Y1294">
            <v>0</v>
          </cell>
          <cell r="Z1294">
            <v>0</v>
          </cell>
          <cell r="AA1294"/>
          <cell r="AB1294"/>
          <cell r="AC1294"/>
          <cell r="AD1294"/>
          <cell r="AE1294"/>
          <cell r="AF1294"/>
          <cell r="AG1294"/>
          <cell r="AH1294"/>
          <cell r="AI1294"/>
          <cell r="AJ1294"/>
          <cell r="AK1294"/>
          <cell r="AL1294"/>
        </row>
        <row r="1295">
          <cell r="D1295" t="str">
            <v>USD</v>
          </cell>
          <cell r="J1295" t="str">
            <v>LETRAS EN GARANTÍA</v>
          </cell>
          <cell r="L1295" t="str">
            <v>TASA CERO</v>
          </cell>
          <cell r="M1295" t="str">
            <v>Argentina</v>
          </cell>
          <cell r="Q1295" t="str">
            <v>No mercado</v>
          </cell>
          <cell r="R1295">
            <v>0.625</v>
          </cell>
          <cell r="S1295">
            <v>0</v>
          </cell>
          <cell r="T1295">
            <v>0</v>
          </cell>
          <cell r="U1295">
            <v>0.625</v>
          </cell>
          <cell r="V1295">
            <v>0</v>
          </cell>
          <cell r="W1295">
            <v>0</v>
          </cell>
          <cell r="X1295">
            <v>0.625</v>
          </cell>
          <cell r="Y1295">
            <v>0</v>
          </cell>
          <cell r="Z1295">
            <v>0</v>
          </cell>
          <cell r="AA1295"/>
          <cell r="AB1295"/>
          <cell r="AC1295"/>
          <cell r="AD1295"/>
          <cell r="AE1295"/>
          <cell r="AF1295"/>
          <cell r="AG1295"/>
          <cell r="AH1295"/>
          <cell r="AI1295"/>
          <cell r="AJ1295"/>
          <cell r="AK1295"/>
          <cell r="AL1295"/>
        </row>
        <row r="1296">
          <cell r="D1296" t="str">
            <v>USD</v>
          </cell>
          <cell r="J1296" t="str">
            <v>LETRAS EN GARANTÍA</v>
          </cell>
          <cell r="L1296" t="str">
            <v>TASA CERO</v>
          </cell>
          <cell r="M1296" t="str">
            <v>Argentina</v>
          </cell>
          <cell r="Q1296" t="str">
            <v>No mercado</v>
          </cell>
          <cell r="R1296">
            <v>0.625</v>
          </cell>
          <cell r="S1296">
            <v>0</v>
          </cell>
          <cell r="T1296">
            <v>0</v>
          </cell>
          <cell r="U1296">
            <v>0.625</v>
          </cell>
          <cell r="V1296">
            <v>0</v>
          </cell>
          <cell r="W1296">
            <v>0</v>
          </cell>
          <cell r="X1296">
            <v>0.625</v>
          </cell>
          <cell r="Y1296">
            <v>0</v>
          </cell>
          <cell r="Z1296">
            <v>0</v>
          </cell>
          <cell r="AA1296"/>
          <cell r="AB1296"/>
          <cell r="AC1296"/>
          <cell r="AD1296"/>
          <cell r="AE1296"/>
          <cell r="AF1296"/>
          <cell r="AG1296"/>
          <cell r="AH1296"/>
          <cell r="AI1296"/>
          <cell r="AJ1296"/>
          <cell r="AK1296"/>
          <cell r="AL1296"/>
        </row>
        <row r="1297">
          <cell r="D1297" t="str">
            <v>USD</v>
          </cell>
          <cell r="J1297" t="str">
            <v>LETRAS EN GARANTÍA</v>
          </cell>
          <cell r="L1297" t="str">
            <v>TASA CERO</v>
          </cell>
          <cell r="M1297" t="str">
            <v>Argentina</v>
          </cell>
          <cell r="Q1297" t="str">
            <v>No mercado</v>
          </cell>
          <cell r="R1297">
            <v>0.625</v>
          </cell>
          <cell r="S1297">
            <v>0</v>
          </cell>
          <cell r="T1297">
            <v>0</v>
          </cell>
          <cell r="U1297">
            <v>0.625</v>
          </cell>
          <cell r="V1297">
            <v>0</v>
          </cell>
          <cell r="W1297">
            <v>0</v>
          </cell>
          <cell r="X1297">
            <v>0.625</v>
          </cell>
          <cell r="Y1297">
            <v>0</v>
          </cell>
          <cell r="Z1297">
            <v>0</v>
          </cell>
          <cell r="AA1297"/>
          <cell r="AB1297"/>
          <cell r="AC1297"/>
          <cell r="AD1297"/>
          <cell r="AE1297"/>
          <cell r="AF1297"/>
          <cell r="AG1297"/>
          <cell r="AH1297"/>
          <cell r="AI1297"/>
          <cell r="AJ1297"/>
          <cell r="AK1297"/>
          <cell r="AL1297"/>
        </row>
        <row r="1298">
          <cell r="D1298" t="str">
            <v>USD</v>
          </cell>
          <cell r="J1298" t="str">
            <v>LETRAS EN GARANTÍA</v>
          </cell>
          <cell r="L1298" t="str">
            <v>TASA CERO</v>
          </cell>
          <cell r="M1298" t="str">
            <v>Argentina</v>
          </cell>
          <cell r="Q1298" t="str">
            <v>No mercado</v>
          </cell>
          <cell r="R1298">
            <v>0.625</v>
          </cell>
          <cell r="S1298">
            <v>0</v>
          </cell>
          <cell r="T1298">
            <v>0</v>
          </cell>
          <cell r="U1298">
            <v>0.625</v>
          </cell>
          <cell r="V1298">
            <v>0</v>
          </cell>
          <cell r="W1298">
            <v>0</v>
          </cell>
          <cell r="X1298">
            <v>0.625</v>
          </cell>
          <cell r="Y1298">
            <v>0</v>
          </cell>
          <cell r="Z1298">
            <v>0</v>
          </cell>
          <cell r="AA1298"/>
          <cell r="AB1298"/>
          <cell r="AC1298"/>
          <cell r="AD1298"/>
          <cell r="AE1298"/>
          <cell r="AF1298"/>
          <cell r="AG1298"/>
          <cell r="AH1298"/>
          <cell r="AI1298"/>
          <cell r="AJ1298"/>
          <cell r="AK1298"/>
          <cell r="AL1298"/>
        </row>
        <row r="1299">
          <cell r="D1299" t="str">
            <v>USD</v>
          </cell>
          <cell r="J1299" t="str">
            <v>LETRAS EN GARANTÍA</v>
          </cell>
          <cell r="L1299" t="str">
            <v>TASA CERO</v>
          </cell>
          <cell r="M1299" t="str">
            <v>Argentina</v>
          </cell>
          <cell r="Q1299" t="str">
            <v>No mercado</v>
          </cell>
          <cell r="R1299">
            <v>0.625</v>
          </cell>
          <cell r="S1299">
            <v>0</v>
          </cell>
          <cell r="T1299">
            <v>0</v>
          </cell>
          <cell r="U1299">
            <v>0.625</v>
          </cell>
          <cell r="V1299">
            <v>0</v>
          </cell>
          <cell r="W1299">
            <v>0</v>
          </cell>
          <cell r="X1299">
            <v>0.625</v>
          </cell>
          <cell r="Y1299">
            <v>0</v>
          </cell>
          <cell r="Z1299">
            <v>0</v>
          </cell>
          <cell r="AA1299"/>
          <cell r="AB1299"/>
          <cell r="AC1299"/>
          <cell r="AD1299"/>
          <cell r="AE1299"/>
          <cell r="AF1299"/>
          <cell r="AG1299"/>
          <cell r="AH1299"/>
          <cell r="AI1299"/>
          <cell r="AJ1299"/>
          <cell r="AK1299"/>
          <cell r="AL1299"/>
        </row>
        <row r="1300">
          <cell r="D1300" t="str">
            <v>USD</v>
          </cell>
          <cell r="J1300" t="str">
            <v>LETRAS EN GARANTÍA</v>
          </cell>
          <cell r="L1300" t="str">
            <v>TASA CERO</v>
          </cell>
          <cell r="M1300" t="str">
            <v>Argentina</v>
          </cell>
          <cell r="Q1300" t="str">
            <v>No mercado</v>
          </cell>
          <cell r="R1300">
            <v>0.625</v>
          </cell>
          <cell r="S1300">
            <v>0</v>
          </cell>
          <cell r="T1300">
            <v>0</v>
          </cell>
          <cell r="U1300">
            <v>0.625</v>
          </cell>
          <cell r="V1300">
            <v>0</v>
          </cell>
          <cell r="W1300">
            <v>0</v>
          </cell>
          <cell r="X1300">
            <v>0.625</v>
          </cell>
          <cell r="Y1300">
            <v>0</v>
          </cell>
          <cell r="Z1300">
            <v>0</v>
          </cell>
          <cell r="AA1300"/>
          <cell r="AB1300"/>
          <cell r="AC1300"/>
          <cell r="AD1300"/>
          <cell r="AE1300"/>
          <cell r="AF1300"/>
          <cell r="AG1300"/>
          <cell r="AH1300"/>
          <cell r="AI1300"/>
          <cell r="AJ1300"/>
          <cell r="AK1300"/>
          <cell r="AL1300"/>
        </row>
        <row r="1301">
          <cell r="D1301" t="str">
            <v>USD</v>
          </cell>
          <cell r="J1301" t="str">
            <v>LETRAS EN GARANTÍA</v>
          </cell>
          <cell r="L1301" t="str">
            <v>TASA CERO</v>
          </cell>
          <cell r="M1301" t="str">
            <v>Argentina</v>
          </cell>
          <cell r="Q1301" t="str">
            <v>No mercado</v>
          </cell>
          <cell r="R1301">
            <v>0.625</v>
          </cell>
          <cell r="S1301">
            <v>0</v>
          </cell>
          <cell r="T1301">
            <v>0</v>
          </cell>
          <cell r="U1301">
            <v>0.625</v>
          </cell>
          <cell r="V1301">
            <v>0</v>
          </cell>
          <cell r="W1301">
            <v>0</v>
          </cell>
          <cell r="X1301">
            <v>0.625</v>
          </cell>
          <cell r="Y1301">
            <v>0</v>
          </cell>
          <cell r="Z1301">
            <v>0</v>
          </cell>
          <cell r="AA1301"/>
          <cell r="AB1301"/>
          <cell r="AC1301"/>
          <cell r="AD1301"/>
          <cell r="AE1301"/>
          <cell r="AF1301"/>
          <cell r="AG1301"/>
          <cell r="AH1301"/>
          <cell r="AI1301"/>
          <cell r="AJ1301"/>
          <cell r="AK1301"/>
          <cell r="AL1301"/>
        </row>
        <row r="1302">
          <cell r="D1302" t="str">
            <v>USD</v>
          </cell>
          <cell r="J1302" t="str">
            <v>LETRAS EN GARANTÍA</v>
          </cell>
          <cell r="L1302" t="str">
            <v>TASA CERO</v>
          </cell>
          <cell r="M1302" t="str">
            <v>Argentina</v>
          </cell>
          <cell r="Q1302" t="str">
            <v>No mercado</v>
          </cell>
          <cell r="R1302">
            <v>0.66</v>
          </cell>
          <cell r="S1302">
            <v>0</v>
          </cell>
          <cell r="T1302">
            <v>0</v>
          </cell>
          <cell r="U1302">
            <v>0.66</v>
          </cell>
          <cell r="V1302">
            <v>0</v>
          </cell>
          <cell r="W1302">
            <v>0</v>
          </cell>
          <cell r="X1302">
            <v>0.66</v>
          </cell>
          <cell r="Y1302">
            <v>0</v>
          </cell>
          <cell r="Z1302">
            <v>0</v>
          </cell>
          <cell r="AA1302"/>
          <cell r="AB1302"/>
          <cell r="AC1302"/>
          <cell r="AD1302"/>
          <cell r="AE1302"/>
          <cell r="AF1302"/>
          <cell r="AG1302"/>
          <cell r="AH1302"/>
          <cell r="AI1302"/>
          <cell r="AJ1302"/>
          <cell r="AK1302"/>
          <cell r="AL1302"/>
        </row>
        <row r="1303">
          <cell r="D1303" t="str">
            <v>USD</v>
          </cell>
          <cell r="J1303" t="str">
            <v>LETRAS EN GARANTÍA</v>
          </cell>
          <cell r="L1303" t="str">
            <v>TASA CERO</v>
          </cell>
          <cell r="M1303" t="str">
            <v>Argentina</v>
          </cell>
          <cell r="Q1303" t="str">
            <v>No mercado</v>
          </cell>
          <cell r="R1303">
            <v>0.66</v>
          </cell>
          <cell r="S1303">
            <v>0</v>
          </cell>
          <cell r="T1303">
            <v>0</v>
          </cell>
          <cell r="U1303">
            <v>0.66</v>
          </cell>
          <cell r="V1303">
            <v>0</v>
          </cell>
          <cell r="W1303">
            <v>0</v>
          </cell>
          <cell r="X1303">
            <v>0.66</v>
          </cell>
          <cell r="Y1303">
            <v>0</v>
          </cell>
          <cell r="Z1303">
            <v>0</v>
          </cell>
          <cell r="AA1303"/>
          <cell r="AB1303"/>
          <cell r="AC1303"/>
          <cell r="AD1303"/>
          <cell r="AE1303"/>
          <cell r="AF1303"/>
          <cell r="AG1303"/>
          <cell r="AH1303"/>
          <cell r="AI1303"/>
          <cell r="AJ1303"/>
          <cell r="AK1303"/>
          <cell r="AL1303"/>
        </row>
        <row r="1304">
          <cell r="D1304" t="str">
            <v>USD</v>
          </cell>
          <cell r="J1304" t="str">
            <v>LETRAS EN GARANTÍA</v>
          </cell>
          <cell r="L1304" t="str">
            <v>TASA CERO</v>
          </cell>
          <cell r="M1304" t="str">
            <v>Argentina</v>
          </cell>
          <cell r="Q1304" t="str">
            <v>No mercado</v>
          </cell>
          <cell r="R1304">
            <v>0.66</v>
          </cell>
          <cell r="S1304">
            <v>0</v>
          </cell>
          <cell r="T1304">
            <v>0</v>
          </cell>
          <cell r="U1304">
            <v>0.66</v>
          </cell>
          <cell r="V1304">
            <v>0</v>
          </cell>
          <cell r="W1304">
            <v>0</v>
          </cell>
          <cell r="X1304">
            <v>0.66</v>
          </cell>
          <cell r="Y1304">
            <v>0</v>
          </cell>
          <cell r="Z1304">
            <v>0</v>
          </cell>
          <cell r="AA1304"/>
          <cell r="AB1304"/>
          <cell r="AC1304"/>
          <cell r="AD1304"/>
          <cell r="AE1304"/>
          <cell r="AF1304"/>
          <cell r="AG1304"/>
          <cell r="AH1304"/>
          <cell r="AI1304"/>
          <cell r="AJ1304"/>
          <cell r="AK1304"/>
          <cell r="AL1304"/>
        </row>
        <row r="1305">
          <cell r="D1305" t="str">
            <v>USD</v>
          </cell>
          <cell r="J1305" t="str">
            <v>LETRAS EN GARANTÍA</v>
          </cell>
          <cell r="L1305" t="str">
            <v>TASA CERO</v>
          </cell>
          <cell r="M1305" t="str">
            <v>Argentina</v>
          </cell>
          <cell r="Q1305" t="str">
            <v>No mercado</v>
          </cell>
          <cell r="R1305">
            <v>0.66</v>
          </cell>
          <cell r="S1305">
            <v>0</v>
          </cell>
          <cell r="T1305">
            <v>0</v>
          </cell>
          <cell r="U1305">
            <v>0.66</v>
          </cell>
          <cell r="V1305">
            <v>0</v>
          </cell>
          <cell r="W1305">
            <v>0</v>
          </cell>
          <cell r="X1305">
            <v>0.66</v>
          </cell>
          <cell r="Y1305">
            <v>0</v>
          </cell>
          <cell r="Z1305">
            <v>0</v>
          </cell>
          <cell r="AA1305"/>
          <cell r="AB1305"/>
          <cell r="AC1305"/>
          <cell r="AD1305"/>
          <cell r="AE1305"/>
          <cell r="AF1305"/>
          <cell r="AG1305"/>
          <cell r="AH1305"/>
          <cell r="AI1305"/>
          <cell r="AJ1305"/>
          <cell r="AK1305"/>
          <cell r="AL1305"/>
        </row>
        <row r="1306">
          <cell r="D1306" t="str">
            <v>USD</v>
          </cell>
          <cell r="J1306" t="str">
            <v>LETRAS EN GARANTÍA</v>
          </cell>
          <cell r="L1306" t="str">
            <v>TASA CERO</v>
          </cell>
          <cell r="M1306" t="str">
            <v>Argentina</v>
          </cell>
          <cell r="Q1306" t="str">
            <v>No mercado</v>
          </cell>
          <cell r="R1306">
            <v>0.66</v>
          </cell>
          <cell r="S1306">
            <v>0</v>
          </cell>
          <cell r="T1306">
            <v>0</v>
          </cell>
          <cell r="U1306">
            <v>0.66</v>
          </cell>
          <cell r="V1306">
            <v>0</v>
          </cell>
          <cell r="W1306">
            <v>0</v>
          </cell>
          <cell r="X1306">
            <v>0.66</v>
          </cell>
          <cell r="Y1306">
            <v>0</v>
          </cell>
          <cell r="Z1306">
            <v>0</v>
          </cell>
          <cell r="AA1306"/>
          <cell r="AB1306"/>
          <cell r="AC1306"/>
          <cell r="AD1306"/>
          <cell r="AE1306"/>
          <cell r="AF1306"/>
          <cell r="AG1306"/>
          <cell r="AH1306"/>
          <cell r="AI1306"/>
          <cell r="AJ1306"/>
          <cell r="AK1306"/>
          <cell r="AL1306"/>
        </row>
        <row r="1307">
          <cell r="D1307" t="str">
            <v>USD</v>
          </cell>
          <cell r="J1307" t="str">
            <v>LETRAS EN GARANTÍA</v>
          </cell>
          <cell r="L1307" t="str">
            <v>TASA CERO</v>
          </cell>
          <cell r="M1307" t="str">
            <v>Argentina</v>
          </cell>
          <cell r="Q1307" t="str">
            <v>No mercado</v>
          </cell>
          <cell r="R1307">
            <v>0.66</v>
          </cell>
          <cell r="S1307">
            <v>0</v>
          </cell>
          <cell r="T1307">
            <v>0</v>
          </cell>
          <cell r="U1307">
            <v>0.66</v>
          </cell>
          <cell r="V1307">
            <v>0</v>
          </cell>
          <cell r="W1307">
            <v>0</v>
          </cell>
          <cell r="X1307">
            <v>0.66</v>
          </cell>
          <cell r="Y1307">
            <v>0</v>
          </cell>
          <cell r="Z1307">
            <v>0</v>
          </cell>
          <cell r="AA1307"/>
          <cell r="AB1307"/>
          <cell r="AC1307"/>
          <cell r="AD1307"/>
          <cell r="AE1307"/>
          <cell r="AF1307"/>
          <cell r="AG1307"/>
          <cell r="AH1307"/>
          <cell r="AI1307"/>
          <cell r="AJ1307"/>
          <cell r="AK1307"/>
          <cell r="AL1307"/>
        </row>
        <row r="1308">
          <cell r="D1308" t="str">
            <v>USD</v>
          </cell>
          <cell r="J1308" t="str">
            <v>LETRAS EN GARANTÍA</v>
          </cell>
          <cell r="L1308" t="str">
            <v>TASA CERO</v>
          </cell>
          <cell r="M1308" t="str">
            <v>Argentina</v>
          </cell>
          <cell r="Q1308" t="str">
            <v>No mercado</v>
          </cell>
          <cell r="R1308">
            <v>0.66</v>
          </cell>
          <cell r="S1308">
            <v>0</v>
          </cell>
          <cell r="T1308">
            <v>0</v>
          </cell>
          <cell r="U1308">
            <v>0.66</v>
          </cell>
          <cell r="V1308">
            <v>0</v>
          </cell>
          <cell r="W1308">
            <v>0</v>
          </cell>
          <cell r="X1308">
            <v>0.66</v>
          </cell>
          <cell r="Y1308">
            <v>0</v>
          </cell>
          <cell r="Z1308">
            <v>0</v>
          </cell>
          <cell r="AA1308"/>
          <cell r="AB1308"/>
          <cell r="AC1308"/>
          <cell r="AD1308"/>
          <cell r="AE1308"/>
          <cell r="AF1308"/>
          <cell r="AG1308"/>
          <cell r="AH1308"/>
          <cell r="AI1308"/>
          <cell r="AJ1308"/>
          <cell r="AK1308"/>
          <cell r="AL1308"/>
        </row>
        <row r="1309">
          <cell r="D1309" t="str">
            <v>USD</v>
          </cell>
          <cell r="J1309" t="str">
            <v>LETRAS EN GARANTÍA</v>
          </cell>
          <cell r="L1309" t="str">
            <v>TASA CERO</v>
          </cell>
          <cell r="M1309" t="str">
            <v>Argentina</v>
          </cell>
          <cell r="Q1309" t="str">
            <v>No mercado</v>
          </cell>
          <cell r="R1309">
            <v>0.66</v>
          </cell>
          <cell r="S1309">
            <v>0</v>
          </cell>
          <cell r="T1309">
            <v>0</v>
          </cell>
          <cell r="U1309">
            <v>0.66</v>
          </cell>
          <cell r="V1309">
            <v>0</v>
          </cell>
          <cell r="W1309">
            <v>0</v>
          </cell>
          <cell r="X1309">
            <v>0.66</v>
          </cell>
          <cell r="Y1309">
            <v>0</v>
          </cell>
          <cell r="Z1309">
            <v>0</v>
          </cell>
          <cell r="AA1309"/>
          <cell r="AB1309"/>
          <cell r="AC1309"/>
          <cell r="AD1309"/>
          <cell r="AE1309"/>
          <cell r="AF1309"/>
          <cell r="AG1309"/>
          <cell r="AH1309"/>
          <cell r="AI1309"/>
          <cell r="AJ1309"/>
          <cell r="AK1309"/>
          <cell r="AL1309"/>
        </row>
        <row r="1310">
          <cell r="D1310" t="str">
            <v>USD</v>
          </cell>
          <cell r="J1310" t="str">
            <v>LETRAS EN GARANTÍA</v>
          </cell>
          <cell r="L1310" t="str">
            <v>TASA CERO</v>
          </cell>
          <cell r="M1310" t="str">
            <v>Argentina</v>
          </cell>
          <cell r="Q1310" t="str">
            <v>No mercado</v>
          </cell>
          <cell r="R1310">
            <v>0.66</v>
          </cell>
          <cell r="S1310">
            <v>0</v>
          </cell>
          <cell r="T1310">
            <v>0</v>
          </cell>
          <cell r="U1310">
            <v>0.66</v>
          </cell>
          <cell r="V1310">
            <v>0</v>
          </cell>
          <cell r="W1310">
            <v>0</v>
          </cell>
          <cell r="X1310">
            <v>0.66</v>
          </cell>
          <cell r="Y1310">
            <v>0</v>
          </cell>
          <cell r="Z1310">
            <v>0</v>
          </cell>
          <cell r="AA1310"/>
          <cell r="AB1310"/>
          <cell r="AC1310"/>
          <cell r="AD1310"/>
          <cell r="AE1310"/>
          <cell r="AF1310"/>
          <cell r="AG1310"/>
          <cell r="AH1310"/>
          <cell r="AI1310"/>
          <cell r="AJ1310"/>
          <cell r="AK1310"/>
          <cell r="AL1310"/>
        </row>
        <row r="1311">
          <cell r="D1311" t="str">
            <v>USD</v>
          </cell>
          <cell r="J1311" t="str">
            <v>LETRAS EN GARANTÍA</v>
          </cell>
          <cell r="L1311" t="str">
            <v>TASA CERO</v>
          </cell>
          <cell r="M1311" t="str">
            <v>Argentina</v>
          </cell>
          <cell r="Q1311" t="str">
            <v>No mercado</v>
          </cell>
          <cell r="R1311">
            <v>0.66</v>
          </cell>
          <cell r="S1311">
            <v>0</v>
          </cell>
          <cell r="T1311">
            <v>0</v>
          </cell>
          <cell r="U1311">
            <v>0.66</v>
          </cell>
          <cell r="V1311">
            <v>0</v>
          </cell>
          <cell r="W1311">
            <v>0</v>
          </cell>
          <cell r="X1311">
            <v>0.66</v>
          </cell>
          <cell r="Y1311">
            <v>0</v>
          </cell>
          <cell r="Z1311">
            <v>0</v>
          </cell>
          <cell r="AA1311"/>
          <cell r="AB1311"/>
          <cell r="AC1311"/>
          <cell r="AD1311"/>
          <cell r="AE1311"/>
          <cell r="AF1311"/>
          <cell r="AG1311"/>
          <cell r="AH1311"/>
          <cell r="AI1311"/>
          <cell r="AJ1311"/>
          <cell r="AK1311"/>
          <cell r="AL1311"/>
        </row>
        <row r="1312">
          <cell r="D1312" t="str">
            <v>USD</v>
          </cell>
          <cell r="J1312" t="str">
            <v>LETRAS EN GARANTÍA</v>
          </cell>
          <cell r="L1312" t="str">
            <v>TASA CERO</v>
          </cell>
          <cell r="M1312" t="str">
            <v>Argentina</v>
          </cell>
          <cell r="Q1312" t="str">
            <v>No mercado</v>
          </cell>
          <cell r="R1312">
            <v>0.66</v>
          </cell>
          <cell r="S1312">
            <v>0</v>
          </cell>
          <cell r="T1312">
            <v>0</v>
          </cell>
          <cell r="U1312">
            <v>0.66</v>
          </cell>
          <cell r="V1312">
            <v>0</v>
          </cell>
          <cell r="W1312">
            <v>0</v>
          </cell>
          <cell r="X1312">
            <v>0.66</v>
          </cell>
          <cell r="Y1312">
            <v>0</v>
          </cell>
          <cell r="Z1312">
            <v>0</v>
          </cell>
          <cell r="AA1312"/>
          <cell r="AB1312"/>
          <cell r="AC1312"/>
          <cell r="AD1312"/>
          <cell r="AE1312"/>
          <cell r="AF1312"/>
          <cell r="AG1312"/>
          <cell r="AH1312"/>
          <cell r="AI1312"/>
          <cell r="AJ1312"/>
          <cell r="AK1312"/>
          <cell r="AL1312"/>
        </row>
        <row r="1313">
          <cell r="D1313" t="str">
            <v>USD</v>
          </cell>
          <cell r="J1313" t="str">
            <v>LETRAS EN GARANTÍA</v>
          </cell>
          <cell r="L1313" t="str">
            <v>TASA CERO</v>
          </cell>
          <cell r="M1313" t="str">
            <v>Argentina</v>
          </cell>
          <cell r="Q1313" t="str">
            <v>No mercado</v>
          </cell>
          <cell r="R1313">
            <v>0.66</v>
          </cell>
          <cell r="S1313">
            <v>0</v>
          </cell>
          <cell r="T1313">
            <v>0</v>
          </cell>
          <cell r="U1313">
            <v>0.66</v>
          </cell>
          <cell r="V1313">
            <v>0</v>
          </cell>
          <cell r="W1313">
            <v>0</v>
          </cell>
          <cell r="X1313">
            <v>0.66</v>
          </cell>
          <cell r="Y1313">
            <v>0</v>
          </cell>
          <cell r="Z1313">
            <v>0</v>
          </cell>
          <cell r="AA1313"/>
          <cell r="AB1313"/>
          <cell r="AC1313"/>
          <cell r="AD1313"/>
          <cell r="AE1313"/>
          <cell r="AF1313"/>
          <cell r="AG1313"/>
          <cell r="AH1313"/>
          <cell r="AI1313"/>
          <cell r="AJ1313"/>
          <cell r="AK1313"/>
          <cell r="AL1313"/>
        </row>
        <row r="1314">
          <cell r="D1314" t="str">
            <v>USD</v>
          </cell>
          <cell r="J1314" t="str">
            <v>LETRAS EN GARANTÍA</v>
          </cell>
          <cell r="L1314" t="str">
            <v>TASA CERO</v>
          </cell>
          <cell r="M1314" t="str">
            <v>Argentina</v>
          </cell>
          <cell r="Q1314" t="str">
            <v>No mercado</v>
          </cell>
          <cell r="R1314">
            <v>0.66</v>
          </cell>
          <cell r="S1314">
            <v>0</v>
          </cell>
          <cell r="T1314">
            <v>0</v>
          </cell>
          <cell r="U1314">
            <v>0.66</v>
          </cell>
          <cell r="V1314">
            <v>0</v>
          </cell>
          <cell r="W1314">
            <v>0</v>
          </cell>
          <cell r="X1314">
            <v>0.66</v>
          </cell>
          <cell r="Y1314">
            <v>0</v>
          </cell>
          <cell r="Z1314">
            <v>0</v>
          </cell>
          <cell r="AA1314"/>
          <cell r="AB1314"/>
          <cell r="AC1314"/>
          <cell r="AD1314"/>
          <cell r="AE1314"/>
          <cell r="AF1314"/>
          <cell r="AG1314"/>
          <cell r="AH1314"/>
          <cell r="AI1314"/>
          <cell r="AJ1314"/>
          <cell r="AK1314"/>
          <cell r="AL1314"/>
        </row>
        <row r="1315">
          <cell r="D1315" t="str">
            <v>USD</v>
          </cell>
          <cell r="J1315" t="str">
            <v>LETRAS EN GARANTÍA</v>
          </cell>
          <cell r="L1315" t="str">
            <v>TASA CERO</v>
          </cell>
          <cell r="M1315" t="str">
            <v>Argentina</v>
          </cell>
          <cell r="Q1315" t="str">
            <v>No mercado</v>
          </cell>
          <cell r="R1315">
            <v>0.66</v>
          </cell>
          <cell r="S1315">
            <v>0</v>
          </cell>
          <cell r="T1315">
            <v>0</v>
          </cell>
          <cell r="U1315">
            <v>0.66</v>
          </cell>
          <cell r="V1315">
            <v>0</v>
          </cell>
          <cell r="W1315">
            <v>0</v>
          </cell>
          <cell r="X1315">
            <v>0.66</v>
          </cell>
          <cell r="Y1315">
            <v>0</v>
          </cell>
          <cell r="Z1315">
            <v>0</v>
          </cell>
          <cell r="AA1315"/>
          <cell r="AB1315"/>
          <cell r="AC1315"/>
          <cell r="AD1315"/>
          <cell r="AE1315"/>
          <cell r="AF1315"/>
          <cell r="AG1315"/>
          <cell r="AH1315"/>
          <cell r="AI1315"/>
          <cell r="AJ1315"/>
          <cell r="AK1315"/>
          <cell r="AL1315"/>
        </row>
        <row r="1316">
          <cell r="D1316" t="str">
            <v>USD</v>
          </cell>
          <cell r="J1316" t="str">
            <v>LETRAS EN GARANTÍA</v>
          </cell>
          <cell r="L1316" t="str">
            <v>TASA CERO</v>
          </cell>
          <cell r="M1316" t="str">
            <v>Argentina</v>
          </cell>
          <cell r="Q1316" t="str">
            <v>No mercado</v>
          </cell>
          <cell r="R1316">
            <v>0.66</v>
          </cell>
          <cell r="S1316">
            <v>0</v>
          </cell>
          <cell r="T1316">
            <v>0</v>
          </cell>
          <cell r="U1316">
            <v>0.66</v>
          </cell>
          <cell r="V1316">
            <v>0</v>
          </cell>
          <cell r="W1316">
            <v>0</v>
          </cell>
          <cell r="X1316">
            <v>0.66</v>
          </cell>
          <cell r="Y1316">
            <v>0</v>
          </cell>
          <cell r="Z1316">
            <v>0</v>
          </cell>
          <cell r="AA1316"/>
          <cell r="AB1316"/>
          <cell r="AC1316"/>
          <cell r="AD1316"/>
          <cell r="AE1316"/>
          <cell r="AF1316"/>
          <cell r="AG1316"/>
          <cell r="AH1316"/>
          <cell r="AI1316"/>
          <cell r="AJ1316"/>
          <cell r="AK1316"/>
          <cell r="AL1316"/>
        </row>
        <row r="1317">
          <cell r="D1317" t="str">
            <v>USD</v>
          </cell>
          <cell r="J1317" t="str">
            <v>LETRAS EN GARANTÍA</v>
          </cell>
          <cell r="L1317" t="str">
            <v>TASA CERO</v>
          </cell>
          <cell r="M1317" t="str">
            <v>Argentina</v>
          </cell>
          <cell r="Q1317" t="str">
            <v>No mercado</v>
          </cell>
          <cell r="R1317">
            <v>0.66</v>
          </cell>
          <cell r="S1317">
            <v>0</v>
          </cell>
          <cell r="T1317">
            <v>0</v>
          </cell>
          <cell r="U1317">
            <v>0.66</v>
          </cell>
          <cell r="V1317">
            <v>0</v>
          </cell>
          <cell r="W1317">
            <v>0</v>
          </cell>
          <cell r="X1317">
            <v>0.66</v>
          </cell>
          <cell r="Y1317">
            <v>0</v>
          </cell>
          <cell r="Z1317">
            <v>0</v>
          </cell>
          <cell r="AA1317"/>
          <cell r="AB1317"/>
          <cell r="AC1317"/>
          <cell r="AD1317"/>
          <cell r="AE1317"/>
          <cell r="AF1317"/>
          <cell r="AG1317"/>
          <cell r="AH1317"/>
          <cell r="AI1317"/>
          <cell r="AJ1317"/>
          <cell r="AK1317"/>
          <cell r="AL1317"/>
        </row>
        <row r="1318">
          <cell r="D1318" t="str">
            <v>USD</v>
          </cell>
          <cell r="J1318" t="str">
            <v>LETRAS EN GARANTÍA</v>
          </cell>
          <cell r="L1318" t="str">
            <v>TASA CERO</v>
          </cell>
          <cell r="M1318" t="str">
            <v>Argentina</v>
          </cell>
          <cell r="Q1318" t="str">
            <v>No mercado</v>
          </cell>
          <cell r="R1318">
            <v>0.66</v>
          </cell>
          <cell r="S1318">
            <v>0</v>
          </cell>
          <cell r="T1318">
            <v>0</v>
          </cell>
          <cell r="U1318">
            <v>0.66</v>
          </cell>
          <cell r="V1318">
            <v>0</v>
          </cell>
          <cell r="W1318">
            <v>0</v>
          </cell>
          <cell r="X1318">
            <v>0.66</v>
          </cell>
          <cell r="Y1318">
            <v>0</v>
          </cell>
          <cell r="Z1318">
            <v>0</v>
          </cell>
          <cell r="AA1318"/>
          <cell r="AB1318"/>
          <cell r="AC1318"/>
          <cell r="AD1318"/>
          <cell r="AE1318"/>
          <cell r="AF1318"/>
          <cell r="AG1318"/>
          <cell r="AH1318"/>
          <cell r="AI1318"/>
          <cell r="AJ1318"/>
          <cell r="AK1318"/>
          <cell r="AL1318"/>
        </row>
        <row r="1319">
          <cell r="D1319" t="str">
            <v>USD</v>
          </cell>
          <cell r="J1319" t="str">
            <v>LETRAS EN GARANTÍA</v>
          </cell>
          <cell r="L1319" t="str">
            <v>TASA CERO</v>
          </cell>
          <cell r="M1319" t="str">
            <v>Argentina</v>
          </cell>
          <cell r="Q1319" t="str">
            <v>No mercado</v>
          </cell>
          <cell r="R1319">
            <v>0.66</v>
          </cell>
          <cell r="S1319">
            <v>0</v>
          </cell>
          <cell r="T1319">
            <v>0</v>
          </cell>
          <cell r="U1319">
            <v>0.66</v>
          </cell>
          <cell r="V1319">
            <v>0</v>
          </cell>
          <cell r="W1319">
            <v>0</v>
          </cell>
          <cell r="X1319">
            <v>0.66</v>
          </cell>
          <cell r="Y1319">
            <v>0</v>
          </cell>
          <cell r="Z1319">
            <v>0</v>
          </cell>
          <cell r="AA1319"/>
          <cell r="AB1319"/>
          <cell r="AC1319"/>
          <cell r="AD1319"/>
          <cell r="AE1319"/>
          <cell r="AF1319"/>
          <cell r="AG1319"/>
          <cell r="AH1319"/>
          <cell r="AI1319"/>
          <cell r="AJ1319"/>
          <cell r="AK1319"/>
          <cell r="AL1319"/>
        </row>
        <row r="1320">
          <cell r="D1320" t="str">
            <v>USD</v>
          </cell>
          <cell r="J1320" t="str">
            <v>LETRAS EN GARANTÍA</v>
          </cell>
          <cell r="L1320" t="str">
            <v>TASA CERO</v>
          </cell>
          <cell r="M1320" t="str">
            <v>Argentina</v>
          </cell>
          <cell r="Q1320" t="str">
            <v>No mercado</v>
          </cell>
          <cell r="R1320">
            <v>0.66</v>
          </cell>
          <cell r="S1320">
            <v>0</v>
          </cell>
          <cell r="T1320">
            <v>0</v>
          </cell>
          <cell r="U1320">
            <v>0.66</v>
          </cell>
          <cell r="V1320">
            <v>0</v>
          </cell>
          <cell r="W1320">
            <v>0</v>
          </cell>
          <cell r="X1320">
            <v>0.66</v>
          </cell>
          <cell r="Y1320">
            <v>0</v>
          </cell>
          <cell r="Z1320">
            <v>0</v>
          </cell>
          <cell r="AA1320"/>
          <cell r="AB1320"/>
          <cell r="AC1320"/>
          <cell r="AD1320"/>
          <cell r="AE1320"/>
          <cell r="AF1320"/>
          <cell r="AG1320"/>
          <cell r="AH1320"/>
          <cell r="AI1320"/>
          <cell r="AJ1320"/>
          <cell r="AK1320"/>
          <cell r="AL1320"/>
        </row>
        <row r="1321">
          <cell r="D1321" t="str">
            <v>USD</v>
          </cell>
          <cell r="J1321" t="str">
            <v>LETRAS EN GARANTÍA</v>
          </cell>
          <cell r="L1321" t="str">
            <v>TASA CERO</v>
          </cell>
          <cell r="M1321" t="str">
            <v>Argentina</v>
          </cell>
          <cell r="Q1321" t="str">
            <v>No mercado</v>
          </cell>
          <cell r="R1321">
            <v>0.66</v>
          </cell>
          <cell r="S1321">
            <v>0</v>
          </cell>
          <cell r="T1321">
            <v>0</v>
          </cell>
          <cell r="U1321">
            <v>0.66</v>
          </cell>
          <cell r="V1321">
            <v>0</v>
          </cell>
          <cell r="W1321">
            <v>0</v>
          </cell>
          <cell r="X1321">
            <v>0.66</v>
          </cell>
          <cell r="Y1321">
            <v>0</v>
          </cell>
          <cell r="Z1321">
            <v>0</v>
          </cell>
          <cell r="AA1321"/>
          <cell r="AB1321"/>
          <cell r="AC1321"/>
          <cell r="AD1321"/>
          <cell r="AE1321"/>
          <cell r="AF1321"/>
          <cell r="AG1321"/>
          <cell r="AH1321"/>
          <cell r="AI1321"/>
          <cell r="AJ1321"/>
          <cell r="AK1321"/>
          <cell r="AL1321"/>
        </row>
        <row r="1322">
          <cell r="D1322" t="str">
            <v>USD</v>
          </cell>
          <cell r="J1322" t="str">
            <v>LETRAS EN GARANTÍA</v>
          </cell>
          <cell r="L1322" t="str">
            <v>TASA CERO</v>
          </cell>
          <cell r="M1322" t="str">
            <v>Argentina</v>
          </cell>
          <cell r="Q1322" t="str">
            <v>No mercado</v>
          </cell>
          <cell r="R1322">
            <v>0.66</v>
          </cell>
          <cell r="S1322">
            <v>0</v>
          </cell>
          <cell r="T1322">
            <v>0</v>
          </cell>
          <cell r="U1322">
            <v>0.66</v>
          </cell>
          <cell r="V1322">
            <v>0</v>
          </cell>
          <cell r="W1322">
            <v>0</v>
          </cell>
          <cell r="X1322">
            <v>0.66</v>
          </cell>
          <cell r="Y1322">
            <v>0</v>
          </cell>
          <cell r="Z1322">
            <v>0</v>
          </cell>
          <cell r="AA1322"/>
          <cell r="AB1322"/>
          <cell r="AC1322"/>
          <cell r="AD1322"/>
          <cell r="AE1322"/>
          <cell r="AF1322"/>
          <cell r="AG1322"/>
          <cell r="AH1322"/>
          <cell r="AI1322"/>
          <cell r="AJ1322"/>
          <cell r="AK1322"/>
          <cell r="AL1322"/>
        </row>
        <row r="1323">
          <cell r="D1323" t="str">
            <v>USD</v>
          </cell>
          <cell r="J1323" t="str">
            <v>LETRAS EN GARANTÍA</v>
          </cell>
          <cell r="L1323" t="str">
            <v>TASA CERO</v>
          </cell>
          <cell r="M1323" t="str">
            <v>Argentina</v>
          </cell>
          <cell r="Q1323" t="str">
            <v>No mercado</v>
          </cell>
          <cell r="R1323">
            <v>0.66</v>
          </cell>
          <cell r="S1323">
            <v>0</v>
          </cell>
          <cell r="T1323">
            <v>0</v>
          </cell>
          <cell r="U1323">
            <v>0.66</v>
          </cell>
          <cell r="V1323">
            <v>0</v>
          </cell>
          <cell r="W1323">
            <v>0</v>
          </cell>
          <cell r="X1323">
            <v>0.66</v>
          </cell>
          <cell r="Y1323">
            <v>0</v>
          </cell>
          <cell r="Z1323">
            <v>0</v>
          </cell>
          <cell r="AA1323"/>
          <cell r="AB1323"/>
          <cell r="AC1323"/>
          <cell r="AD1323"/>
          <cell r="AE1323"/>
          <cell r="AF1323"/>
          <cell r="AG1323"/>
          <cell r="AH1323"/>
          <cell r="AI1323"/>
          <cell r="AJ1323"/>
          <cell r="AK1323"/>
          <cell r="AL1323"/>
        </row>
        <row r="1324">
          <cell r="D1324" t="str">
            <v>USD</v>
          </cell>
          <cell r="J1324" t="str">
            <v>LETRAS EN GARANTÍA</v>
          </cell>
          <cell r="L1324" t="str">
            <v>TASA CERO</v>
          </cell>
          <cell r="M1324" t="str">
            <v>Argentina</v>
          </cell>
          <cell r="Q1324" t="str">
            <v>No mercado</v>
          </cell>
          <cell r="R1324">
            <v>0.66</v>
          </cell>
          <cell r="S1324">
            <v>0</v>
          </cell>
          <cell r="T1324">
            <v>0</v>
          </cell>
          <cell r="U1324">
            <v>0.66</v>
          </cell>
          <cell r="V1324">
            <v>0</v>
          </cell>
          <cell r="W1324">
            <v>0</v>
          </cell>
          <cell r="X1324">
            <v>0.66</v>
          </cell>
          <cell r="Y1324">
            <v>0</v>
          </cell>
          <cell r="Z1324">
            <v>0</v>
          </cell>
          <cell r="AA1324"/>
          <cell r="AB1324"/>
          <cell r="AC1324"/>
          <cell r="AD1324"/>
          <cell r="AE1324"/>
          <cell r="AF1324"/>
          <cell r="AG1324"/>
          <cell r="AH1324"/>
          <cell r="AI1324"/>
          <cell r="AJ1324"/>
          <cell r="AK1324"/>
          <cell r="AL1324"/>
        </row>
        <row r="1325">
          <cell r="D1325" t="str">
            <v>USD</v>
          </cell>
          <cell r="J1325" t="str">
            <v>LETRAS EN GARANTÍA</v>
          </cell>
          <cell r="L1325" t="str">
            <v>TASA CERO</v>
          </cell>
          <cell r="M1325" t="str">
            <v>Argentina</v>
          </cell>
          <cell r="Q1325" t="str">
            <v>No mercado</v>
          </cell>
          <cell r="R1325">
            <v>0.66</v>
          </cell>
          <cell r="S1325">
            <v>0</v>
          </cell>
          <cell r="T1325">
            <v>0</v>
          </cell>
          <cell r="U1325">
            <v>0.66</v>
          </cell>
          <cell r="V1325">
            <v>0</v>
          </cell>
          <cell r="W1325">
            <v>0</v>
          </cell>
          <cell r="X1325">
            <v>0.66</v>
          </cell>
          <cell r="Y1325">
            <v>0</v>
          </cell>
          <cell r="Z1325">
            <v>0</v>
          </cell>
          <cell r="AA1325"/>
          <cell r="AB1325"/>
          <cell r="AC1325"/>
          <cell r="AD1325"/>
          <cell r="AE1325"/>
          <cell r="AF1325"/>
          <cell r="AG1325"/>
          <cell r="AH1325"/>
          <cell r="AI1325"/>
          <cell r="AJ1325"/>
          <cell r="AK1325"/>
          <cell r="AL1325"/>
        </row>
        <row r="1326">
          <cell r="D1326" t="str">
            <v>USD</v>
          </cell>
          <cell r="J1326" t="str">
            <v>LETRAS EN GARANTÍA</v>
          </cell>
          <cell r="L1326" t="str">
            <v>TASA CERO</v>
          </cell>
          <cell r="M1326" t="str">
            <v>Argentina</v>
          </cell>
          <cell r="Q1326" t="str">
            <v>No mercado</v>
          </cell>
          <cell r="R1326">
            <v>0.66</v>
          </cell>
          <cell r="S1326">
            <v>0</v>
          </cell>
          <cell r="T1326">
            <v>0</v>
          </cell>
          <cell r="U1326">
            <v>0.66</v>
          </cell>
          <cell r="V1326">
            <v>0</v>
          </cell>
          <cell r="W1326">
            <v>0</v>
          </cell>
          <cell r="X1326">
            <v>0.66</v>
          </cell>
          <cell r="Y1326">
            <v>0</v>
          </cell>
          <cell r="Z1326">
            <v>0</v>
          </cell>
          <cell r="AA1326"/>
          <cell r="AB1326"/>
          <cell r="AC1326"/>
          <cell r="AD1326"/>
          <cell r="AE1326"/>
          <cell r="AF1326"/>
          <cell r="AG1326"/>
          <cell r="AH1326"/>
          <cell r="AI1326"/>
          <cell r="AJ1326"/>
          <cell r="AK1326"/>
          <cell r="AL1326"/>
        </row>
        <row r="1327">
          <cell r="D1327" t="str">
            <v>USD</v>
          </cell>
          <cell r="J1327" t="str">
            <v>LETRAS EN GARANTÍA</v>
          </cell>
          <cell r="L1327" t="str">
            <v>TASA CERO</v>
          </cell>
          <cell r="M1327" t="str">
            <v>Argentina</v>
          </cell>
          <cell r="Q1327" t="str">
            <v>No mercado</v>
          </cell>
          <cell r="R1327">
            <v>0.66</v>
          </cell>
          <cell r="S1327">
            <v>0</v>
          </cell>
          <cell r="T1327">
            <v>0</v>
          </cell>
          <cell r="U1327">
            <v>0.66</v>
          </cell>
          <cell r="V1327">
            <v>0</v>
          </cell>
          <cell r="W1327">
            <v>0</v>
          </cell>
          <cell r="X1327">
            <v>0.66</v>
          </cell>
          <cell r="Y1327">
            <v>0</v>
          </cell>
          <cell r="Z1327">
            <v>0</v>
          </cell>
          <cell r="AA1327"/>
          <cell r="AB1327"/>
          <cell r="AC1327"/>
          <cell r="AD1327"/>
          <cell r="AE1327"/>
          <cell r="AF1327"/>
          <cell r="AG1327"/>
          <cell r="AH1327"/>
          <cell r="AI1327"/>
          <cell r="AJ1327"/>
          <cell r="AK1327"/>
          <cell r="AL1327"/>
        </row>
        <row r="1328">
          <cell r="D1328" t="str">
            <v>USD</v>
          </cell>
          <cell r="J1328" t="str">
            <v>LETRAS EN GARANTÍA</v>
          </cell>
          <cell r="L1328" t="str">
            <v>TASA CERO</v>
          </cell>
          <cell r="M1328" t="str">
            <v>Argentina</v>
          </cell>
          <cell r="Q1328" t="str">
            <v>No mercado</v>
          </cell>
          <cell r="R1328">
            <v>0.66</v>
          </cell>
          <cell r="S1328">
            <v>0</v>
          </cell>
          <cell r="T1328">
            <v>0</v>
          </cell>
          <cell r="U1328">
            <v>0.66</v>
          </cell>
          <cell r="V1328">
            <v>0</v>
          </cell>
          <cell r="W1328">
            <v>0</v>
          </cell>
          <cell r="X1328">
            <v>0.66</v>
          </cell>
          <cell r="Y1328">
            <v>0</v>
          </cell>
          <cell r="Z1328">
            <v>0</v>
          </cell>
          <cell r="AA1328"/>
          <cell r="AB1328"/>
          <cell r="AC1328"/>
          <cell r="AD1328"/>
          <cell r="AE1328"/>
          <cell r="AF1328"/>
          <cell r="AG1328"/>
          <cell r="AH1328"/>
          <cell r="AI1328"/>
          <cell r="AJ1328"/>
          <cell r="AK1328"/>
          <cell r="AL1328"/>
        </row>
        <row r="1329">
          <cell r="D1329" t="str">
            <v>USD</v>
          </cell>
          <cell r="J1329" t="str">
            <v>LETRAS EN GARANTÍA</v>
          </cell>
          <cell r="L1329" t="str">
            <v>TASA CERO</v>
          </cell>
          <cell r="M1329" t="str">
            <v>Argentina</v>
          </cell>
          <cell r="Q1329" t="str">
            <v>No mercado</v>
          </cell>
          <cell r="R1329">
            <v>0.66</v>
          </cell>
          <cell r="S1329">
            <v>0</v>
          </cell>
          <cell r="T1329">
            <v>0</v>
          </cell>
          <cell r="U1329">
            <v>0.66</v>
          </cell>
          <cell r="V1329">
            <v>0</v>
          </cell>
          <cell r="W1329">
            <v>0</v>
          </cell>
          <cell r="X1329">
            <v>0.66</v>
          </cell>
          <cell r="Y1329">
            <v>0</v>
          </cell>
          <cell r="Z1329">
            <v>0</v>
          </cell>
          <cell r="AA1329"/>
          <cell r="AB1329"/>
          <cell r="AC1329"/>
          <cell r="AD1329"/>
          <cell r="AE1329"/>
          <cell r="AF1329"/>
          <cell r="AG1329"/>
          <cell r="AH1329"/>
          <cell r="AI1329"/>
          <cell r="AJ1329"/>
          <cell r="AK1329"/>
          <cell r="AL1329"/>
        </row>
        <row r="1330">
          <cell r="D1330" t="str">
            <v>USD</v>
          </cell>
          <cell r="J1330" t="str">
            <v>LETRAS EN GARANTÍA</v>
          </cell>
          <cell r="L1330" t="str">
            <v>TASA CERO</v>
          </cell>
          <cell r="M1330" t="str">
            <v>Argentina</v>
          </cell>
          <cell r="Q1330" t="str">
            <v>No mercado</v>
          </cell>
          <cell r="R1330">
            <v>0.66</v>
          </cell>
          <cell r="S1330">
            <v>0</v>
          </cell>
          <cell r="T1330">
            <v>0</v>
          </cell>
          <cell r="U1330">
            <v>0.66</v>
          </cell>
          <cell r="V1330">
            <v>0</v>
          </cell>
          <cell r="W1330">
            <v>0</v>
          </cell>
          <cell r="X1330">
            <v>0.66</v>
          </cell>
          <cell r="Y1330">
            <v>0</v>
          </cell>
          <cell r="Z1330">
            <v>0</v>
          </cell>
          <cell r="AA1330"/>
          <cell r="AB1330"/>
          <cell r="AC1330"/>
          <cell r="AD1330"/>
          <cell r="AE1330"/>
          <cell r="AF1330"/>
          <cell r="AG1330"/>
          <cell r="AH1330"/>
          <cell r="AI1330"/>
          <cell r="AJ1330"/>
          <cell r="AK1330"/>
          <cell r="AL1330"/>
        </row>
        <row r="1331">
          <cell r="D1331" t="str">
            <v>USD</v>
          </cell>
          <cell r="J1331" t="str">
            <v>LETRAS EN GARANTÍA</v>
          </cell>
          <cell r="L1331" t="str">
            <v>TASA CERO</v>
          </cell>
          <cell r="M1331" t="str">
            <v>Argentina</v>
          </cell>
          <cell r="Q1331" t="str">
            <v>No mercado</v>
          </cell>
          <cell r="R1331">
            <v>0.66</v>
          </cell>
          <cell r="S1331">
            <v>0</v>
          </cell>
          <cell r="T1331">
            <v>0</v>
          </cell>
          <cell r="U1331">
            <v>0.66</v>
          </cell>
          <cell r="V1331">
            <v>0</v>
          </cell>
          <cell r="W1331">
            <v>0</v>
          </cell>
          <cell r="X1331">
            <v>0.66</v>
          </cell>
          <cell r="Y1331">
            <v>0</v>
          </cell>
          <cell r="Z1331">
            <v>0</v>
          </cell>
          <cell r="AA1331"/>
          <cell r="AB1331"/>
          <cell r="AC1331"/>
          <cell r="AD1331"/>
          <cell r="AE1331"/>
          <cell r="AF1331"/>
          <cell r="AG1331"/>
          <cell r="AH1331"/>
          <cell r="AI1331"/>
          <cell r="AJ1331"/>
          <cell r="AK1331"/>
          <cell r="AL1331"/>
        </row>
        <row r="1332">
          <cell r="D1332" t="str">
            <v>USD</v>
          </cell>
          <cell r="J1332" t="str">
            <v>LETRAS EN GARANTÍA</v>
          </cell>
          <cell r="L1332" t="str">
            <v>TASA CERO</v>
          </cell>
          <cell r="M1332" t="str">
            <v>Argentina</v>
          </cell>
          <cell r="Q1332" t="str">
            <v>No mercado</v>
          </cell>
          <cell r="R1332">
            <v>0.66</v>
          </cell>
          <cell r="S1332">
            <v>0</v>
          </cell>
          <cell r="T1332">
            <v>0</v>
          </cell>
          <cell r="U1332">
            <v>0.66</v>
          </cell>
          <cell r="V1332">
            <v>0</v>
          </cell>
          <cell r="W1332">
            <v>0</v>
          </cell>
          <cell r="X1332">
            <v>0.66</v>
          </cell>
          <cell r="Y1332">
            <v>0</v>
          </cell>
          <cell r="Z1332">
            <v>0</v>
          </cell>
          <cell r="AA1332"/>
          <cell r="AB1332"/>
          <cell r="AC1332"/>
          <cell r="AD1332"/>
          <cell r="AE1332"/>
          <cell r="AF1332"/>
          <cell r="AG1332"/>
          <cell r="AH1332"/>
          <cell r="AI1332"/>
          <cell r="AJ1332"/>
          <cell r="AK1332"/>
          <cell r="AL1332"/>
        </row>
        <row r="1333">
          <cell r="D1333" t="str">
            <v>USD</v>
          </cell>
          <cell r="J1333" t="str">
            <v>LETRAS EN GARANTÍA</v>
          </cell>
          <cell r="L1333" t="str">
            <v>TASA CERO</v>
          </cell>
          <cell r="M1333" t="str">
            <v>Argentina</v>
          </cell>
          <cell r="Q1333" t="str">
            <v>No mercado</v>
          </cell>
          <cell r="R1333">
            <v>0.66</v>
          </cell>
          <cell r="S1333">
            <v>0</v>
          </cell>
          <cell r="T1333">
            <v>0</v>
          </cell>
          <cell r="U1333">
            <v>0.66</v>
          </cell>
          <cell r="V1333">
            <v>0</v>
          </cell>
          <cell r="W1333">
            <v>0</v>
          </cell>
          <cell r="X1333">
            <v>0.66</v>
          </cell>
          <cell r="Y1333">
            <v>0</v>
          </cell>
          <cell r="Z1333">
            <v>0</v>
          </cell>
          <cell r="AA1333"/>
          <cell r="AB1333"/>
          <cell r="AC1333"/>
          <cell r="AD1333"/>
          <cell r="AE1333"/>
          <cell r="AF1333"/>
          <cell r="AG1333"/>
          <cell r="AH1333"/>
          <cell r="AI1333"/>
          <cell r="AJ1333"/>
          <cell r="AK1333"/>
          <cell r="AL1333"/>
        </row>
        <row r="1334">
          <cell r="D1334" t="str">
            <v>USD</v>
          </cell>
          <cell r="J1334" t="str">
            <v>LETRAS EN GARANTÍA</v>
          </cell>
          <cell r="L1334" t="str">
            <v>TASA CERO</v>
          </cell>
          <cell r="M1334" t="str">
            <v>Argentina</v>
          </cell>
          <cell r="Q1334" t="str">
            <v>No mercado</v>
          </cell>
          <cell r="R1334">
            <v>0.66</v>
          </cell>
          <cell r="S1334">
            <v>0</v>
          </cell>
          <cell r="T1334">
            <v>0</v>
          </cell>
          <cell r="U1334">
            <v>0.66</v>
          </cell>
          <cell r="V1334">
            <v>0</v>
          </cell>
          <cell r="W1334">
            <v>0</v>
          </cell>
          <cell r="X1334">
            <v>0.66</v>
          </cell>
          <cell r="Y1334">
            <v>0</v>
          </cell>
          <cell r="Z1334">
            <v>0</v>
          </cell>
          <cell r="AA1334"/>
          <cell r="AB1334"/>
          <cell r="AC1334"/>
          <cell r="AD1334"/>
          <cell r="AE1334"/>
          <cell r="AF1334"/>
          <cell r="AG1334"/>
          <cell r="AH1334"/>
          <cell r="AI1334"/>
          <cell r="AJ1334"/>
          <cell r="AK1334"/>
          <cell r="AL1334"/>
        </row>
        <row r="1335">
          <cell r="D1335" t="str">
            <v>USD</v>
          </cell>
          <cell r="J1335" t="str">
            <v>LETRAS EN GARANTÍA</v>
          </cell>
          <cell r="L1335" t="str">
            <v>TASA CERO</v>
          </cell>
          <cell r="M1335" t="str">
            <v>Argentina</v>
          </cell>
          <cell r="Q1335" t="str">
            <v>No mercado</v>
          </cell>
          <cell r="R1335">
            <v>0.66</v>
          </cell>
          <cell r="S1335">
            <v>0</v>
          </cell>
          <cell r="T1335">
            <v>0</v>
          </cell>
          <cell r="U1335">
            <v>0.66</v>
          </cell>
          <cell r="V1335">
            <v>0</v>
          </cell>
          <cell r="W1335">
            <v>0</v>
          </cell>
          <cell r="X1335">
            <v>0.66</v>
          </cell>
          <cell r="Y1335">
            <v>0</v>
          </cell>
          <cell r="Z1335">
            <v>0</v>
          </cell>
          <cell r="AA1335"/>
          <cell r="AB1335"/>
          <cell r="AC1335"/>
          <cell r="AD1335"/>
          <cell r="AE1335"/>
          <cell r="AF1335"/>
          <cell r="AG1335"/>
          <cell r="AH1335"/>
          <cell r="AI1335"/>
          <cell r="AJ1335"/>
          <cell r="AK1335"/>
          <cell r="AL1335"/>
        </row>
        <row r="1336">
          <cell r="D1336" t="str">
            <v>USD</v>
          </cell>
          <cell r="J1336" t="str">
            <v>LETRAS EN GARANTÍA</v>
          </cell>
          <cell r="L1336" t="str">
            <v>TASA CERO</v>
          </cell>
          <cell r="M1336" t="str">
            <v>Argentina</v>
          </cell>
          <cell r="Q1336" t="str">
            <v>No mercado</v>
          </cell>
          <cell r="R1336">
            <v>0.66</v>
          </cell>
          <cell r="S1336">
            <v>0</v>
          </cell>
          <cell r="T1336">
            <v>0</v>
          </cell>
          <cell r="U1336">
            <v>0.66</v>
          </cell>
          <cell r="V1336">
            <v>0</v>
          </cell>
          <cell r="W1336">
            <v>0</v>
          </cell>
          <cell r="X1336">
            <v>0.66</v>
          </cell>
          <cell r="Y1336">
            <v>0</v>
          </cell>
          <cell r="Z1336">
            <v>0</v>
          </cell>
          <cell r="AA1336"/>
          <cell r="AB1336"/>
          <cell r="AC1336"/>
          <cell r="AD1336"/>
          <cell r="AE1336"/>
          <cell r="AF1336"/>
          <cell r="AG1336"/>
          <cell r="AH1336"/>
          <cell r="AI1336"/>
          <cell r="AJ1336"/>
          <cell r="AK1336"/>
          <cell r="AL1336"/>
        </row>
        <row r="1337">
          <cell r="D1337" t="str">
            <v>USD</v>
          </cell>
          <cell r="J1337" t="str">
            <v>LETRAS EN GARANTÍA</v>
          </cell>
          <cell r="L1337" t="str">
            <v>TASA CERO</v>
          </cell>
          <cell r="M1337" t="str">
            <v>Argentina</v>
          </cell>
          <cell r="Q1337" t="str">
            <v>No mercado</v>
          </cell>
          <cell r="R1337">
            <v>0.66</v>
          </cell>
          <cell r="S1337">
            <v>0</v>
          </cell>
          <cell r="T1337">
            <v>0</v>
          </cell>
          <cell r="U1337">
            <v>0.66</v>
          </cell>
          <cell r="V1337">
            <v>0</v>
          </cell>
          <cell r="W1337">
            <v>0</v>
          </cell>
          <cell r="X1337">
            <v>0.66</v>
          </cell>
          <cell r="Y1337">
            <v>0</v>
          </cell>
          <cell r="Z1337">
            <v>0</v>
          </cell>
          <cell r="AA1337"/>
          <cell r="AB1337"/>
          <cell r="AC1337"/>
          <cell r="AD1337"/>
          <cell r="AE1337"/>
          <cell r="AF1337"/>
          <cell r="AG1337"/>
          <cell r="AH1337"/>
          <cell r="AI1337"/>
          <cell r="AJ1337"/>
          <cell r="AK1337"/>
          <cell r="AL1337"/>
        </row>
        <row r="1338">
          <cell r="D1338" t="str">
            <v>USD</v>
          </cell>
          <cell r="J1338" t="str">
            <v>LETRAS EN GARANTÍA</v>
          </cell>
          <cell r="L1338" t="str">
            <v>TASA CERO</v>
          </cell>
          <cell r="M1338" t="str">
            <v>Argentina</v>
          </cell>
          <cell r="Q1338" t="str">
            <v>No mercado</v>
          </cell>
          <cell r="R1338">
            <v>0.66</v>
          </cell>
          <cell r="S1338">
            <v>0</v>
          </cell>
          <cell r="T1338">
            <v>0</v>
          </cell>
          <cell r="U1338">
            <v>0.66</v>
          </cell>
          <cell r="V1338">
            <v>0</v>
          </cell>
          <cell r="W1338">
            <v>0</v>
          </cell>
          <cell r="X1338">
            <v>0.66</v>
          </cell>
          <cell r="Y1338">
            <v>0</v>
          </cell>
          <cell r="Z1338">
            <v>0</v>
          </cell>
          <cell r="AA1338"/>
          <cell r="AB1338"/>
          <cell r="AC1338"/>
          <cell r="AD1338"/>
          <cell r="AE1338"/>
          <cell r="AF1338"/>
          <cell r="AG1338"/>
          <cell r="AH1338"/>
          <cell r="AI1338"/>
          <cell r="AJ1338"/>
          <cell r="AK1338"/>
          <cell r="AL1338"/>
        </row>
        <row r="1339">
          <cell r="D1339" t="str">
            <v>USD</v>
          </cell>
          <cell r="J1339" t="str">
            <v>LETRAS EN GARANTÍA</v>
          </cell>
          <cell r="L1339" t="str">
            <v>TASA CERO</v>
          </cell>
          <cell r="M1339" t="str">
            <v>Argentina</v>
          </cell>
          <cell r="Q1339" t="str">
            <v>No mercado</v>
          </cell>
          <cell r="R1339">
            <v>0.66</v>
          </cell>
          <cell r="S1339">
            <v>0</v>
          </cell>
          <cell r="T1339">
            <v>0</v>
          </cell>
          <cell r="U1339">
            <v>0.66</v>
          </cell>
          <cell r="V1339">
            <v>0</v>
          </cell>
          <cell r="W1339">
            <v>0</v>
          </cell>
          <cell r="X1339">
            <v>0.66</v>
          </cell>
          <cell r="Y1339">
            <v>0</v>
          </cell>
          <cell r="Z1339">
            <v>0</v>
          </cell>
          <cell r="AA1339"/>
          <cell r="AB1339"/>
          <cell r="AC1339"/>
          <cell r="AD1339"/>
          <cell r="AE1339"/>
          <cell r="AF1339"/>
          <cell r="AG1339"/>
          <cell r="AH1339"/>
          <cell r="AI1339"/>
          <cell r="AJ1339"/>
          <cell r="AK1339"/>
          <cell r="AL1339"/>
        </row>
        <row r="1340">
          <cell r="D1340" t="str">
            <v>USD</v>
          </cell>
          <cell r="J1340" t="str">
            <v>LETRAS EN GARANTÍA</v>
          </cell>
          <cell r="L1340" t="str">
            <v>TASA CERO</v>
          </cell>
          <cell r="M1340" t="str">
            <v>Argentina</v>
          </cell>
          <cell r="Q1340" t="str">
            <v>No mercado</v>
          </cell>
          <cell r="R1340">
            <v>0.66</v>
          </cell>
          <cell r="S1340">
            <v>0</v>
          </cell>
          <cell r="T1340">
            <v>0</v>
          </cell>
          <cell r="U1340">
            <v>0.66</v>
          </cell>
          <cell r="V1340">
            <v>0</v>
          </cell>
          <cell r="W1340">
            <v>0</v>
          </cell>
          <cell r="X1340">
            <v>0.66</v>
          </cell>
          <cell r="Y1340">
            <v>0</v>
          </cell>
          <cell r="Z1340">
            <v>0</v>
          </cell>
          <cell r="AA1340"/>
          <cell r="AB1340"/>
          <cell r="AC1340"/>
          <cell r="AD1340"/>
          <cell r="AE1340"/>
          <cell r="AF1340"/>
          <cell r="AG1340"/>
          <cell r="AH1340"/>
          <cell r="AI1340"/>
          <cell r="AJ1340"/>
          <cell r="AK1340"/>
          <cell r="AL1340"/>
        </row>
        <row r="1341">
          <cell r="D1341" t="str">
            <v>USD</v>
          </cell>
          <cell r="J1341" t="str">
            <v>LETRAS EN GARANTÍA</v>
          </cell>
          <cell r="L1341" t="str">
            <v>TASA CERO</v>
          </cell>
          <cell r="M1341" t="str">
            <v>Argentina</v>
          </cell>
          <cell r="Q1341" t="str">
            <v>No mercado</v>
          </cell>
          <cell r="R1341">
            <v>0.66</v>
          </cell>
          <cell r="S1341">
            <v>0</v>
          </cell>
          <cell r="T1341">
            <v>0</v>
          </cell>
          <cell r="U1341">
            <v>0.66</v>
          </cell>
          <cell r="V1341">
            <v>0</v>
          </cell>
          <cell r="W1341">
            <v>0</v>
          </cell>
          <cell r="X1341">
            <v>0.66</v>
          </cell>
          <cell r="Y1341">
            <v>0</v>
          </cell>
          <cell r="Z1341">
            <v>0</v>
          </cell>
          <cell r="AA1341"/>
          <cell r="AB1341"/>
          <cell r="AC1341"/>
          <cell r="AD1341"/>
          <cell r="AE1341"/>
          <cell r="AF1341"/>
          <cell r="AG1341"/>
          <cell r="AH1341"/>
          <cell r="AI1341"/>
          <cell r="AJ1341"/>
          <cell r="AK1341"/>
          <cell r="AL1341"/>
        </row>
        <row r="1342">
          <cell r="D1342" t="str">
            <v>USD</v>
          </cell>
          <cell r="J1342" t="str">
            <v>LETRAS EN GARANTÍA</v>
          </cell>
          <cell r="L1342" t="str">
            <v>TASA CERO</v>
          </cell>
          <cell r="M1342" t="str">
            <v>Argentina</v>
          </cell>
          <cell r="Q1342" t="str">
            <v>No mercado</v>
          </cell>
          <cell r="R1342">
            <v>0.66</v>
          </cell>
          <cell r="S1342">
            <v>0</v>
          </cell>
          <cell r="T1342">
            <v>0</v>
          </cell>
          <cell r="U1342">
            <v>0.66</v>
          </cell>
          <cell r="V1342">
            <v>0</v>
          </cell>
          <cell r="W1342">
            <v>0</v>
          </cell>
          <cell r="X1342">
            <v>0.66</v>
          </cell>
          <cell r="Y1342">
            <v>0</v>
          </cell>
          <cell r="Z1342">
            <v>0</v>
          </cell>
          <cell r="AA1342"/>
          <cell r="AB1342"/>
          <cell r="AC1342"/>
          <cell r="AD1342"/>
          <cell r="AE1342"/>
          <cell r="AF1342"/>
          <cell r="AG1342"/>
          <cell r="AH1342"/>
          <cell r="AI1342"/>
          <cell r="AJ1342"/>
          <cell r="AK1342"/>
          <cell r="AL1342"/>
        </row>
        <row r="1343">
          <cell r="D1343" t="str">
            <v>USD</v>
          </cell>
          <cell r="J1343" t="str">
            <v>LETRAS EN GARANTÍA</v>
          </cell>
          <cell r="L1343" t="str">
            <v>TASA CERO</v>
          </cell>
          <cell r="M1343" t="str">
            <v>Argentina</v>
          </cell>
          <cell r="Q1343" t="str">
            <v>No mercado</v>
          </cell>
          <cell r="R1343">
            <v>0.66</v>
          </cell>
          <cell r="S1343">
            <v>0</v>
          </cell>
          <cell r="T1343">
            <v>0</v>
          </cell>
          <cell r="U1343">
            <v>0.66</v>
          </cell>
          <cell r="V1343">
            <v>0</v>
          </cell>
          <cell r="W1343">
            <v>0</v>
          </cell>
          <cell r="X1343">
            <v>0.66</v>
          </cell>
          <cell r="Y1343">
            <v>0</v>
          </cell>
          <cell r="Z1343">
            <v>0</v>
          </cell>
          <cell r="AA1343"/>
          <cell r="AB1343"/>
          <cell r="AC1343"/>
          <cell r="AD1343"/>
          <cell r="AE1343"/>
          <cell r="AF1343"/>
          <cell r="AG1343"/>
          <cell r="AH1343"/>
          <cell r="AI1343"/>
          <cell r="AJ1343"/>
          <cell r="AK1343"/>
          <cell r="AL1343"/>
        </row>
        <row r="1344">
          <cell r="D1344" t="str">
            <v>USD</v>
          </cell>
          <cell r="J1344" t="str">
            <v>LETRAS EN GARANTÍA</v>
          </cell>
          <cell r="L1344" t="str">
            <v>TASA CERO</v>
          </cell>
          <cell r="M1344" t="str">
            <v>Argentina</v>
          </cell>
          <cell r="Q1344" t="str">
            <v>No mercado</v>
          </cell>
          <cell r="R1344">
            <v>0.66</v>
          </cell>
          <cell r="S1344">
            <v>0</v>
          </cell>
          <cell r="T1344">
            <v>0</v>
          </cell>
          <cell r="U1344">
            <v>0.66</v>
          </cell>
          <cell r="V1344">
            <v>0</v>
          </cell>
          <cell r="W1344">
            <v>0</v>
          </cell>
          <cell r="X1344">
            <v>0.66</v>
          </cell>
          <cell r="Y1344">
            <v>0</v>
          </cell>
          <cell r="Z1344">
            <v>0</v>
          </cell>
          <cell r="AA1344"/>
          <cell r="AB1344"/>
          <cell r="AC1344"/>
          <cell r="AD1344"/>
          <cell r="AE1344"/>
          <cell r="AF1344"/>
          <cell r="AG1344"/>
          <cell r="AH1344"/>
          <cell r="AI1344"/>
          <cell r="AJ1344"/>
          <cell r="AK1344"/>
          <cell r="AL1344"/>
        </row>
        <row r="1345">
          <cell r="D1345" t="str">
            <v>USD</v>
          </cell>
          <cell r="J1345" t="str">
            <v>LETRAS EN GARANTÍA</v>
          </cell>
          <cell r="L1345" t="str">
            <v>TASA CERO</v>
          </cell>
          <cell r="M1345" t="str">
            <v>Argentina</v>
          </cell>
          <cell r="Q1345" t="str">
            <v>No mercado</v>
          </cell>
          <cell r="R1345">
            <v>0.66</v>
          </cell>
          <cell r="S1345">
            <v>0</v>
          </cell>
          <cell r="T1345">
            <v>0</v>
          </cell>
          <cell r="U1345">
            <v>0.66</v>
          </cell>
          <cell r="V1345">
            <v>0</v>
          </cell>
          <cell r="W1345">
            <v>0</v>
          </cell>
          <cell r="X1345">
            <v>0.66</v>
          </cell>
          <cell r="Y1345">
            <v>0</v>
          </cell>
          <cell r="Z1345">
            <v>0</v>
          </cell>
          <cell r="AA1345"/>
          <cell r="AB1345"/>
          <cell r="AC1345"/>
          <cell r="AD1345"/>
          <cell r="AE1345"/>
          <cell r="AF1345"/>
          <cell r="AG1345"/>
          <cell r="AH1345"/>
          <cell r="AI1345"/>
          <cell r="AJ1345"/>
          <cell r="AK1345"/>
          <cell r="AL1345"/>
        </row>
        <row r="1346">
          <cell r="D1346" t="str">
            <v>USD</v>
          </cell>
          <cell r="J1346" t="str">
            <v>LETRAS EN GARANTÍA</v>
          </cell>
          <cell r="L1346" t="str">
            <v>TASA CERO</v>
          </cell>
          <cell r="M1346" t="str">
            <v>Argentina</v>
          </cell>
          <cell r="Q1346" t="str">
            <v>No mercado</v>
          </cell>
          <cell r="R1346">
            <v>0.66</v>
          </cell>
          <cell r="S1346">
            <v>0</v>
          </cell>
          <cell r="T1346">
            <v>0</v>
          </cell>
          <cell r="U1346">
            <v>0.66</v>
          </cell>
          <cell r="V1346">
            <v>0</v>
          </cell>
          <cell r="W1346">
            <v>0</v>
          </cell>
          <cell r="X1346">
            <v>0.66</v>
          </cell>
          <cell r="Y1346">
            <v>0</v>
          </cell>
          <cell r="Z1346">
            <v>0</v>
          </cell>
          <cell r="AA1346"/>
          <cell r="AB1346"/>
          <cell r="AC1346"/>
          <cell r="AD1346"/>
          <cell r="AE1346"/>
          <cell r="AF1346"/>
          <cell r="AG1346"/>
          <cell r="AH1346"/>
          <cell r="AI1346"/>
          <cell r="AJ1346"/>
          <cell r="AK1346"/>
          <cell r="AL1346"/>
        </row>
        <row r="1347">
          <cell r="D1347" t="str">
            <v>USD</v>
          </cell>
          <cell r="J1347" t="str">
            <v>LETRAS EN GARANTÍA</v>
          </cell>
          <cell r="L1347" t="str">
            <v>TASA CERO</v>
          </cell>
          <cell r="M1347" t="str">
            <v>Argentina</v>
          </cell>
          <cell r="Q1347" t="str">
            <v>No mercado</v>
          </cell>
          <cell r="R1347">
            <v>0.66</v>
          </cell>
          <cell r="S1347">
            <v>0</v>
          </cell>
          <cell r="T1347">
            <v>0</v>
          </cell>
          <cell r="U1347">
            <v>0.66</v>
          </cell>
          <cell r="V1347">
            <v>0</v>
          </cell>
          <cell r="W1347">
            <v>0</v>
          </cell>
          <cell r="X1347">
            <v>0.66</v>
          </cell>
          <cell r="Y1347">
            <v>0</v>
          </cell>
          <cell r="Z1347">
            <v>0</v>
          </cell>
          <cell r="AA1347"/>
          <cell r="AB1347"/>
          <cell r="AC1347"/>
          <cell r="AD1347"/>
          <cell r="AE1347"/>
          <cell r="AF1347"/>
          <cell r="AG1347"/>
          <cell r="AH1347"/>
          <cell r="AI1347"/>
          <cell r="AJ1347"/>
          <cell r="AK1347"/>
          <cell r="AL1347"/>
        </row>
        <row r="1348">
          <cell r="D1348" t="str">
            <v>USD</v>
          </cell>
          <cell r="J1348" t="str">
            <v>LETRAS EN GARANTÍA</v>
          </cell>
          <cell r="L1348" t="str">
            <v>TASA CERO</v>
          </cell>
          <cell r="M1348" t="str">
            <v>Argentina</v>
          </cell>
          <cell r="Q1348" t="str">
            <v>No mercado</v>
          </cell>
          <cell r="R1348">
            <v>0.66</v>
          </cell>
          <cell r="S1348">
            <v>0</v>
          </cell>
          <cell r="T1348">
            <v>0</v>
          </cell>
          <cell r="U1348">
            <v>0.66</v>
          </cell>
          <cell r="V1348">
            <v>0</v>
          </cell>
          <cell r="W1348">
            <v>0</v>
          </cell>
          <cell r="X1348">
            <v>0.66</v>
          </cell>
          <cell r="Y1348">
            <v>0</v>
          </cell>
          <cell r="Z1348">
            <v>0</v>
          </cell>
          <cell r="AA1348"/>
          <cell r="AB1348"/>
          <cell r="AC1348"/>
          <cell r="AD1348"/>
          <cell r="AE1348"/>
          <cell r="AF1348"/>
          <cell r="AG1348"/>
          <cell r="AH1348"/>
          <cell r="AI1348"/>
          <cell r="AJ1348"/>
          <cell r="AK1348"/>
          <cell r="AL1348"/>
        </row>
        <row r="1349">
          <cell r="D1349" t="str">
            <v>USD</v>
          </cell>
          <cell r="J1349" t="str">
            <v>LETRAS EN GARANTÍA</v>
          </cell>
          <cell r="L1349" t="str">
            <v>TASA CERO</v>
          </cell>
          <cell r="M1349" t="str">
            <v>Argentina</v>
          </cell>
          <cell r="Q1349" t="str">
            <v>No mercado</v>
          </cell>
          <cell r="R1349">
            <v>0.66</v>
          </cell>
          <cell r="S1349">
            <v>0</v>
          </cell>
          <cell r="T1349">
            <v>0</v>
          </cell>
          <cell r="U1349">
            <v>0.66</v>
          </cell>
          <cell r="V1349">
            <v>0</v>
          </cell>
          <cell r="W1349">
            <v>0</v>
          </cell>
          <cell r="X1349">
            <v>0.66</v>
          </cell>
          <cell r="Y1349">
            <v>0</v>
          </cell>
          <cell r="Z1349">
            <v>0</v>
          </cell>
          <cell r="AA1349"/>
          <cell r="AB1349"/>
          <cell r="AC1349"/>
          <cell r="AD1349"/>
          <cell r="AE1349"/>
          <cell r="AF1349"/>
          <cell r="AG1349"/>
          <cell r="AH1349"/>
          <cell r="AI1349"/>
          <cell r="AJ1349"/>
          <cell r="AK1349"/>
          <cell r="AL1349"/>
        </row>
        <row r="1350">
          <cell r="D1350" t="str">
            <v>USD</v>
          </cell>
          <cell r="J1350" t="str">
            <v>LETRAS EN GARANTÍA</v>
          </cell>
          <cell r="L1350" t="str">
            <v>TASA CERO</v>
          </cell>
          <cell r="M1350" t="str">
            <v>Argentina</v>
          </cell>
          <cell r="Q1350" t="str">
            <v>No mercado</v>
          </cell>
          <cell r="R1350">
            <v>0.66</v>
          </cell>
          <cell r="S1350">
            <v>0</v>
          </cell>
          <cell r="T1350">
            <v>0</v>
          </cell>
          <cell r="U1350">
            <v>0.66</v>
          </cell>
          <cell r="V1350">
            <v>0</v>
          </cell>
          <cell r="W1350">
            <v>0</v>
          </cell>
          <cell r="X1350">
            <v>0.66</v>
          </cell>
          <cell r="Y1350">
            <v>0</v>
          </cell>
          <cell r="Z1350">
            <v>0</v>
          </cell>
          <cell r="AA1350"/>
          <cell r="AB1350"/>
          <cell r="AC1350"/>
          <cell r="AD1350"/>
          <cell r="AE1350"/>
          <cell r="AF1350"/>
          <cell r="AG1350"/>
          <cell r="AH1350"/>
          <cell r="AI1350"/>
          <cell r="AJ1350"/>
          <cell r="AK1350"/>
          <cell r="AL1350"/>
        </row>
        <row r="1351">
          <cell r="D1351" t="str">
            <v>USD</v>
          </cell>
          <cell r="J1351" t="str">
            <v>LETRAS EN GARANTÍA</v>
          </cell>
          <cell r="L1351" t="str">
            <v>TASA CERO</v>
          </cell>
          <cell r="M1351" t="str">
            <v>Argentina</v>
          </cell>
          <cell r="Q1351" t="str">
            <v>No mercado</v>
          </cell>
          <cell r="R1351">
            <v>0.66</v>
          </cell>
          <cell r="S1351">
            <v>0</v>
          </cell>
          <cell r="T1351">
            <v>0</v>
          </cell>
          <cell r="U1351">
            <v>0.66</v>
          </cell>
          <cell r="V1351">
            <v>0</v>
          </cell>
          <cell r="W1351">
            <v>0</v>
          </cell>
          <cell r="X1351">
            <v>0.66</v>
          </cell>
          <cell r="Y1351">
            <v>0</v>
          </cell>
          <cell r="Z1351">
            <v>0</v>
          </cell>
          <cell r="AA1351"/>
          <cell r="AB1351"/>
          <cell r="AC1351"/>
          <cell r="AD1351"/>
          <cell r="AE1351"/>
          <cell r="AF1351"/>
          <cell r="AG1351"/>
          <cell r="AH1351"/>
          <cell r="AI1351"/>
          <cell r="AJ1351"/>
          <cell r="AK1351"/>
          <cell r="AL1351"/>
        </row>
        <row r="1352">
          <cell r="D1352" t="str">
            <v>USD</v>
          </cell>
          <cell r="J1352" t="str">
            <v>LETRAS EN GARANTÍA</v>
          </cell>
          <cell r="L1352" t="str">
            <v>TASA CERO</v>
          </cell>
          <cell r="M1352" t="str">
            <v>Argentina</v>
          </cell>
          <cell r="Q1352" t="str">
            <v>No mercado</v>
          </cell>
          <cell r="R1352">
            <v>0.66</v>
          </cell>
          <cell r="S1352">
            <v>0</v>
          </cell>
          <cell r="T1352">
            <v>0</v>
          </cell>
          <cell r="U1352">
            <v>0.66</v>
          </cell>
          <cell r="V1352">
            <v>0</v>
          </cell>
          <cell r="W1352">
            <v>0</v>
          </cell>
          <cell r="X1352">
            <v>0.66</v>
          </cell>
          <cell r="Y1352">
            <v>0</v>
          </cell>
          <cell r="Z1352">
            <v>0</v>
          </cell>
          <cell r="AA1352"/>
          <cell r="AB1352"/>
          <cell r="AC1352"/>
          <cell r="AD1352"/>
          <cell r="AE1352"/>
          <cell r="AF1352"/>
          <cell r="AG1352"/>
          <cell r="AH1352"/>
          <cell r="AI1352"/>
          <cell r="AJ1352"/>
          <cell r="AK1352"/>
          <cell r="AL1352"/>
        </row>
        <row r="1353">
          <cell r="D1353" t="str">
            <v>USD</v>
          </cell>
          <cell r="J1353" t="str">
            <v>LETRAS EN GARANTÍA</v>
          </cell>
          <cell r="L1353" t="str">
            <v>TASA CERO</v>
          </cell>
          <cell r="M1353" t="str">
            <v>Argentina</v>
          </cell>
          <cell r="Q1353" t="str">
            <v>No mercado</v>
          </cell>
          <cell r="R1353">
            <v>0.66</v>
          </cell>
          <cell r="S1353">
            <v>0</v>
          </cell>
          <cell r="T1353">
            <v>0</v>
          </cell>
          <cell r="U1353">
            <v>0.66</v>
          </cell>
          <cell r="V1353">
            <v>0</v>
          </cell>
          <cell r="W1353">
            <v>0</v>
          </cell>
          <cell r="X1353">
            <v>0.66</v>
          </cell>
          <cell r="Y1353">
            <v>0</v>
          </cell>
          <cell r="Z1353">
            <v>0</v>
          </cell>
          <cell r="AA1353"/>
          <cell r="AB1353"/>
          <cell r="AC1353"/>
          <cell r="AD1353"/>
          <cell r="AE1353"/>
          <cell r="AF1353"/>
          <cell r="AG1353"/>
          <cell r="AH1353"/>
          <cell r="AI1353"/>
          <cell r="AJ1353"/>
          <cell r="AK1353"/>
          <cell r="AL1353"/>
        </row>
        <row r="1354">
          <cell r="D1354" t="str">
            <v>USD</v>
          </cell>
          <cell r="J1354" t="str">
            <v>LETRAS EN GARANTÍA</v>
          </cell>
          <cell r="L1354" t="str">
            <v>TASA CERO</v>
          </cell>
          <cell r="M1354" t="str">
            <v>Argentina</v>
          </cell>
          <cell r="Q1354" t="str">
            <v>No mercado</v>
          </cell>
          <cell r="R1354">
            <v>0.66</v>
          </cell>
          <cell r="S1354">
            <v>0</v>
          </cell>
          <cell r="T1354">
            <v>0</v>
          </cell>
          <cell r="U1354">
            <v>0.66</v>
          </cell>
          <cell r="V1354">
            <v>0</v>
          </cell>
          <cell r="W1354">
            <v>0</v>
          </cell>
          <cell r="X1354">
            <v>0.66</v>
          </cell>
          <cell r="Y1354">
            <v>0</v>
          </cell>
          <cell r="Z1354">
            <v>0</v>
          </cell>
          <cell r="AA1354"/>
          <cell r="AB1354"/>
          <cell r="AC1354"/>
          <cell r="AD1354"/>
          <cell r="AE1354"/>
          <cell r="AF1354"/>
          <cell r="AG1354"/>
          <cell r="AH1354"/>
          <cell r="AI1354"/>
          <cell r="AJ1354"/>
          <cell r="AK1354"/>
          <cell r="AL1354"/>
        </row>
        <row r="1355">
          <cell r="D1355" t="str">
            <v>USD</v>
          </cell>
          <cell r="J1355" t="str">
            <v>LETRAS EN GARANTÍA</v>
          </cell>
          <cell r="L1355" t="str">
            <v>TASA CERO</v>
          </cell>
          <cell r="M1355" t="str">
            <v>Argentina</v>
          </cell>
          <cell r="Q1355" t="str">
            <v>No mercado</v>
          </cell>
          <cell r="R1355">
            <v>0.66</v>
          </cell>
          <cell r="S1355">
            <v>0</v>
          </cell>
          <cell r="T1355">
            <v>0</v>
          </cell>
          <cell r="U1355">
            <v>0.66</v>
          </cell>
          <cell r="V1355">
            <v>0</v>
          </cell>
          <cell r="W1355">
            <v>0</v>
          </cell>
          <cell r="X1355">
            <v>0.66</v>
          </cell>
          <cell r="Y1355">
            <v>0</v>
          </cell>
          <cell r="Z1355">
            <v>0</v>
          </cell>
          <cell r="AA1355"/>
          <cell r="AB1355"/>
          <cell r="AC1355"/>
          <cell r="AD1355"/>
          <cell r="AE1355"/>
          <cell r="AF1355"/>
          <cell r="AG1355"/>
          <cell r="AH1355"/>
          <cell r="AI1355"/>
          <cell r="AJ1355"/>
          <cell r="AK1355"/>
          <cell r="AL1355"/>
        </row>
        <row r="1356">
          <cell r="D1356" t="str">
            <v>USD</v>
          </cell>
          <cell r="J1356" t="str">
            <v>LETRAS EN GARANTÍA</v>
          </cell>
          <cell r="L1356" t="str">
            <v>TASA CERO</v>
          </cell>
          <cell r="M1356" t="str">
            <v>Argentina</v>
          </cell>
          <cell r="Q1356" t="str">
            <v>No mercado</v>
          </cell>
          <cell r="R1356">
            <v>0.66</v>
          </cell>
          <cell r="S1356">
            <v>0</v>
          </cell>
          <cell r="T1356">
            <v>0</v>
          </cell>
          <cell r="U1356">
            <v>0.66</v>
          </cell>
          <cell r="V1356">
            <v>0</v>
          </cell>
          <cell r="W1356">
            <v>0</v>
          </cell>
          <cell r="X1356">
            <v>0.66</v>
          </cell>
          <cell r="Y1356">
            <v>0</v>
          </cell>
          <cell r="Z1356">
            <v>0</v>
          </cell>
          <cell r="AA1356"/>
          <cell r="AB1356"/>
          <cell r="AC1356"/>
          <cell r="AD1356"/>
          <cell r="AE1356"/>
          <cell r="AF1356"/>
          <cell r="AG1356"/>
          <cell r="AH1356"/>
          <cell r="AI1356"/>
          <cell r="AJ1356"/>
          <cell r="AK1356"/>
          <cell r="AL1356"/>
        </row>
        <row r="1357">
          <cell r="D1357" t="str">
            <v>USD</v>
          </cell>
          <cell r="J1357" t="str">
            <v>LETRAS EN GARANTÍA</v>
          </cell>
          <cell r="L1357" t="str">
            <v>TASA CERO</v>
          </cell>
          <cell r="M1357" t="str">
            <v>Argentina</v>
          </cell>
          <cell r="Q1357" t="str">
            <v>No mercado</v>
          </cell>
          <cell r="R1357">
            <v>0.66</v>
          </cell>
          <cell r="S1357">
            <v>0</v>
          </cell>
          <cell r="T1357">
            <v>0</v>
          </cell>
          <cell r="U1357">
            <v>0.66</v>
          </cell>
          <cell r="V1357">
            <v>0</v>
          </cell>
          <cell r="W1357">
            <v>0</v>
          </cell>
          <cell r="X1357">
            <v>0.66</v>
          </cell>
          <cell r="Y1357">
            <v>0</v>
          </cell>
          <cell r="Z1357">
            <v>0</v>
          </cell>
          <cell r="AA1357"/>
          <cell r="AB1357"/>
          <cell r="AC1357"/>
          <cell r="AD1357"/>
          <cell r="AE1357"/>
          <cell r="AF1357"/>
          <cell r="AG1357"/>
          <cell r="AH1357"/>
          <cell r="AI1357"/>
          <cell r="AJ1357"/>
          <cell r="AK1357"/>
          <cell r="AL1357"/>
        </row>
        <row r="1358">
          <cell r="D1358" t="str">
            <v>USD</v>
          </cell>
          <cell r="J1358" t="str">
            <v>LETRAS EN GARANTÍA</v>
          </cell>
          <cell r="L1358" t="str">
            <v>TASA CERO</v>
          </cell>
          <cell r="M1358" t="str">
            <v>Argentina</v>
          </cell>
          <cell r="Q1358" t="str">
            <v>No mercado</v>
          </cell>
          <cell r="R1358">
            <v>0.66</v>
          </cell>
          <cell r="S1358">
            <v>0</v>
          </cell>
          <cell r="T1358">
            <v>0</v>
          </cell>
          <cell r="U1358">
            <v>0.66</v>
          </cell>
          <cell r="V1358">
            <v>0</v>
          </cell>
          <cell r="W1358">
            <v>0</v>
          </cell>
          <cell r="X1358">
            <v>0.66</v>
          </cell>
          <cell r="Y1358">
            <v>0</v>
          </cell>
          <cell r="Z1358">
            <v>0</v>
          </cell>
          <cell r="AA1358"/>
          <cell r="AB1358"/>
          <cell r="AC1358"/>
          <cell r="AD1358"/>
          <cell r="AE1358"/>
          <cell r="AF1358"/>
          <cell r="AG1358"/>
          <cell r="AH1358"/>
          <cell r="AI1358"/>
          <cell r="AJ1358"/>
          <cell r="AK1358"/>
          <cell r="AL1358"/>
        </row>
        <row r="1359">
          <cell r="D1359" t="str">
            <v>USD</v>
          </cell>
          <cell r="J1359" t="str">
            <v>LETRAS EN GARANTÍA</v>
          </cell>
          <cell r="L1359" t="str">
            <v>TASA CERO</v>
          </cell>
          <cell r="M1359" t="str">
            <v>Argentina</v>
          </cell>
          <cell r="Q1359" t="str">
            <v>No mercado</v>
          </cell>
          <cell r="R1359">
            <v>0.66</v>
          </cell>
          <cell r="S1359">
            <v>0</v>
          </cell>
          <cell r="T1359">
            <v>0</v>
          </cell>
          <cell r="U1359">
            <v>0.66</v>
          </cell>
          <cell r="V1359">
            <v>0</v>
          </cell>
          <cell r="W1359">
            <v>0</v>
          </cell>
          <cell r="X1359">
            <v>0.66</v>
          </cell>
          <cell r="Y1359">
            <v>0</v>
          </cell>
          <cell r="Z1359">
            <v>0</v>
          </cell>
          <cell r="AA1359"/>
          <cell r="AB1359"/>
          <cell r="AC1359"/>
          <cell r="AD1359"/>
          <cell r="AE1359"/>
          <cell r="AF1359"/>
          <cell r="AG1359"/>
          <cell r="AH1359"/>
          <cell r="AI1359"/>
          <cell r="AJ1359"/>
          <cell r="AK1359"/>
          <cell r="AL1359"/>
        </row>
        <row r="1360">
          <cell r="D1360" t="str">
            <v>USD</v>
          </cell>
          <cell r="J1360" t="str">
            <v>LETRAS EN GARANTÍA</v>
          </cell>
          <cell r="L1360" t="str">
            <v>TASA CERO</v>
          </cell>
          <cell r="M1360" t="str">
            <v>Argentina</v>
          </cell>
          <cell r="Q1360" t="str">
            <v>No mercado</v>
          </cell>
          <cell r="R1360">
            <v>0.66</v>
          </cell>
          <cell r="S1360">
            <v>0</v>
          </cell>
          <cell r="T1360">
            <v>0</v>
          </cell>
          <cell r="U1360">
            <v>0.66</v>
          </cell>
          <cell r="V1360">
            <v>0</v>
          </cell>
          <cell r="W1360">
            <v>0</v>
          </cell>
          <cell r="X1360">
            <v>0.66</v>
          </cell>
          <cell r="Y1360">
            <v>0</v>
          </cell>
          <cell r="Z1360">
            <v>0</v>
          </cell>
          <cell r="AA1360"/>
          <cell r="AB1360"/>
          <cell r="AC1360"/>
          <cell r="AD1360"/>
          <cell r="AE1360"/>
          <cell r="AF1360"/>
          <cell r="AG1360"/>
          <cell r="AH1360"/>
          <cell r="AI1360"/>
          <cell r="AJ1360"/>
          <cell r="AK1360"/>
          <cell r="AL1360"/>
        </row>
        <row r="1361">
          <cell r="D1361" t="str">
            <v>USD</v>
          </cell>
          <cell r="J1361" t="str">
            <v>LETRAS EN GARANTÍA</v>
          </cell>
          <cell r="L1361" t="str">
            <v>TASA CERO</v>
          </cell>
          <cell r="M1361" t="str">
            <v>Argentina</v>
          </cell>
          <cell r="Q1361" t="str">
            <v>No mercado</v>
          </cell>
          <cell r="R1361">
            <v>0.66</v>
          </cell>
          <cell r="S1361">
            <v>0</v>
          </cell>
          <cell r="T1361">
            <v>0</v>
          </cell>
          <cell r="U1361">
            <v>0.66</v>
          </cell>
          <cell r="V1361">
            <v>0</v>
          </cell>
          <cell r="W1361">
            <v>0</v>
          </cell>
          <cell r="X1361">
            <v>0.66</v>
          </cell>
          <cell r="Y1361">
            <v>0</v>
          </cell>
          <cell r="Z1361">
            <v>0</v>
          </cell>
          <cell r="AA1361"/>
          <cell r="AB1361"/>
          <cell r="AC1361"/>
          <cell r="AD1361"/>
          <cell r="AE1361"/>
          <cell r="AF1361"/>
          <cell r="AG1361"/>
          <cell r="AH1361"/>
          <cell r="AI1361"/>
          <cell r="AJ1361"/>
          <cell r="AK1361"/>
          <cell r="AL1361"/>
        </row>
        <row r="1362">
          <cell r="D1362" t="str">
            <v>USD</v>
          </cell>
          <cell r="J1362" t="str">
            <v>LETRAS EN GARANTÍA</v>
          </cell>
          <cell r="L1362" t="str">
            <v>TASA CERO</v>
          </cell>
          <cell r="M1362" t="str">
            <v>Argentina</v>
          </cell>
          <cell r="Q1362" t="str">
            <v>No mercado</v>
          </cell>
          <cell r="R1362">
            <v>0.66</v>
          </cell>
          <cell r="S1362">
            <v>0</v>
          </cell>
          <cell r="T1362">
            <v>0</v>
          </cell>
          <cell r="U1362">
            <v>0.66</v>
          </cell>
          <cell r="V1362">
            <v>0</v>
          </cell>
          <cell r="W1362">
            <v>0</v>
          </cell>
          <cell r="X1362">
            <v>0.66</v>
          </cell>
          <cell r="Y1362">
            <v>0</v>
          </cell>
          <cell r="Z1362">
            <v>0</v>
          </cell>
          <cell r="AA1362"/>
          <cell r="AB1362"/>
          <cell r="AC1362"/>
          <cell r="AD1362"/>
          <cell r="AE1362"/>
          <cell r="AF1362"/>
          <cell r="AG1362"/>
          <cell r="AH1362"/>
          <cell r="AI1362"/>
          <cell r="AJ1362"/>
          <cell r="AK1362"/>
          <cell r="AL1362"/>
        </row>
        <row r="1363">
          <cell r="D1363" t="str">
            <v>USD</v>
          </cell>
          <cell r="J1363" t="str">
            <v>LETRAS EN GARANTÍA</v>
          </cell>
          <cell r="L1363" t="str">
            <v>TASA CERO</v>
          </cell>
          <cell r="M1363" t="str">
            <v>Argentina</v>
          </cell>
          <cell r="Q1363" t="str">
            <v>No mercado</v>
          </cell>
          <cell r="R1363">
            <v>0.66</v>
          </cell>
          <cell r="S1363">
            <v>0</v>
          </cell>
          <cell r="T1363">
            <v>0</v>
          </cell>
          <cell r="U1363">
            <v>0.66</v>
          </cell>
          <cell r="V1363">
            <v>0</v>
          </cell>
          <cell r="W1363">
            <v>0</v>
          </cell>
          <cell r="X1363">
            <v>0.66</v>
          </cell>
          <cell r="Y1363">
            <v>0</v>
          </cell>
          <cell r="Z1363">
            <v>0</v>
          </cell>
          <cell r="AA1363"/>
          <cell r="AB1363"/>
          <cell r="AC1363"/>
          <cell r="AD1363"/>
          <cell r="AE1363"/>
          <cell r="AF1363"/>
          <cell r="AG1363"/>
          <cell r="AH1363"/>
          <cell r="AI1363"/>
          <cell r="AJ1363"/>
          <cell r="AK1363"/>
          <cell r="AL1363"/>
        </row>
        <row r="1364">
          <cell r="D1364" t="str">
            <v>USD</v>
          </cell>
          <cell r="J1364" t="str">
            <v>LETRAS EN GARANTÍA</v>
          </cell>
          <cell r="L1364" t="str">
            <v>TASA CERO</v>
          </cell>
          <cell r="M1364" t="str">
            <v>Argentina</v>
          </cell>
          <cell r="Q1364" t="str">
            <v>No mercado</v>
          </cell>
          <cell r="R1364">
            <v>0.66</v>
          </cell>
          <cell r="S1364">
            <v>0</v>
          </cell>
          <cell r="T1364">
            <v>0</v>
          </cell>
          <cell r="U1364">
            <v>0.66</v>
          </cell>
          <cell r="V1364">
            <v>0</v>
          </cell>
          <cell r="W1364">
            <v>0</v>
          </cell>
          <cell r="X1364">
            <v>0.66</v>
          </cell>
          <cell r="Y1364">
            <v>0</v>
          </cell>
          <cell r="Z1364">
            <v>0</v>
          </cell>
          <cell r="AA1364"/>
          <cell r="AB1364"/>
          <cell r="AC1364"/>
          <cell r="AD1364"/>
          <cell r="AE1364"/>
          <cell r="AF1364"/>
          <cell r="AG1364"/>
          <cell r="AH1364"/>
          <cell r="AI1364"/>
          <cell r="AJ1364"/>
          <cell r="AK1364"/>
          <cell r="AL1364"/>
        </row>
        <row r="1365">
          <cell r="D1365" t="str">
            <v>USD</v>
          </cell>
          <cell r="J1365" t="str">
            <v>LETRAS EN GARANTÍA</v>
          </cell>
          <cell r="L1365" t="str">
            <v>TASA CERO</v>
          </cell>
          <cell r="M1365" t="str">
            <v>Argentina</v>
          </cell>
          <cell r="Q1365" t="str">
            <v>No mercado</v>
          </cell>
          <cell r="R1365">
            <v>0.66</v>
          </cell>
          <cell r="S1365">
            <v>0</v>
          </cell>
          <cell r="T1365">
            <v>0</v>
          </cell>
          <cell r="U1365">
            <v>0.66</v>
          </cell>
          <cell r="V1365">
            <v>0</v>
          </cell>
          <cell r="W1365">
            <v>0</v>
          </cell>
          <cell r="X1365">
            <v>0.66</v>
          </cell>
          <cell r="Y1365">
            <v>0</v>
          </cell>
          <cell r="Z1365">
            <v>0</v>
          </cell>
          <cell r="AA1365"/>
          <cell r="AB1365"/>
          <cell r="AC1365"/>
          <cell r="AD1365"/>
          <cell r="AE1365"/>
          <cell r="AF1365"/>
          <cell r="AG1365"/>
          <cell r="AH1365"/>
          <cell r="AI1365"/>
          <cell r="AJ1365"/>
          <cell r="AK1365"/>
          <cell r="AL1365"/>
        </row>
        <row r="1366">
          <cell r="D1366" t="str">
            <v>USD</v>
          </cell>
          <cell r="J1366" t="str">
            <v>LETRAS EN GARANTÍA</v>
          </cell>
          <cell r="L1366" t="str">
            <v>TASA CERO</v>
          </cell>
          <cell r="M1366" t="str">
            <v>Argentina</v>
          </cell>
          <cell r="Q1366" t="str">
            <v>No mercado</v>
          </cell>
          <cell r="R1366">
            <v>0.66</v>
          </cell>
          <cell r="S1366">
            <v>0</v>
          </cell>
          <cell r="T1366">
            <v>0</v>
          </cell>
          <cell r="U1366">
            <v>0.66</v>
          </cell>
          <cell r="V1366">
            <v>0</v>
          </cell>
          <cell r="W1366">
            <v>0</v>
          </cell>
          <cell r="X1366">
            <v>0.66</v>
          </cell>
          <cell r="Y1366">
            <v>0</v>
          </cell>
          <cell r="Z1366">
            <v>0</v>
          </cell>
          <cell r="AA1366"/>
          <cell r="AB1366"/>
          <cell r="AC1366"/>
          <cell r="AD1366"/>
          <cell r="AE1366"/>
          <cell r="AF1366"/>
          <cell r="AG1366"/>
          <cell r="AH1366"/>
          <cell r="AI1366"/>
          <cell r="AJ1366"/>
          <cell r="AK1366"/>
          <cell r="AL1366"/>
        </row>
        <row r="1367">
          <cell r="D1367" t="str">
            <v>USD</v>
          </cell>
          <cell r="J1367" t="str">
            <v>LETRAS EN GARANTÍA</v>
          </cell>
          <cell r="L1367" t="str">
            <v>TASA CERO</v>
          </cell>
          <cell r="M1367" t="str">
            <v>Argentina</v>
          </cell>
          <cell r="Q1367" t="str">
            <v>No mercado</v>
          </cell>
          <cell r="R1367">
            <v>0.66</v>
          </cell>
          <cell r="S1367">
            <v>0</v>
          </cell>
          <cell r="T1367">
            <v>0</v>
          </cell>
          <cell r="U1367">
            <v>0.66</v>
          </cell>
          <cell r="V1367">
            <v>0</v>
          </cell>
          <cell r="W1367">
            <v>0</v>
          </cell>
          <cell r="X1367">
            <v>0.66</v>
          </cell>
          <cell r="Y1367">
            <v>0</v>
          </cell>
          <cell r="Z1367">
            <v>0</v>
          </cell>
          <cell r="AA1367"/>
          <cell r="AB1367"/>
          <cell r="AC1367"/>
          <cell r="AD1367"/>
          <cell r="AE1367"/>
          <cell r="AF1367"/>
          <cell r="AG1367"/>
          <cell r="AH1367"/>
          <cell r="AI1367"/>
          <cell r="AJ1367"/>
          <cell r="AK1367"/>
          <cell r="AL1367"/>
        </row>
        <row r="1368">
          <cell r="D1368" t="str">
            <v>USD</v>
          </cell>
          <cell r="J1368" t="str">
            <v>LETRAS EN GARANTÍA</v>
          </cell>
          <cell r="L1368" t="str">
            <v>TASA CERO</v>
          </cell>
          <cell r="M1368" t="str">
            <v>Argentina</v>
          </cell>
          <cell r="Q1368" t="str">
            <v>No mercado</v>
          </cell>
          <cell r="R1368">
            <v>0.66</v>
          </cell>
          <cell r="S1368">
            <v>0</v>
          </cell>
          <cell r="T1368">
            <v>0</v>
          </cell>
          <cell r="U1368">
            <v>0.66</v>
          </cell>
          <cell r="V1368">
            <v>0</v>
          </cell>
          <cell r="W1368">
            <v>0</v>
          </cell>
          <cell r="X1368">
            <v>0.66</v>
          </cell>
          <cell r="Y1368">
            <v>0</v>
          </cell>
          <cell r="Z1368">
            <v>0</v>
          </cell>
          <cell r="AA1368"/>
          <cell r="AB1368"/>
          <cell r="AC1368"/>
          <cell r="AD1368"/>
          <cell r="AE1368"/>
          <cell r="AF1368"/>
          <cell r="AG1368"/>
          <cell r="AH1368"/>
          <cell r="AI1368"/>
          <cell r="AJ1368"/>
          <cell r="AK1368"/>
          <cell r="AL1368"/>
        </row>
        <row r="1369">
          <cell r="D1369" t="str">
            <v>USD</v>
          </cell>
          <cell r="J1369" t="str">
            <v>LETRAS EN GARANTÍA</v>
          </cell>
          <cell r="L1369" t="str">
            <v>TASA CERO</v>
          </cell>
          <cell r="M1369" t="str">
            <v>Argentina</v>
          </cell>
          <cell r="Q1369" t="str">
            <v>No mercado</v>
          </cell>
          <cell r="R1369">
            <v>0.66</v>
          </cell>
          <cell r="S1369">
            <v>0</v>
          </cell>
          <cell r="T1369">
            <v>0</v>
          </cell>
          <cell r="U1369">
            <v>0.66</v>
          </cell>
          <cell r="V1369">
            <v>0</v>
          </cell>
          <cell r="W1369">
            <v>0</v>
          </cell>
          <cell r="X1369">
            <v>0.66</v>
          </cell>
          <cell r="Y1369">
            <v>0</v>
          </cell>
          <cell r="Z1369">
            <v>0</v>
          </cell>
          <cell r="AA1369"/>
          <cell r="AB1369"/>
          <cell r="AC1369"/>
          <cell r="AD1369"/>
          <cell r="AE1369"/>
          <cell r="AF1369"/>
          <cell r="AG1369"/>
          <cell r="AH1369"/>
          <cell r="AI1369"/>
          <cell r="AJ1369"/>
          <cell r="AK1369"/>
          <cell r="AL1369"/>
        </row>
        <row r="1370">
          <cell r="D1370" t="str">
            <v>USD</v>
          </cell>
          <cell r="J1370" t="str">
            <v>LETRAS EN GARANTÍA</v>
          </cell>
          <cell r="L1370" t="str">
            <v>TASA CERO</v>
          </cell>
          <cell r="M1370" t="str">
            <v>Argentina</v>
          </cell>
          <cell r="Q1370" t="str">
            <v>No mercado</v>
          </cell>
          <cell r="R1370">
            <v>0.66</v>
          </cell>
          <cell r="S1370">
            <v>0</v>
          </cell>
          <cell r="T1370">
            <v>0</v>
          </cell>
          <cell r="U1370">
            <v>0.66</v>
          </cell>
          <cell r="V1370">
            <v>0</v>
          </cell>
          <cell r="W1370">
            <v>0</v>
          </cell>
          <cell r="X1370">
            <v>0.66</v>
          </cell>
          <cell r="Y1370">
            <v>0</v>
          </cell>
          <cell r="Z1370">
            <v>0</v>
          </cell>
          <cell r="AA1370"/>
          <cell r="AB1370"/>
          <cell r="AC1370"/>
          <cell r="AD1370"/>
          <cell r="AE1370"/>
          <cell r="AF1370"/>
          <cell r="AG1370"/>
          <cell r="AH1370"/>
          <cell r="AI1370"/>
          <cell r="AJ1370"/>
          <cell r="AK1370"/>
          <cell r="AL1370"/>
        </row>
        <row r="1371">
          <cell r="D1371" t="str">
            <v>USD</v>
          </cell>
          <cell r="J1371" t="str">
            <v>LETRAS EN GARANTÍA</v>
          </cell>
          <cell r="L1371" t="str">
            <v>TASA CERO</v>
          </cell>
          <cell r="M1371" t="str">
            <v>Argentina</v>
          </cell>
          <cell r="Q1371" t="str">
            <v>No mercado</v>
          </cell>
          <cell r="R1371">
            <v>0.66</v>
          </cell>
          <cell r="S1371">
            <v>0</v>
          </cell>
          <cell r="T1371">
            <v>0</v>
          </cell>
          <cell r="U1371">
            <v>0.66</v>
          </cell>
          <cell r="V1371">
            <v>0</v>
          </cell>
          <cell r="W1371">
            <v>0</v>
          </cell>
          <cell r="X1371">
            <v>0.66</v>
          </cell>
          <cell r="Y1371">
            <v>0</v>
          </cell>
          <cell r="Z1371">
            <v>0</v>
          </cell>
          <cell r="AA1371"/>
          <cell r="AB1371"/>
          <cell r="AC1371"/>
          <cell r="AD1371"/>
          <cell r="AE1371"/>
          <cell r="AF1371"/>
          <cell r="AG1371"/>
          <cell r="AH1371"/>
          <cell r="AI1371"/>
          <cell r="AJ1371"/>
          <cell r="AK1371"/>
          <cell r="AL1371"/>
        </row>
        <row r="1372">
          <cell r="D1372" t="str">
            <v>USD</v>
          </cell>
          <cell r="J1372" t="str">
            <v>LETRAS EN GARANTÍA</v>
          </cell>
          <cell r="L1372" t="str">
            <v>TASA CERO</v>
          </cell>
          <cell r="M1372" t="str">
            <v>Argentina</v>
          </cell>
          <cell r="Q1372" t="str">
            <v>No mercado</v>
          </cell>
          <cell r="R1372">
            <v>0.66</v>
          </cell>
          <cell r="S1372">
            <v>0</v>
          </cell>
          <cell r="T1372">
            <v>0</v>
          </cell>
          <cell r="U1372">
            <v>0.66</v>
          </cell>
          <cell r="V1372">
            <v>0</v>
          </cell>
          <cell r="W1372">
            <v>0</v>
          </cell>
          <cell r="X1372">
            <v>0.66</v>
          </cell>
          <cell r="Y1372">
            <v>0</v>
          </cell>
          <cell r="Z1372">
            <v>0</v>
          </cell>
          <cell r="AA1372"/>
          <cell r="AB1372"/>
          <cell r="AC1372"/>
          <cell r="AD1372"/>
          <cell r="AE1372"/>
          <cell r="AF1372"/>
          <cell r="AG1372"/>
          <cell r="AH1372"/>
          <cell r="AI1372"/>
          <cell r="AJ1372"/>
          <cell r="AK1372"/>
          <cell r="AL1372"/>
        </row>
        <row r="1373">
          <cell r="D1373" t="str">
            <v>USD</v>
          </cell>
          <cell r="J1373" t="str">
            <v>LETRAS EN GARANTÍA</v>
          </cell>
          <cell r="L1373" t="str">
            <v>TASA CERO</v>
          </cell>
          <cell r="M1373" t="str">
            <v>Argentina</v>
          </cell>
          <cell r="Q1373" t="str">
            <v>No mercado</v>
          </cell>
          <cell r="R1373">
            <v>0.66</v>
          </cell>
          <cell r="S1373">
            <v>0</v>
          </cell>
          <cell r="T1373">
            <v>0</v>
          </cell>
          <cell r="U1373">
            <v>0.66</v>
          </cell>
          <cell r="V1373">
            <v>0</v>
          </cell>
          <cell r="W1373">
            <v>0</v>
          </cell>
          <cell r="X1373">
            <v>0.66</v>
          </cell>
          <cell r="Y1373">
            <v>0</v>
          </cell>
          <cell r="Z1373">
            <v>0</v>
          </cell>
          <cell r="AA1373"/>
          <cell r="AB1373"/>
          <cell r="AC1373"/>
          <cell r="AD1373"/>
          <cell r="AE1373"/>
          <cell r="AF1373"/>
          <cell r="AG1373"/>
          <cell r="AH1373"/>
          <cell r="AI1373"/>
          <cell r="AJ1373"/>
          <cell r="AK1373"/>
          <cell r="AL1373"/>
        </row>
        <row r="1374">
          <cell r="D1374" t="str">
            <v>USD</v>
          </cell>
          <cell r="J1374" t="str">
            <v>LETRAS EN GARANTÍA</v>
          </cell>
          <cell r="L1374" t="str">
            <v>TASA CERO</v>
          </cell>
          <cell r="M1374" t="str">
            <v>Argentina</v>
          </cell>
          <cell r="Q1374" t="str">
            <v>No mercado</v>
          </cell>
          <cell r="R1374">
            <v>0.66</v>
          </cell>
          <cell r="S1374">
            <v>0</v>
          </cell>
          <cell r="T1374">
            <v>0</v>
          </cell>
          <cell r="U1374">
            <v>0.66</v>
          </cell>
          <cell r="V1374">
            <v>0</v>
          </cell>
          <cell r="W1374">
            <v>0</v>
          </cell>
          <cell r="X1374">
            <v>0.66</v>
          </cell>
          <cell r="Y1374">
            <v>0</v>
          </cell>
          <cell r="Z1374">
            <v>0</v>
          </cell>
          <cell r="AA1374"/>
          <cell r="AB1374"/>
          <cell r="AC1374"/>
          <cell r="AD1374"/>
          <cell r="AE1374"/>
          <cell r="AF1374"/>
          <cell r="AG1374"/>
          <cell r="AH1374"/>
          <cell r="AI1374"/>
          <cell r="AJ1374"/>
          <cell r="AK1374"/>
          <cell r="AL1374"/>
        </row>
        <row r="1375">
          <cell r="D1375" t="str">
            <v>USD</v>
          </cell>
          <cell r="J1375" t="str">
            <v>LETRAS EN GARANTÍA</v>
          </cell>
          <cell r="L1375" t="str">
            <v>TASA CERO</v>
          </cell>
          <cell r="M1375" t="str">
            <v>Argentina</v>
          </cell>
          <cell r="Q1375" t="str">
            <v>No mercado</v>
          </cell>
          <cell r="R1375">
            <v>0.66</v>
          </cell>
          <cell r="S1375">
            <v>0</v>
          </cell>
          <cell r="T1375">
            <v>0</v>
          </cell>
          <cell r="U1375">
            <v>0.66</v>
          </cell>
          <cell r="V1375">
            <v>0</v>
          </cell>
          <cell r="W1375">
            <v>0</v>
          </cell>
          <cell r="X1375">
            <v>0.66</v>
          </cell>
          <cell r="Y1375">
            <v>0</v>
          </cell>
          <cell r="Z1375">
            <v>0</v>
          </cell>
          <cell r="AA1375"/>
          <cell r="AB1375"/>
          <cell r="AC1375"/>
          <cell r="AD1375"/>
          <cell r="AE1375"/>
          <cell r="AF1375"/>
          <cell r="AG1375"/>
          <cell r="AH1375"/>
          <cell r="AI1375"/>
          <cell r="AJ1375"/>
          <cell r="AK1375"/>
          <cell r="AL1375"/>
        </row>
        <row r="1376">
          <cell r="D1376" t="str">
            <v>USD</v>
          </cell>
          <cell r="J1376" t="str">
            <v>LETRAS EN GARANTÍA</v>
          </cell>
          <cell r="L1376" t="str">
            <v>TASA CERO</v>
          </cell>
          <cell r="M1376" t="str">
            <v>Argentina</v>
          </cell>
          <cell r="Q1376" t="str">
            <v>No mercado</v>
          </cell>
          <cell r="R1376">
            <v>0.66</v>
          </cell>
          <cell r="S1376">
            <v>0</v>
          </cell>
          <cell r="T1376">
            <v>0</v>
          </cell>
          <cell r="U1376">
            <v>0.66</v>
          </cell>
          <cell r="V1376">
            <v>0</v>
          </cell>
          <cell r="W1376">
            <v>0</v>
          </cell>
          <cell r="X1376">
            <v>0.66</v>
          </cell>
          <cell r="Y1376">
            <v>0</v>
          </cell>
          <cell r="Z1376">
            <v>0</v>
          </cell>
          <cell r="AA1376"/>
          <cell r="AB1376"/>
          <cell r="AC1376"/>
          <cell r="AD1376"/>
          <cell r="AE1376"/>
          <cell r="AF1376"/>
          <cell r="AG1376"/>
          <cell r="AH1376"/>
          <cell r="AI1376"/>
          <cell r="AJ1376"/>
          <cell r="AK1376"/>
          <cell r="AL1376"/>
        </row>
        <row r="1377">
          <cell r="D1377" t="str">
            <v>USD</v>
          </cell>
          <cell r="J1377" t="str">
            <v>LETRAS EN GARANTÍA</v>
          </cell>
          <cell r="L1377" t="str">
            <v>TASA CERO</v>
          </cell>
          <cell r="M1377" t="str">
            <v>Argentina</v>
          </cell>
          <cell r="Q1377" t="str">
            <v>No mercado</v>
          </cell>
          <cell r="R1377">
            <v>0.66</v>
          </cell>
          <cell r="S1377">
            <v>0</v>
          </cell>
          <cell r="T1377">
            <v>0</v>
          </cell>
          <cell r="U1377">
            <v>0.66</v>
          </cell>
          <cell r="V1377">
            <v>0</v>
          </cell>
          <cell r="W1377">
            <v>0</v>
          </cell>
          <cell r="X1377">
            <v>0.66</v>
          </cell>
          <cell r="Y1377">
            <v>0</v>
          </cell>
          <cell r="Z1377">
            <v>0</v>
          </cell>
          <cell r="AA1377"/>
          <cell r="AB1377"/>
          <cell r="AC1377"/>
          <cell r="AD1377"/>
          <cell r="AE1377"/>
          <cell r="AF1377"/>
          <cell r="AG1377"/>
          <cell r="AH1377"/>
          <cell r="AI1377"/>
          <cell r="AJ1377"/>
          <cell r="AK1377"/>
          <cell r="AL1377"/>
        </row>
        <row r="1378">
          <cell r="D1378" t="str">
            <v>USD</v>
          </cell>
          <cell r="J1378" t="str">
            <v>LETRAS EN GARANTÍA</v>
          </cell>
          <cell r="L1378" t="str">
            <v>TASA CERO</v>
          </cell>
          <cell r="M1378" t="str">
            <v>Argentina</v>
          </cell>
          <cell r="Q1378" t="str">
            <v>No mercado</v>
          </cell>
          <cell r="R1378">
            <v>0.66</v>
          </cell>
          <cell r="S1378">
            <v>0</v>
          </cell>
          <cell r="T1378">
            <v>0</v>
          </cell>
          <cell r="U1378">
            <v>0.66</v>
          </cell>
          <cell r="V1378">
            <v>0</v>
          </cell>
          <cell r="W1378">
            <v>0</v>
          </cell>
          <cell r="X1378">
            <v>0.66</v>
          </cell>
          <cell r="Y1378">
            <v>0</v>
          </cell>
          <cell r="Z1378">
            <v>0</v>
          </cell>
          <cell r="AA1378"/>
          <cell r="AB1378"/>
          <cell r="AC1378"/>
          <cell r="AD1378"/>
          <cell r="AE1378"/>
          <cell r="AF1378"/>
          <cell r="AG1378"/>
          <cell r="AH1378"/>
          <cell r="AI1378"/>
          <cell r="AJ1378"/>
          <cell r="AK1378"/>
          <cell r="AL1378"/>
        </row>
        <row r="1379">
          <cell r="D1379" t="str">
            <v>USD</v>
          </cell>
          <cell r="J1379" t="str">
            <v>LETRAS EN GARANTÍA</v>
          </cell>
          <cell r="L1379" t="str">
            <v>TASA CERO</v>
          </cell>
          <cell r="M1379" t="str">
            <v>Argentina</v>
          </cell>
          <cell r="Q1379" t="str">
            <v>No mercado</v>
          </cell>
          <cell r="R1379">
            <v>0.66</v>
          </cell>
          <cell r="S1379">
            <v>0</v>
          </cell>
          <cell r="T1379">
            <v>0</v>
          </cell>
          <cell r="U1379">
            <v>0.66</v>
          </cell>
          <cell r="V1379">
            <v>0</v>
          </cell>
          <cell r="W1379">
            <v>0</v>
          </cell>
          <cell r="X1379">
            <v>0.66</v>
          </cell>
          <cell r="Y1379">
            <v>0</v>
          </cell>
          <cell r="Z1379">
            <v>0</v>
          </cell>
          <cell r="AA1379"/>
          <cell r="AB1379"/>
          <cell r="AC1379"/>
          <cell r="AD1379"/>
          <cell r="AE1379"/>
          <cell r="AF1379"/>
          <cell r="AG1379"/>
          <cell r="AH1379"/>
          <cell r="AI1379"/>
          <cell r="AJ1379"/>
          <cell r="AK1379"/>
          <cell r="AL1379"/>
        </row>
        <row r="1380">
          <cell r="D1380" t="str">
            <v>USD</v>
          </cell>
          <cell r="J1380" t="str">
            <v>LETRAS EN GARANTÍA</v>
          </cell>
          <cell r="L1380" t="str">
            <v>TASA CERO</v>
          </cell>
          <cell r="M1380" t="str">
            <v>Argentina</v>
          </cell>
          <cell r="Q1380" t="str">
            <v>No mercado</v>
          </cell>
          <cell r="R1380">
            <v>0.66</v>
          </cell>
          <cell r="S1380">
            <v>0</v>
          </cell>
          <cell r="T1380">
            <v>0</v>
          </cell>
          <cell r="U1380">
            <v>0.66</v>
          </cell>
          <cell r="V1380">
            <v>0</v>
          </cell>
          <cell r="W1380">
            <v>0</v>
          </cell>
          <cell r="X1380">
            <v>0.66</v>
          </cell>
          <cell r="Y1380">
            <v>0</v>
          </cell>
          <cell r="Z1380">
            <v>0</v>
          </cell>
          <cell r="AA1380"/>
          <cell r="AB1380"/>
          <cell r="AC1380"/>
          <cell r="AD1380"/>
          <cell r="AE1380"/>
          <cell r="AF1380"/>
          <cell r="AG1380"/>
          <cell r="AH1380"/>
          <cell r="AI1380"/>
          <cell r="AJ1380"/>
          <cell r="AK1380"/>
          <cell r="AL1380"/>
        </row>
        <row r="1381">
          <cell r="D1381" t="str">
            <v>USD</v>
          </cell>
          <cell r="J1381" t="str">
            <v>LETRAS EN GARANTÍA</v>
          </cell>
          <cell r="L1381" t="str">
            <v>TASA CERO</v>
          </cell>
          <cell r="M1381" t="str">
            <v>Argentina</v>
          </cell>
          <cell r="Q1381" t="str">
            <v>No mercado</v>
          </cell>
          <cell r="R1381">
            <v>0.66</v>
          </cell>
          <cell r="S1381">
            <v>0</v>
          </cell>
          <cell r="T1381">
            <v>0</v>
          </cell>
          <cell r="U1381">
            <v>0.66</v>
          </cell>
          <cell r="V1381">
            <v>0</v>
          </cell>
          <cell r="W1381">
            <v>0</v>
          </cell>
          <cell r="X1381">
            <v>0.66</v>
          </cell>
          <cell r="Y1381">
            <v>0</v>
          </cell>
          <cell r="Z1381">
            <v>0</v>
          </cell>
          <cell r="AA1381"/>
          <cell r="AB1381"/>
          <cell r="AC1381"/>
          <cell r="AD1381"/>
          <cell r="AE1381"/>
          <cell r="AF1381"/>
          <cell r="AG1381"/>
          <cell r="AH1381"/>
          <cell r="AI1381"/>
          <cell r="AJ1381"/>
          <cell r="AK1381"/>
          <cell r="AL1381"/>
        </row>
        <row r="1382">
          <cell r="D1382" t="str">
            <v>USD</v>
          </cell>
          <cell r="J1382" t="str">
            <v>LETRAS EN GARANTÍA</v>
          </cell>
          <cell r="L1382" t="str">
            <v>TASA CERO</v>
          </cell>
          <cell r="M1382" t="str">
            <v>Argentina</v>
          </cell>
          <cell r="Q1382" t="str">
            <v>No mercado</v>
          </cell>
          <cell r="R1382">
            <v>0.66</v>
          </cell>
          <cell r="S1382">
            <v>0</v>
          </cell>
          <cell r="T1382">
            <v>0</v>
          </cell>
          <cell r="U1382">
            <v>0.66</v>
          </cell>
          <cell r="V1382">
            <v>0</v>
          </cell>
          <cell r="W1382">
            <v>0</v>
          </cell>
          <cell r="X1382">
            <v>0.66</v>
          </cell>
          <cell r="Y1382">
            <v>0</v>
          </cell>
          <cell r="Z1382">
            <v>0</v>
          </cell>
          <cell r="AA1382"/>
          <cell r="AB1382"/>
          <cell r="AC1382"/>
          <cell r="AD1382"/>
          <cell r="AE1382"/>
          <cell r="AF1382"/>
          <cell r="AG1382"/>
          <cell r="AH1382"/>
          <cell r="AI1382"/>
          <cell r="AJ1382"/>
          <cell r="AK1382"/>
          <cell r="AL1382"/>
        </row>
        <row r="1383">
          <cell r="D1383" t="str">
            <v>USD</v>
          </cell>
          <cell r="J1383" t="str">
            <v>LETRAS EN GARANTÍA</v>
          </cell>
          <cell r="L1383" t="str">
            <v>TASA CERO</v>
          </cell>
          <cell r="M1383" t="str">
            <v>Argentina</v>
          </cell>
          <cell r="Q1383" t="str">
            <v>No mercado</v>
          </cell>
          <cell r="R1383">
            <v>0.66</v>
          </cell>
          <cell r="S1383">
            <v>0</v>
          </cell>
          <cell r="T1383">
            <v>0</v>
          </cell>
          <cell r="U1383">
            <v>0.66</v>
          </cell>
          <cell r="V1383">
            <v>0</v>
          </cell>
          <cell r="W1383">
            <v>0</v>
          </cell>
          <cell r="X1383">
            <v>0.66</v>
          </cell>
          <cell r="Y1383">
            <v>0</v>
          </cell>
          <cell r="Z1383">
            <v>0</v>
          </cell>
          <cell r="AA1383"/>
          <cell r="AB1383"/>
          <cell r="AC1383"/>
          <cell r="AD1383"/>
          <cell r="AE1383"/>
          <cell r="AF1383"/>
          <cell r="AG1383"/>
          <cell r="AH1383"/>
          <cell r="AI1383"/>
          <cell r="AJ1383"/>
          <cell r="AK1383"/>
          <cell r="AL1383"/>
        </row>
        <row r="1384">
          <cell r="D1384" t="str">
            <v>USD</v>
          </cell>
          <cell r="J1384" t="str">
            <v>LETRAS EN GARANTÍA</v>
          </cell>
          <cell r="L1384" t="str">
            <v>TASA CERO</v>
          </cell>
          <cell r="M1384" t="str">
            <v>Argentina</v>
          </cell>
          <cell r="Q1384" t="str">
            <v>No mercado</v>
          </cell>
          <cell r="R1384">
            <v>0.66</v>
          </cell>
          <cell r="S1384">
            <v>0</v>
          </cell>
          <cell r="T1384">
            <v>0</v>
          </cell>
          <cell r="U1384">
            <v>0.66</v>
          </cell>
          <cell r="V1384">
            <v>0</v>
          </cell>
          <cell r="W1384">
            <v>0</v>
          </cell>
          <cell r="X1384">
            <v>0.66</v>
          </cell>
          <cell r="Y1384">
            <v>0</v>
          </cell>
          <cell r="Z1384">
            <v>0</v>
          </cell>
          <cell r="AA1384"/>
          <cell r="AB1384"/>
          <cell r="AC1384"/>
          <cell r="AD1384"/>
          <cell r="AE1384"/>
          <cell r="AF1384"/>
          <cell r="AG1384"/>
          <cell r="AH1384"/>
          <cell r="AI1384"/>
          <cell r="AJ1384"/>
          <cell r="AK1384"/>
          <cell r="AL1384"/>
        </row>
        <row r="1385">
          <cell r="D1385" t="str">
            <v>USD</v>
          </cell>
          <cell r="J1385" t="str">
            <v>LETRAS EN GARANTÍA</v>
          </cell>
          <cell r="L1385" t="str">
            <v>TASA CERO</v>
          </cell>
          <cell r="M1385" t="str">
            <v>Argentina</v>
          </cell>
          <cell r="Q1385" t="str">
            <v>No mercado</v>
          </cell>
          <cell r="R1385">
            <v>0.66</v>
          </cell>
          <cell r="S1385">
            <v>0</v>
          </cell>
          <cell r="T1385">
            <v>0</v>
          </cell>
          <cell r="U1385">
            <v>0.66</v>
          </cell>
          <cell r="V1385">
            <v>0</v>
          </cell>
          <cell r="W1385">
            <v>0</v>
          </cell>
          <cell r="X1385">
            <v>0.66</v>
          </cell>
          <cell r="Y1385">
            <v>0</v>
          </cell>
          <cell r="Z1385">
            <v>0</v>
          </cell>
          <cell r="AA1385"/>
          <cell r="AB1385"/>
          <cell r="AC1385"/>
          <cell r="AD1385"/>
          <cell r="AE1385"/>
          <cell r="AF1385"/>
          <cell r="AG1385"/>
          <cell r="AH1385"/>
          <cell r="AI1385"/>
          <cell r="AJ1385"/>
          <cell r="AK1385"/>
          <cell r="AL1385"/>
        </row>
        <row r="1386">
          <cell r="D1386" t="str">
            <v>USD</v>
          </cell>
          <cell r="J1386" t="str">
            <v>LETRAS EN GARANTÍA</v>
          </cell>
          <cell r="L1386" t="str">
            <v>TASA CERO</v>
          </cell>
          <cell r="M1386" t="str">
            <v>Argentina</v>
          </cell>
          <cell r="Q1386" t="str">
            <v>No mercado</v>
          </cell>
          <cell r="R1386">
            <v>0.66</v>
          </cell>
          <cell r="S1386">
            <v>0</v>
          </cell>
          <cell r="T1386">
            <v>0</v>
          </cell>
          <cell r="U1386">
            <v>0.66</v>
          </cell>
          <cell r="V1386">
            <v>0</v>
          </cell>
          <cell r="W1386">
            <v>0</v>
          </cell>
          <cell r="X1386">
            <v>0.66</v>
          </cell>
          <cell r="Y1386">
            <v>0</v>
          </cell>
          <cell r="Z1386">
            <v>0</v>
          </cell>
          <cell r="AA1386"/>
          <cell r="AB1386"/>
          <cell r="AC1386"/>
          <cell r="AD1386"/>
          <cell r="AE1386"/>
          <cell r="AF1386"/>
          <cell r="AG1386"/>
          <cell r="AH1386"/>
          <cell r="AI1386"/>
          <cell r="AJ1386"/>
          <cell r="AK1386"/>
          <cell r="AL1386"/>
        </row>
        <row r="1387">
          <cell r="D1387" t="str">
            <v>USD</v>
          </cell>
          <cell r="J1387" t="str">
            <v>LETRAS EN GARANTÍA</v>
          </cell>
          <cell r="L1387" t="str">
            <v>TASA CERO</v>
          </cell>
          <cell r="M1387" t="str">
            <v>Argentina</v>
          </cell>
          <cell r="Q1387" t="str">
            <v>No mercado</v>
          </cell>
          <cell r="R1387">
            <v>0.66</v>
          </cell>
          <cell r="S1387">
            <v>0</v>
          </cell>
          <cell r="T1387">
            <v>0</v>
          </cell>
          <cell r="U1387">
            <v>0.66</v>
          </cell>
          <cell r="V1387">
            <v>0</v>
          </cell>
          <cell r="W1387">
            <v>0</v>
          </cell>
          <cell r="X1387">
            <v>0.66</v>
          </cell>
          <cell r="Y1387">
            <v>0</v>
          </cell>
          <cell r="Z1387">
            <v>0</v>
          </cell>
          <cell r="AA1387"/>
          <cell r="AB1387"/>
          <cell r="AC1387"/>
          <cell r="AD1387"/>
          <cell r="AE1387"/>
          <cell r="AF1387"/>
          <cell r="AG1387"/>
          <cell r="AH1387"/>
          <cell r="AI1387"/>
          <cell r="AJ1387"/>
          <cell r="AK1387"/>
          <cell r="AL1387"/>
        </row>
        <row r="1388">
          <cell r="D1388" t="str">
            <v>USD</v>
          </cell>
          <cell r="J1388" t="str">
            <v>LETRAS EN GARANTÍA</v>
          </cell>
          <cell r="L1388" t="str">
            <v>TASA CERO</v>
          </cell>
          <cell r="M1388" t="str">
            <v>Argentina</v>
          </cell>
          <cell r="Q1388" t="str">
            <v>No mercado</v>
          </cell>
          <cell r="R1388">
            <v>0.66</v>
          </cell>
          <cell r="S1388">
            <v>0</v>
          </cell>
          <cell r="T1388">
            <v>0</v>
          </cell>
          <cell r="U1388">
            <v>0.66</v>
          </cell>
          <cell r="V1388">
            <v>0</v>
          </cell>
          <cell r="W1388">
            <v>0</v>
          </cell>
          <cell r="X1388">
            <v>0.66</v>
          </cell>
          <cell r="Y1388">
            <v>0</v>
          </cell>
          <cell r="Z1388">
            <v>0</v>
          </cell>
          <cell r="AA1388"/>
          <cell r="AB1388"/>
          <cell r="AC1388"/>
          <cell r="AD1388"/>
          <cell r="AE1388"/>
          <cell r="AF1388"/>
          <cell r="AG1388"/>
          <cell r="AH1388"/>
          <cell r="AI1388"/>
          <cell r="AJ1388"/>
          <cell r="AK1388"/>
          <cell r="AL1388"/>
        </row>
        <row r="1389">
          <cell r="D1389" t="str">
            <v>USD</v>
          </cell>
          <cell r="J1389" t="str">
            <v>LETRAS EN GARANTÍA</v>
          </cell>
          <cell r="L1389" t="str">
            <v>TASA CERO</v>
          </cell>
          <cell r="M1389" t="str">
            <v>Argentina</v>
          </cell>
          <cell r="Q1389" t="str">
            <v>No mercado</v>
          </cell>
          <cell r="R1389">
            <v>0.66</v>
          </cell>
          <cell r="S1389">
            <v>0</v>
          </cell>
          <cell r="T1389">
            <v>0</v>
          </cell>
          <cell r="U1389">
            <v>0.66</v>
          </cell>
          <cell r="V1389">
            <v>0</v>
          </cell>
          <cell r="W1389">
            <v>0</v>
          </cell>
          <cell r="X1389">
            <v>0.66</v>
          </cell>
          <cell r="Y1389">
            <v>0</v>
          </cell>
          <cell r="Z1389">
            <v>0</v>
          </cell>
          <cell r="AA1389"/>
          <cell r="AB1389"/>
          <cell r="AC1389"/>
          <cell r="AD1389"/>
          <cell r="AE1389"/>
          <cell r="AF1389"/>
          <cell r="AG1389"/>
          <cell r="AH1389"/>
          <cell r="AI1389"/>
          <cell r="AJ1389"/>
          <cell r="AK1389"/>
          <cell r="AL1389"/>
        </row>
        <row r="1390">
          <cell r="D1390" t="str">
            <v>USD</v>
          </cell>
          <cell r="J1390" t="str">
            <v>LETRAS EN GARANTÍA</v>
          </cell>
          <cell r="L1390" t="str">
            <v>TASA CERO</v>
          </cell>
          <cell r="M1390" t="str">
            <v>Argentina</v>
          </cell>
          <cell r="Q1390" t="str">
            <v>No mercado</v>
          </cell>
          <cell r="R1390">
            <v>0.66</v>
          </cell>
          <cell r="S1390">
            <v>0</v>
          </cell>
          <cell r="T1390">
            <v>0</v>
          </cell>
          <cell r="U1390">
            <v>0.66</v>
          </cell>
          <cell r="V1390">
            <v>0</v>
          </cell>
          <cell r="W1390">
            <v>0</v>
          </cell>
          <cell r="X1390">
            <v>0.66</v>
          </cell>
          <cell r="Y1390">
            <v>0</v>
          </cell>
          <cell r="Z1390">
            <v>0</v>
          </cell>
          <cell r="AA1390"/>
          <cell r="AB1390"/>
          <cell r="AC1390"/>
          <cell r="AD1390"/>
          <cell r="AE1390"/>
          <cell r="AF1390"/>
          <cell r="AG1390"/>
          <cell r="AH1390"/>
          <cell r="AI1390"/>
          <cell r="AJ1390"/>
          <cell r="AK1390"/>
          <cell r="AL1390"/>
        </row>
        <row r="1391">
          <cell r="D1391" t="str">
            <v>USD</v>
          </cell>
          <cell r="J1391" t="str">
            <v>LETRAS EN GARANTÍA</v>
          </cell>
          <cell r="L1391" t="str">
            <v>TASA CERO</v>
          </cell>
          <cell r="M1391" t="str">
            <v>Argentina</v>
          </cell>
          <cell r="Q1391" t="str">
            <v>No mercado</v>
          </cell>
          <cell r="R1391">
            <v>0.66</v>
          </cell>
          <cell r="S1391">
            <v>0</v>
          </cell>
          <cell r="T1391">
            <v>0</v>
          </cell>
          <cell r="U1391">
            <v>0.66</v>
          </cell>
          <cell r="V1391">
            <v>0</v>
          </cell>
          <cell r="W1391">
            <v>0</v>
          </cell>
          <cell r="X1391">
            <v>0.66</v>
          </cell>
          <cell r="Y1391">
            <v>0</v>
          </cell>
          <cell r="Z1391">
            <v>0</v>
          </cell>
          <cell r="AA1391"/>
          <cell r="AB1391"/>
          <cell r="AC1391"/>
          <cell r="AD1391"/>
          <cell r="AE1391"/>
          <cell r="AF1391"/>
          <cell r="AG1391"/>
          <cell r="AH1391"/>
          <cell r="AI1391"/>
          <cell r="AJ1391"/>
          <cell r="AK1391"/>
          <cell r="AL1391"/>
        </row>
        <row r="1392">
          <cell r="D1392" t="str">
            <v>USD</v>
          </cell>
          <cell r="J1392" t="str">
            <v>LETRAS EN GARANTÍA</v>
          </cell>
          <cell r="L1392" t="str">
            <v>TASA CERO</v>
          </cell>
          <cell r="M1392" t="str">
            <v>Argentina</v>
          </cell>
          <cell r="Q1392" t="str">
            <v>No mercado</v>
          </cell>
          <cell r="R1392">
            <v>0.66</v>
          </cell>
          <cell r="S1392">
            <v>0</v>
          </cell>
          <cell r="T1392">
            <v>0</v>
          </cell>
          <cell r="U1392">
            <v>0.66</v>
          </cell>
          <cell r="V1392">
            <v>0</v>
          </cell>
          <cell r="W1392">
            <v>0</v>
          </cell>
          <cell r="X1392">
            <v>0.66</v>
          </cell>
          <cell r="Y1392">
            <v>0</v>
          </cell>
          <cell r="Z1392">
            <v>0</v>
          </cell>
          <cell r="AA1392"/>
          <cell r="AB1392"/>
          <cell r="AC1392"/>
          <cell r="AD1392"/>
          <cell r="AE1392"/>
          <cell r="AF1392"/>
          <cell r="AG1392"/>
          <cell r="AH1392"/>
          <cell r="AI1392"/>
          <cell r="AJ1392"/>
          <cell r="AK1392"/>
          <cell r="AL1392"/>
        </row>
        <row r="1393">
          <cell r="D1393" t="str">
            <v>USD</v>
          </cell>
          <cell r="J1393" t="str">
            <v>LETRAS EN GARANTÍA</v>
          </cell>
          <cell r="L1393" t="str">
            <v>TASA CERO</v>
          </cell>
          <cell r="M1393" t="str">
            <v>Argentina</v>
          </cell>
          <cell r="Q1393" t="str">
            <v>No mercado</v>
          </cell>
          <cell r="R1393">
            <v>0.66</v>
          </cell>
          <cell r="S1393">
            <v>0</v>
          </cell>
          <cell r="T1393">
            <v>0</v>
          </cell>
          <cell r="U1393">
            <v>0.66</v>
          </cell>
          <cell r="V1393">
            <v>0</v>
          </cell>
          <cell r="W1393">
            <v>0</v>
          </cell>
          <cell r="X1393">
            <v>0.66</v>
          </cell>
          <cell r="Y1393">
            <v>0</v>
          </cell>
          <cell r="Z1393">
            <v>0</v>
          </cell>
          <cell r="AA1393"/>
          <cell r="AB1393"/>
          <cell r="AC1393"/>
          <cell r="AD1393"/>
          <cell r="AE1393"/>
          <cell r="AF1393"/>
          <cell r="AG1393"/>
          <cell r="AH1393"/>
          <cell r="AI1393"/>
          <cell r="AJ1393"/>
          <cell r="AK1393"/>
          <cell r="AL1393"/>
        </row>
        <row r="1394">
          <cell r="D1394" t="str">
            <v>USD</v>
          </cell>
          <cell r="J1394" t="str">
            <v>LETRAS EN GARANTÍA</v>
          </cell>
          <cell r="L1394" t="str">
            <v>TASA CERO</v>
          </cell>
          <cell r="M1394" t="str">
            <v>Argentina</v>
          </cell>
          <cell r="Q1394" t="str">
            <v>No mercado</v>
          </cell>
          <cell r="R1394">
            <v>0.66</v>
          </cell>
          <cell r="S1394">
            <v>0</v>
          </cell>
          <cell r="T1394">
            <v>0</v>
          </cell>
          <cell r="U1394">
            <v>0.66</v>
          </cell>
          <cell r="V1394">
            <v>0</v>
          </cell>
          <cell r="W1394">
            <v>0</v>
          </cell>
          <cell r="X1394">
            <v>0.66</v>
          </cell>
          <cell r="Y1394">
            <v>0</v>
          </cell>
          <cell r="Z1394">
            <v>0</v>
          </cell>
          <cell r="AA1394"/>
          <cell r="AB1394"/>
          <cell r="AC1394"/>
          <cell r="AD1394"/>
          <cell r="AE1394"/>
          <cell r="AF1394"/>
          <cell r="AG1394"/>
          <cell r="AH1394"/>
          <cell r="AI1394"/>
          <cell r="AJ1394"/>
          <cell r="AK1394"/>
          <cell r="AL1394"/>
        </row>
        <row r="1395">
          <cell r="D1395" t="str">
            <v>USD</v>
          </cell>
          <cell r="J1395" t="str">
            <v>LETRAS EN GARANTÍA</v>
          </cell>
          <cell r="L1395" t="str">
            <v>TASA CERO</v>
          </cell>
          <cell r="M1395" t="str">
            <v>Argentina</v>
          </cell>
          <cell r="Q1395" t="str">
            <v>No mercado</v>
          </cell>
          <cell r="R1395">
            <v>0.66</v>
          </cell>
          <cell r="S1395">
            <v>0</v>
          </cell>
          <cell r="T1395">
            <v>0</v>
          </cell>
          <cell r="U1395">
            <v>0.66</v>
          </cell>
          <cell r="V1395">
            <v>0</v>
          </cell>
          <cell r="W1395">
            <v>0</v>
          </cell>
          <cell r="X1395">
            <v>0.66</v>
          </cell>
          <cell r="Y1395">
            <v>0</v>
          </cell>
          <cell r="Z1395">
            <v>0</v>
          </cell>
          <cell r="AA1395"/>
          <cell r="AB1395"/>
          <cell r="AC1395"/>
          <cell r="AD1395"/>
          <cell r="AE1395"/>
          <cell r="AF1395"/>
          <cell r="AG1395"/>
          <cell r="AH1395"/>
          <cell r="AI1395"/>
          <cell r="AJ1395"/>
          <cell r="AK1395"/>
          <cell r="AL1395"/>
        </row>
        <row r="1396">
          <cell r="D1396" t="str">
            <v>USD</v>
          </cell>
          <cell r="J1396" t="str">
            <v>LETRAS EN GARANTÍA</v>
          </cell>
          <cell r="L1396" t="str">
            <v>TASA CERO</v>
          </cell>
          <cell r="M1396" t="str">
            <v>Argentina</v>
          </cell>
          <cell r="Q1396" t="str">
            <v>No mercado</v>
          </cell>
          <cell r="R1396">
            <v>0.66</v>
          </cell>
          <cell r="S1396">
            <v>0</v>
          </cell>
          <cell r="T1396">
            <v>0</v>
          </cell>
          <cell r="U1396">
            <v>0.66</v>
          </cell>
          <cell r="V1396">
            <v>0</v>
          </cell>
          <cell r="W1396">
            <v>0</v>
          </cell>
          <cell r="X1396">
            <v>0.66</v>
          </cell>
          <cell r="Y1396">
            <v>0</v>
          </cell>
          <cell r="Z1396">
            <v>0</v>
          </cell>
          <cell r="AA1396"/>
          <cell r="AB1396"/>
          <cell r="AC1396"/>
          <cell r="AD1396"/>
          <cell r="AE1396"/>
          <cell r="AF1396"/>
          <cell r="AG1396"/>
          <cell r="AH1396"/>
          <cell r="AI1396"/>
          <cell r="AJ1396"/>
          <cell r="AK1396"/>
          <cell r="AL1396"/>
        </row>
        <row r="1397">
          <cell r="D1397" t="str">
            <v>USD</v>
          </cell>
          <cell r="J1397" t="str">
            <v>LETRAS EN GARANTÍA</v>
          </cell>
          <cell r="L1397" t="str">
            <v>TASA CERO</v>
          </cell>
          <cell r="M1397" t="str">
            <v>Argentina</v>
          </cell>
          <cell r="Q1397" t="str">
            <v>No mercado</v>
          </cell>
          <cell r="R1397">
            <v>0.66</v>
          </cell>
          <cell r="S1397">
            <v>0</v>
          </cell>
          <cell r="T1397">
            <v>0</v>
          </cell>
          <cell r="U1397">
            <v>0.66</v>
          </cell>
          <cell r="V1397">
            <v>0</v>
          </cell>
          <cell r="W1397">
            <v>0</v>
          </cell>
          <cell r="X1397">
            <v>0.66</v>
          </cell>
          <cell r="Y1397">
            <v>0</v>
          </cell>
          <cell r="Z1397">
            <v>0</v>
          </cell>
          <cell r="AA1397"/>
          <cell r="AB1397"/>
          <cell r="AC1397"/>
          <cell r="AD1397"/>
          <cell r="AE1397"/>
          <cell r="AF1397"/>
          <cell r="AG1397"/>
          <cell r="AH1397"/>
          <cell r="AI1397"/>
          <cell r="AJ1397"/>
          <cell r="AK1397"/>
          <cell r="AL1397"/>
        </row>
        <row r="1398">
          <cell r="D1398" t="str">
            <v>USD</v>
          </cell>
          <cell r="J1398" t="str">
            <v>LETRAS EN GARANTÍA</v>
          </cell>
          <cell r="L1398" t="str">
            <v>TASA CERO</v>
          </cell>
          <cell r="M1398" t="str">
            <v>Argentina</v>
          </cell>
          <cell r="Q1398" t="str">
            <v>No mercado</v>
          </cell>
          <cell r="R1398">
            <v>0.66</v>
          </cell>
          <cell r="S1398">
            <v>0</v>
          </cell>
          <cell r="T1398">
            <v>0</v>
          </cell>
          <cell r="U1398">
            <v>0.66</v>
          </cell>
          <cell r="V1398">
            <v>0</v>
          </cell>
          <cell r="W1398">
            <v>0</v>
          </cell>
          <cell r="X1398">
            <v>0.66</v>
          </cell>
          <cell r="Y1398">
            <v>0</v>
          </cell>
          <cell r="Z1398">
            <v>0</v>
          </cell>
          <cell r="AA1398"/>
          <cell r="AB1398"/>
          <cell r="AC1398"/>
          <cell r="AD1398"/>
          <cell r="AE1398"/>
          <cell r="AF1398"/>
          <cell r="AG1398"/>
          <cell r="AH1398"/>
          <cell r="AI1398"/>
          <cell r="AJ1398"/>
          <cell r="AK1398"/>
          <cell r="AL1398"/>
        </row>
        <row r="1399">
          <cell r="D1399" t="str">
            <v>USD</v>
          </cell>
          <cell r="J1399" t="str">
            <v>LETRAS EN GARANTÍA</v>
          </cell>
          <cell r="L1399" t="str">
            <v>TASA CERO</v>
          </cell>
          <cell r="M1399" t="str">
            <v>Argentina</v>
          </cell>
          <cell r="Q1399" t="str">
            <v>No mercado</v>
          </cell>
          <cell r="R1399">
            <v>0.66</v>
          </cell>
          <cell r="S1399">
            <v>0</v>
          </cell>
          <cell r="T1399">
            <v>0</v>
          </cell>
          <cell r="U1399">
            <v>0.66</v>
          </cell>
          <cell r="V1399">
            <v>0</v>
          </cell>
          <cell r="W1399">
            <v>0</v>
          </cell>
          <cell r="X1399">
            <v>0.66</v>
          </cell>
          <cell r="Y1399">
            <v>0</v>
          </cell>
          <cell r="Z1399">
            <v>0</v>
          </cell>
          <cell r="AA1399"/>
          <cell r="AB1399"/>
          <cell r="AC1399"/>
          <cell r="AD1399"/>
          <cell r="AE1399"/>
          <cell r="AF1399"/>
          <cell r="AG1399"/>
          <cell r="AH1399"/>
          <cell r="AI1399"/>
          <cell r="AJ1399"/>
          <cell r="AK1399"/>
          <cell r="AL1399"/>
        </row>
        <row r="1400">
          <cell r="D1400" t="str">
            <v>USD</v>
          </cell>
          <cell r="J1400" t="str">
            <v>LETRAS EN GARANTÍA</v>
          </cell>
          <cell r="L1400" t="str">
            <v>TASA CERO</v>
          </cell>
          <cell r="M1400" t="str">
            <v>Argentina</v>
          </cell>
          <cell r="Q1400" t="str">
            <v>No mercado</v>
          </cell>
          <cell r="R1400">
            <v>0.66</v>
          </cell>
          <cell r="S1400">
            <v>0</v>
          </cell>
          <cell r="T1400">
            <v>0</v>
          </cell>
          <cell r="U1400">
            <v>0.66</v>
          </cell>
          <cell r="V1400">
            <v>0</v>
          </cell>
          <cell r="W1400">
            <v>0</v>
          </cell>
          <cell r="X1400">
            <v>0.66</v>
          </cell>
          <cell r="Y1400">
            <v>0</v>
          </cell>
          <cell r="Z1400">
            <v>0</v>
          </cell>
          <cell r="AA1400"/>
          <cell r="AB1400"/>
          <cell r="AC1400"/>
          <cell r="AD1400"/>
          <cell r="AE1400"/>
          <cell r="AF1400"/>
          <cell r="AG1400"/>
          <cell r="AH1400"/>
          <cell r="AI1400"/>
          <cell r="AJ1400"/>
          <cell r="AK1400"/>
          <cell r="AL1400"/>
        </row>
        <row r="1401">
          <cell r="D1401" t="str">
            <v>USD</v>
          </cell>
          <cell r="J1401" t="str">
            <v>LETRAS EN GARANTÍA</v>
          </cell>
          <cell r="L1401" t="str">
            <v>TASA CERO</v>
          </cell>
          <cell r="M1401" t="str">
            <v>Argentina</v>
          </cell>
          <cell r="Q1401" t="str">
            <v>No mercado</v>
          </cell>
          <cell r="R1401">
            <v>0.66</v>
          </cell>
          <cell r="S1401">
            <v>0</v>
          </cell>
          <cell r="T1401">
            <v>0</v>
          </cell>
          <cell r="U1401">
            <v>0.66</v>
          </cell>
          <cell r="V1401">
            <v>0</v>
          </cell>
          <cell r="W1401">
            <v>0</v>
          </cell>
          <cell r="X1401">
            <v>0.66</v>
          </cell>
          <cell r="Y1401">
            <v>0</v>
          </cell>
          <cell r="Z1401">
            <v>0</v>
          </cell>
          <cell r="AA1401"/>
          <cell r="AB1401"/>
          <cell r="AC1401"/>
          <cell r="AD1401"/>
          <cell r="AE1401"/>
          <cell r="AF1401"/>
          <cell r="AG1401"/>
          <cell r="AH1401"/>
          <cell r="AI1401"/>
          <cell r="AJ1401"/>
          <cell r="AK1401"/>
          <cell r="AL1401"/>
        </row>
        <row r="1402">
          <cell r="D1402" t="str">
            <v>USD</v>
          </cell>
          <cell r="J1402" t="str">
            <v>LETRAS EN GARANTÍA</v>
          </cell>
          <cell r="L1402" t="str">
            <v>TASA CERO</v>
          </cell>
          <cell r="M1402" t="str">
            <v>Argentina</v>
          </cell>
          <cell r="Q1402" t="str">
            <v>No mercado</v>
          </cell>
          <cell r="R1402">
            <v>0.66</v>
          </cell>
          <cell r="S1402">
            <v>0</v>
          </cell>
          <cell r="T1402">
            <v>0</v>
          </cell>
          <cell r="U1402">
            <v>0.66</v>
          </cell>
          <cell r="V1402">
            <v>0</v>
          </cell>
          <cell r="W1402">
            <v>0</v>
          </cell>
          <cell r="X1402">
            <v>0.66</v>
          </cell>
          <cell r="Y1402">
            <v>0</v>
          </cell>
          <cell r="Z1402">
            <v>0</v>
          </cell>
          <cell r="AA1402"/>
          <cell r="AB1402"/>
          <cell r="AC1402"/>
          <cell r="AD1402"/>
          <cell r="AE1402"/>
          <cell r="AF1402"/>
          <cell r="AG1402"/>
          <cell r="AH1402"/>
          <cell r="AI1402"/>
          <cell r="AJ1402"/>
          <cell r="AK1402"/>
          <cell r="AL1402"/>
        </row>
        <row r="1403">
          <cell r="D1403" t="str">
            <v>USD</v>
          </cell>
          <cell r="J1403" t="str">
            <v>LETRAS EN GARANTÍA</v>
          </cell>
          <cell r="L1403" t="str">
            <v>TASA CERO</v>
          </cell>
          <cell r="M1403" t="str">
            <v>Argentina</v>
          </cell>
          <cell r="Q1403" t="str">
            <v>No mercado</v>
          </cell>
          <cell r="R1403">
            <v>0.66</v>
          </cell>
          <cell r="S1403">
            <v>0</v>
          </cell>
          <cell r="T1403">
            <v>0</v>
          </cell>
          <cell r="U1403">
            <v>0.66</v>
          </cell>
          <cell r="V1403">
            <v>0</v>
          </cell>
          <cell r="W1403">
            <v>0</v>
          </cell>
          <cell r="X1403">
            <v>0.66</v>
          </cell>
          <cell r="Y1403">
            <v>0</v>
          </cell>
          <cell r="Z1403">
            <v>0</v>
          </cell>
          <cell r="AA1403"/>
          <cell r="AB1403"/>
          <cell r="AC1403"/>
          <cell r="AD1403"/>
          <cell r="AE1403"/>
          <cell r="AF1403"/>
          <cell r="AG1403"/>
          <cell r="AH1403"/>
          <cell r="AI1403"/>
          <cell r="AJ1403"/>
          <cell r="AK1403"/>
          <cell r="AL1403"/>
        </row>
        <row r="1404">
          <cell r="D1404" t="str">
            <v>USD</v>
          </cell>
          <cell r="J1404" t="str">
            <v>LETRAS EN GARANTÍA</v>
          </cell>
          <cell r="L1404" t="str">
            <v>TASA CERO</v>
          </cell>
          <cell r="M1404" t="str">
            <v>Argentina</v>
          </cell>
          <cell r="Q1404" t="str">
            <v>No mercado</v>
          </cell>
          <cell r="R1404">
            <v>0.66</v>
          </cell>
          <cell r="S1404">
            <v>0</v>
          </cell>
          <cell r="T1404">
            <v>0</v>
          </cell>
          <cell r="U1404">
            <v>0.66</v>
          </cell>
          <cell r="V1404">
            <v>0</v>
          </cell>
          <cell r="W1404">
            <v>0</v>
          </cell>
          <cell r="X1404">
            <v>0.66</v>
          </cell>
          <cell r="Y1404">
            <v>0</v>
          </cell>
          <cell r="Z1404">
            <v>0</v>
          </cell>
          <cell r="AA1404"/>
          <cell r="AB1404"/>
          <cell r="AC1404"/>
          <cell r="AD1404"/>
          <cell r="AE1404"/>
          <cell r="AF1404"/>
          <cell r="AG1404"/>
          <cell r="AH1404"/>
          <cell r="AI1404"/>
          <cell r="AJ1404"/>
          <cell r="AK1404"/>
          <cell r="AL1404"/>
        </row>
        <row r="1405">
          <cell r="D1405" t="str">
            <v>USD</v>
          </cell>
          <cell r="J1405" t="str">
            <v>LETRAS EN GARANTÍA</v>
          </cell>
          <cell r="L1405" t="str">
            <v>TASA CERO</v>
          </cell>
          <cell r="M1405" t="str">
            <v>Argentina</v>
          </cell>
          <cell r="Q1405" t="str">
            <v>No mercado</v>
          </cell>
          <cell r="R1405">
            <v>0.66</v>
          </cell>
          <cell r="S1405">
            <v>0</v>
          </cell>
          <cell r="T1405">
            <v>0</v>
          </cell>
          <cell r="U1405">
            <v>0.66</v>
          </cell>
          <cell r="V1405">
            <v>0</v>
          </cell>
          <cell r="W1405">
            <v>0</v>
          </cell>
          <cell r="X1405">
            <v>0.66</v>
          </cell>
          <cell r="Y1405">
            <v>0</v>
          </cell>
          <cell r="Z1405">
            <v>0</v>
          </cell>
          <cell r="AA1405"/>
          <cell r="AB1405"/>
          <cell r="AC1405"/>
          <cell r="AD1405"/>
          <cell r="AE1405"/>
          <cell r="AF1405"/>
          <cell r="AG1405"/>
          <cell r="AH1405"/>
          <cell r="AI1405"/>
          <cell r="AJ1405"/>
          <cell r="AK1405"/>
          <cell r="AL1405"/>
        </row>
        <row r="1406">
          <cell r="D1406" t="str">
            <v>USD</v>
          </cell>
          <cell r="J1406" t="str">
            <v>LETRAS EN GARANTÍA</v>
          </cell>
          <cell r="L1406" t="str">
            <v>TASA CERO</v>
          </cell>
          <cell r="M1406" t="str">
            <v>Argentina</v>
          </cell>
          <cell r="Q1406" t="str">
            <v>No mercado</v>
          </cell>
          <cell r="R1406">
            <v>0.66</v>
          </cell>
          <cell r="S1406">
            <v>0</v>
          </cell>
          <cell r="T1406">
            <v>0</v>
          </cell>
          <cell r="U1406">
            <v>0.66</v>
          </cell>
          <cell r="V1406">
            <v>0</v>
          </cell>
          <cell r="W1406">
            <v>0</v>
          </cell>
          <cell r="X1406">
            <v>0.66</v>
          </cell>
          <cell r="Y1406">
            <v>0</v>
          </cell>
          <cell r="Z1406">
            <v>0</v>
          </cell>
          <cell r="AA1406"/>
          <cell r="AB1406"/>
          <cell r="AC1406"/>
          <cell r="AD1406"/>
          <cell r="AE1406"/>
          <cell r="AF1406"/>
          <cell r="AG1406"/>
          <cell r="AH1406"/>
          <cell r="AI1406"/>
          <cell r="AJ1406"/>
          <cell r="AK1406"/>
          <cell r="AL1406"/>
        </row>
        <row r="1407">
          <cell r="D1407" t="str">
            <v>USD</v>
          </cell>
          <cell r="J1407" t="str">
            <v>LETRAS EN GARANTÍA</v>
          </cell>
          <cell r="L1407" t="str">
            <v>TASA CERO</v>
          </cell>
          <cell r="M1407" t="str">
            <v>Argentina</v>
          </cell>
          <cell r="Q1407" t="str">
            <v>No mercado</v>
          </cell>
          <cell r="R1407">
            <v>0.66</v>
          </cell>
          <cell r="S1407">
            <v>0</v>
          </cell>
          <cell r="T1407">
            <v>0</v>
          </cell>
          <cell r="U1407">
            <v>0.66</v>
          </cell>
          <cell r="V1407">
            <v>0</v>
          </cell>
          <cell r="W1407">
            <v>0</v>
          </cell>
          <cell r="X1407">
            <v>0.66</v>
          </cell>
          <cell r="Y1407">
            <v>0</v>
          </cell>
          <cell r="Z1407">
            <v>0</v>
          </cell>
          <cell r="AA1407"/>
          <cell r="AB1407"/>
          <cell r="AC1407"/>
          <cell r="AD1407"/>
          <cell r="AE1407"/>
          <cell r="AF1407"/>
          <cell r="AG1407"/>
          <cell r="AH1407"/>
          <cell r="AI1407"/>
          <cell r="AJ1407"/>
          <cell r="AK1407"/>
          <cell r="AL1407"/>
        </row>
        <row r="1408">
          <cell r="D1408" t="str">
            <v>USD</v>
          </cell>
          <cell r="J1408" t="str">
            <v>LETRAS EN GARANTÍA</v>
          </cell>
          <cell r="L1408" t="str">
            <v>TASA CERO</v>
          </cell>
          <cell r="M1408" t="str">
            <v>Argentina</v>
          </cell>
          <cell r="Q1408" t="str">
            <v>No mercado</v>
          </cell>
          <cell r="R1408">
            <v>0.66</v>
          </cell>
          <cell r="S1408">
            <v>0</v>
          </cell>
          <cell r="T1408">
            <v>0</v>
          </cell>
          <cell r="U1408">
            <v>0.66</v>
          </cell>
          <cell r="V1408">
            <v>0</v>
          </cell>
          <cell r="W1408">
            <v>0</v>
          </cell>
          <cell r="X1408">
            <v>0.66</v>
          </cell>
          <cell r="Y1408">
            <v>0</v>
          </cell>
          <cell r="Z1408">
            <v>0</v>
          </cell>
          <cell r="AA1408"/>
          <cell r="AB1408"/>
          <cell r="AC1408"/>
          <cell r="AD1408"/>
          <cell r="AE1408"/>
          <cell r="AF1408"/>
          <cell r="AG1408"/>
          <cell r="AH1408"/>
          <cell r="AI1408"/>
          <cell r="AJ1408"/>
          <cell r="AK1408"/>
          <cell r="AL1408"/>
        </row>
        <row r="1409">
          <cell r="D1409" t="str">
            <v>USD</v>
          </cell>
          <cell r="J1409" t="str">
            <v>LETRAS EN GARANTÍA</v>
          </cell>
          <cell r="L1409" t="str">
            <v>TASA CERO</v>
          </cell>
          <cell r="M1409" t="str">
            <v>Argentina</v>
          </cell>
          <cell r="Q1409" t="str">
            <v>No mercado</v>
          </cell>
          <cell r="R1409">
            <v>0.66</v>
          </cell>
          <cell r="S1409">
            <v>0</v>
          </cell>
          <cell r="T1409">
            <v>0</v>
          </cell>
          <cell r="U1409">
            <v>0.66</v>
          </cell>
          <cell r="V1409">
            <v>0</v>
          </cell>
          <cell r="W1409">
            <v>0</v>
          </cell>
          <cell r="X1409">
            <v>0.66</v>
          </cell>
          <cell r="Y1409">
            <v>0</v>
          </cell>
          <cell r="Z1409">
            <v>0</v>
          </cell>
          <cell r="AA1409"/>
          <cell r="AB1409"/>
          <cell r="AC1409"/>
          <cell r="AD1409"/>
          <cell r="AE1409"/>
          <cell r="AF1409"/>
          <cell r="AG1409"/>
          <cell r="AH1409"/>
          <cell r="AI1409"/>
          <cell r="AJ1409"/>
          <cell r="AK1409"/>
          <cell r="AL1409"/>
        </row>
        <row r="1410">
          <cell r="D1410" t="str">
            <v>USD</v>
          </cell>
          <cell r="J1410" t="str">
            <v>LETRAS EN GARANTÍA</v>
          </cell>
          <cell r="L1410" t="str">
            <v>TASA CERO</v>
          </cell>
          <cell r="M1410" t="str">
            <v>Argentina</v>
          </cell>
          <cell r="Q1410" t="str">
            <v>No mercado</v>
          </cell>
          <cell r="R1410">
            <v>0.66</v>
          </cell>
          <cell r="S1410">
            <v>0</v>
          </cell>
          <cell r="T1410">
            <v>0</v>
          </cell>
          <cell r="U1410">
            <v>0.66</v>
          </cell>
          <cell r="V1410">
            <v>0</v>
          </cell>
          <cell r="W1410">
            <v>0</v>
          </cell>
          <cell r="X1410">
            <v>0.66</v>
          </cell>
          <cell r="Y1410">
            <v>0</v>
          </cell>
          <cell r="Z1410">
            <v>0</v>
          </cell>
          <cell r="AA1410"/>
          <cell r="AB1410"/>
          <cell r="AC1410"/>
          <cell r="AD1410"/>
          <cell r="AE1410"/>
          <cell r="AF1410"/>
          <cell r="AG1410"/>
          <cell r="AH1410"/>
          <cell r="AI1410"/>
          <cell r="AJ1410"/>
          <cell r="AK1410"/>
          <cell r="AL1410"/>
        </row>
        <row r="1411">
          <cell r="D1411" t="str">
            <v>USD</v>
          </cell>
          <cell r="J1411" t="str">
            <v>LETRAS EN GARANTÍA</v>
          </cell>
          <cell r="L1411" t="str">
            <v>TASA CERO</v>
          </cell>
          <cell r="M1411" t="str">
            <v>Argentina</v>
          </cell>
          <cell r="Q1411" t="str">
            <v>No mercado</v>
          </cell>
          <cell r="R1411">
            <v>0.66</v>
          </cell>
          <cell r="S1411">
            <v>0</v>
          </cell>
          <cell r="T1411">
            <v>0</v>
          </cell>
          <cell r="U1411">
            <v>0.66</v>
          </cell>
          <cell r="V1411">
            <v>0</v>
          </cell>
          <cell r="W1411">
            <v>0</v>
          </cell>
          <cell r="X1411">
            <v>0.66</v>
          </cell>
          <cell r="Y1411">
            <v>0</v>
          </cell>
          <cell r="Z1411">
            <v>0</v>
          </cell>
          <cell r="AA1411"/>
          <cell r="AB1411"/>
          <cell r="AC1411"/>
          <cell r="AD1411"/>
          <cell r="AE1411"/>
          <cell r="AF1411"/>
          <cell r="AG1411"/>
          <cell r="AH1411"/>
          <cell r="AI1411"/>
          <cell r="AJ1411"/>
          <cell r="AK1411"/>
          <cell r="AL1411"/>
        </row>
        <row r="1412">
          <cell r="D1412" t="str">
            <v>USD</v>
          </cell>
          <cell r="J1412" t="str">
            <v>LETRAS EN GARANTÍA</v>
          </cell>
          <cell r="L1412" t="str">
            <v>TASA CERO</v>
          </cell>
          <cell r="M1412" t="str">
            <v>Argentina</v>
          </cell>
          <cell r="Q1412" t="str">
            <v>No mercado</v>
          </cell>
          <cell r="R1412">
            <v>0.66</v>
          </cell>
          <cell r="S1412">
            <v>0</v>
          </cell>
          <cell r="T1412">
            <v>0</v>
          </cell>
          <cell r="U1412">
            <v>0.66</v>
          </cell>
          <cell r="V1412">
            <v>0</v>
          </cell>
          <cell r="W1412">
            <v>0</v>
          </cell>
          <cell r="X1412">
            <v>0.66</v>
          </cell>
          <cell r="Y1412">
            <v>0</v>
          </cell>
          <cell r="Z1412">
            <v>0</v>
          </cell>
          <cell r="AA1412"/>
          <cell r="AB1412"/>
          <cell r="AC1412"/>
          <cell r="AD1412"/>
          <cell r="AE1412"/>
          <cell r="AF1412"/>
          <cell r="AG1412"/>
          <cell r="AH1412"/>
          <cell r="AI1412"/>
          <cell r="AJ1412"/>
          <cell r="AK1412"/>
          <cell r="AL1412"/>
        </row>
        <row r="1413">
          <cell r="D1413" t="str">
            <v>USD</v>
          </cell>
          <cell r="J1413" t="str">
            <v>LETRAS EN GARANTÍA</v>
          </cell>
          <cell r="L1413" t="str">
            <v>TASA CERO</v>
          </cell>
          <cell r="M1413" t="str">
            <v>Argentina</v>
          </cell>
          <cell r="Q1413" t="str">
            <v>No mercado</v>
          </cell>
          <cell r="R1413">
            <v>0.66</v>
          </cell>
          <cell r="S1413">
            <v>0</v>
          </cell>
          <cell r="T1413">
            <v>0</v>
          </cell>
          <cell r="U1413">
            <v>0.66</v>
          </cell>
          <cell r="V1413">
            <v>0</v>
          </cell>
          <cell r="W1413">
            <v>0</v>
          </cell>
          <cell r="X1413">
            <v>0.66</v>
          </cell>
          <cell r="Y1413">
            <v>0</v>
          </cell>
          <cell r="Z1413">
            <v>0</v>
          </cell>
          <cell r="AA1413"/>
          <cell r="AB1413"/>
          <cell r="AC1413"/>
          <cell r="AD1413"/>
          <cell r="AE1413"/>
          <cell r="AF1413"/>
          <cell r="AG1413"/>
          <cell r="AH1413"/>
          <cell r="AI1413"/>
          <cell r="AJ1413"/>
          <cell r="AK1413"/>
          <cell r="AL1413"/>
        </row>
        <row r="1414">
          <cell r="D1414" t="str">
            <v>USD</v>
          </cell>
          <cell r="J1414" t="str">
            <v>LETRAS EN GARANTÍA</v>
          </cell>
          <cell r="L1414" t="str">
            <v>TASA CERO</v>
          </cell>
          <cell r="M1414" t="str">
            <v>Argentina</v>
          </cell>
          <cell r="Q1414" t="str">
            <v>No mercado</v>
          </cell>
          <cell r="R1414">
            <v>0.66</v>
          </cell>
          <cell r="S1414">
            <v>0</v>
          </cell>
          <cell r="T1414">
            <v>0</v>
          </cell>
          <cell r="U1414">
            <v>0.66</v>
          </cell>
          <cell r="V1414">
            <v>0</v>
          </cell>
          <cell r="W1414">
            <v>0</v>
          </cell>
          <cell r="X1414">
            <v>0.66</v>
          </cell>
          <cell r="Y1414">
            <v>0</v>
          </cell>
          <cell r="Z1414">
            <v>0</v>
          </cell>
          <cell r="AA1414"/>
          <cell r="AB1414"/>
          <cell r="AC1414"/>
          <cell r="AD1414"/>
          <cell r="AE1414"/>
          <cell r="AF1414"/>
          <cell r="AG1414"/>
          <cell r="AH1414"/>
          <cell r="AI1414"/>
          <cell r="AJ1414"/>
          <cell r="AK1414"/>
          <cell r="AL1414"/>
        </row>
        <row r="1415">
          <cell r="D1415" t="str">
            <v>USD</v>
          </cell>
          <cell r="J1415" t="str">
            <v>LETRAS EN GARANTÍA</v>
          </cell>
          <cell r="L1415" t="str">
            <v>TASA CERO</v>
          </cell>
          <cell r="M1415" t="str">
            <v>Argentina</v>
          </cell>
          <cell r="Q1415" t="str">
            <v>No mercado</v>
          </cell>
          <cell r="R1415">
            <v>0.66</v>
          </cell>
          <cell r="S1415">
            <v>0</v>
          </cell>
          <cell r="T1415">
            <v>0</v>
          </cell>
          <cell r="U1415">
            <v>0.66</v>
          </cell>
          <cell r="V1415">
            <v>0</v>
          </cell>
          <cell r="W1415">
            <v>0</v>
          </cell>
          <cell r="X1415">
            <v>0.66</v>
          </cell>
          <cell r="Y1415">
            <v>0</v>
          </cell>
          <cell r="Z1415">
            <v>0</v>
          </cell>
          <cell r="AA1415"/>
          <cell r="AB1415"/>
          <cell r="AC1415"/>
          <cell r="AD1415"/>
          <cell r="AE1415"/>
          <cell r="AF1415"/>
          <cell r="AG1415"/>
          <cell r="AH1415"/>
          <cell r="AI1415"/>
          <cell r="AJ1415"/>
          <cell r="AK1415"/>
          <cell r="AL1415"/>
        </row>
        <row r="1416">
          <cell r="D1416" t="str">
            <v>USD</v>
          </cell>
          <cell r="J1416" t="str">
            <v>LETRAS EN GARANTÍA</v>
          </cell>
          <cell r="L1416" t="str">
            <v>TASA CERO</v>
          </cell>
          <cell r="M1416" t="str">
            <v>Argentina</v>
          </cell>
          <cell r="Q1416" t="str">
            <v>No mercado</v>
          </cell>
          <cell r="R1416">
            <v>0.66</v>
          </cell>
          <cell r="S1416">
            <v>0</v>
          </cell>
          <cell r="T1416">
            <v>0</v>
          </cell>
          <cell r="U1416">
            <v>0.66</v>
          </cell>
          <cell r="V1416">
            <v>0</v>
          </cell>
          <cell r="W1416">
            <v>0</v>
          </cell>
          <cell r="X1416">
            <v>0.66</v>
          </cell>
          <cell r="Y1416">
            <v>0</v>
          </cell>
          <cell r="Z1416">
            <v>0</v>
          </cell>
          <cell r="AA1416"/>
          <cell r="AB1416"/>
          <cell r="AC1416"/>
          <cell r="AD1416"/>
          <cell r="AE1416"/>
          <cell r="AF1416"/>
          <cell r="AG1416"/>
          <cell r="AH1416"/>
          <cell r="AI1416"/>
          <cell r="AJ1416"/>
          <cell r="AK1416"/>
          <cell r="AL1416"/>
        </row>
        <row r="1417">
          <cell r="D1417" t="str">
            <v>USD</v>
          </cell>
          <cell r="J1417" t="str">
            <v>LETRAS EN GARANTÍA</v>
          </cell>
          <cell r="L1417" t="str">
            <v>TASA CERO</v>
          </cell>
          <cell r="M1417" t="str">
            <v>Argentina</v>
          </cell>
          <cell r="Q1417" t="str">
            <v>No mercado</v>
          </cell>
          <cell r="R1417">
            <v>0.66</v>
          </cell>
          <cell r="S1417">
            <v>0</v>
          </cell>
          <cell r="T1417">
            <v>0</v>
          </cell>
          <cell r="U1417">
            <v>0.66</v>
          </cell>
          <cell r="V1417">
            <v>0</v>
          </cell>
          <cell r="W1417">
            <v>0</v>
          </cell>
          <cell r="X1417">
            <v>0.66</v>
          </cell>
          <cell r="Y1417">
            <v>0</v>
          </cell>
          <cell r="Z1417">
            <v>0</v>
          </cell>
          <cell r="AA1417"/>
          <cell r="AB1417"/>
          <cell r="AC1417"/>
          <cell r="AD1417"/>
          <cell r="AE1417"/>
          <cell r="AF1417"/>
          <cell r="AG1417"/>
          <cell r="AH1417"/>
          <cell r="AI1417"/>
          <cell r="AJ1417"/>
          <cell r="AK1417"/>
          <cell r="AL1417"/>
        </row>
        <row r="1418">
          <cell r="D1418" t="str">
            <v>USD</v>
          </cell>
          <cell r="J1418" t="str">
            <v>LETRAS EN GARANTÍA</v>
          </cell>
          <cell r="L1418" t="str">
            <v>TASA CERO</v>
          </cell>
          <cell r="M1418" t="str">
            <v>Argentina</v>
          </cell>
          <cell r="Q1418" t="str">
            <v>No mercado</v>
          </cell>
          <cell r="R1418">
            <v>0.66</v>
          </cell>
          <cell r="S1418">
            <v>0</v>
          </cell>
          <cell r="T1418">
            <v>0</v>
          </cell>
          <cell r="U1418">
            <v>0.66</v>
          </cell>
          <cell r="V1418">
            <v>0</v>
          </cell>
          <cell r="W1418">
            <v>0</v>
          </cell>
          <cell r="X1418">
            <v>0.66</v>
          </cell>
          <cell r="Y1418">
            <v>0</v>
          </cell>
          <cell r="Z1418">
            <v>0</v>
          </cell>
          <cell r="AA1418"/>
          <cell r="AB1418"/>
          <cell r="AC1418"/>
          <cell r="AD1418"/>
          <cell r="AE1418"/>
          <cell r="AF1418"/>
          <cell r="AG1418"/>
          <cell r="AH1418"/>
          <cell r="AI1418"/>
          <cell r="AJ1418"/>
          <cell r="AK1418"/>
          <cell r="AL1418"/>
        </row>
        <row r="1419">
          <cell r="D1419" t="str">
            <v>USD</v>
          </cell>
          <cell r="J1419" t="str">
            <v>LETRAS EN GARANTÍA</v>
          </cell>
          <cell r="L1419" t="str">
            <v>TASA CERO</v>
          </cell>
          <cell r="M1419" t="str">
            <v>Argentina</v>
          </cell>
          <cell r="Q1419" t="str">
            <v>No mercado</v>
          </cell>
          <cell r="R1419">
            <v>0.66</v>
          </cell>
          <cell r="S1419">
            <v>0</v>
          </cell>
          <cell r="T1419">
            <v>0</v>
          </cell>
          <cell r="U1419">
            <v>0.66</v>
          </cell>
          <cell r="V1419">
            <v>0</v>
          </cell>
          <cell r="W1419">
            <v>0</v>
          </cell>
          <cell r="X1419">
            <v>0.66</v>
          </cell>
          <cell r="Y1419">
            <v>0</v>
          </cell>
          <cell r="Z1419">
            <v>0</v>
          </cell>
          <cell r="AA1419"/>
          <cell r="AB1419"/>
          <cell r="AC1419"/>
          <cell r="AD1419"/>
          <cell r="AE1419"/>
          <cell r="AF1419"/>
          <cell r="AG1419"/>
          <cell r="AH1419"/>
          <cell r="AI1419"/>
          <cell r="AJ1419"/>
          <cell r="AK1419"/>
          <cell r="AL1419"/>
        </row>
        <row r="1420">
          <cell r="D1420" t="str">
            <v>USD</v>
          </cell>
          <cell r="J1420" t="str">
            <v>LETRAS EN GARANTÍA</v>
          </cell>
          <cell r="L1420" t="str">
            <v>TASA CERO</v>
          </cell>
          <cell r="M1420" t="str">
            <v>Argentina</v>
          </cell>
          <cell r="Q1420" t="str">
            <v>No mercado</v>
          </cell>
          <cell r="R1420">
            <v>0.66</v>
          </cell>
          <cell r="S1420">
            <v>0</v>
          </cell>
          <cell r="T1420">
            <v>0</v>
          </cell>
          <cell r="U1420">
            <v>0.66</v>
          </cell>
          <cell r="V1420">
            <v>0</v>
          </cell>
          <cell r="W1420">
            <v>0</v>
          </cell>
          <cell r="X1420">
            <v>0.66</v>
          </cell>
          <cell r="Y1420">
            <v>0</v>
          </cell>
          <cell r="Z1420">
            <v>0</v>
          </cell>
          <cell r="AA1420"/>
          <cell r="AB1420"/>
          <cell r="AC1420"/>
          <cell r="AD1420"/>
          <cell r="AE1420"/>
          <cell r="AF1420"/>
          <cell r="AG1420"/>
          <cell r="AH1420"/>
          <cell r="AI1420"/>
          <cell r="AJ1420"/>
          <cell r="AK1420"/>
          <cell r="AL1420"/>
        </row>
        <row r="1421">
          <cell r="D1421" t="str">
            <v>USD</v>
          </cell>
          <cell r="J1421" t="str">
            <v>LETRAS EN GARANTÍA</v>
          </cell>
          <cell r="L1421" t="str">
            <v>TASA CERO</v>
          </cell>
          <cell r="M1421" t="str">
            <v>Argentina</v>
          </cell>
          <cell r="Q1421" t="str">
            <v>No mercado</v>
          </cell>
          <cell r="R1421">
            <v>0.66</v>
          </cell>
          <cell r="S1421">
            <v>0</v>
          </cell>
          <cell r="T1421">
            <v>0</v>
          </cell>
          <cell r="U1421">
            <v>0.66</v>
          </cell>
          <cell r="V1421">
            <v>0</v>
          </cell>
          <cell r="W1421">
            <v>0</v>
          </cell>
          <cell r="X1421">
            <v>0.66</v>
          </cell>
          <cell r="Y1421">
            <v>0</v>
          </cell>
          <cell r="Z1421">
            <v>0</v>
          </cell>
          <cell r="AA1421"/>
          <cell r="AB1421"/>
          <cell r="AC1421"/>
          <cell r="AD1421"/>
          <cell r="AE1421"/>
          <cell r="AF1421"/>
          <cell r="AG1421"/>
          <cell r="AH1421"/>
          <cell r="AI1421"/>
          <cell r="AJ1421"/>
          <cell r="AK1421"/>
          <cell r="AL1421"/>
        </row>
        <row r="1422">
          <cell r="D1422" t="str">
            <v>USD</v>
          </cell>
          <cell r="J1422" t="str">
            <v>LETRAS EN GARANTÍA</v>
          </cell>
          <cell r="L1422" t="str">
            <v>TASA CERO</v>
          </cell>
          <cell r="M1422" t="str">
            <v>Argentina</v>
          </cell>
          <cell r="Q1422" t="str">
            <v>No mercado</v>
          </cell>
          <cell r="R1422">
            <v>0.71499999999999997</v>
          </cell>
          <cell r="S1422">
            <v>0</v>
          </cell>
          <cell r="T1422">
            <v>0</v>
          </cell>
          <cell r="U1422">
            <v>0.71499999999999997</v>
          </cell>
          <cell r="V1422">
            <v>0</v>
          </cell>
          <cell r="W1422">
            <v>0</v>
          </cell>
          <cell r="X1422">
            <v>0.71499999999999997</v>
          </cell>
          <cell r="Y1422">
            <v>0</v>
          </cell>
          <cell r="Z1422">
            <v>0</v>
          </cell>
          <cell r="AA1422"/>
          <cell r="AB1422"/>
          <cell r="AC1422"/>
          <cell r="AD1422"/>
          <cell r="AE1422"/>
          <cell r="AF1422"/>
          <cell r="AG1422"/>
          <cell r="AH1422"/>
          <cell r="AI1422"/>
          <cell r="AJ1422"/>
          <cell r="AK1422"/>
          <cell r="AL1422"/>
        </row>
        <row r="1423">
          <cell r="D1423" t="str">
            <v>USD</v>
          </cell>
          <cell r="J1423" t="str">
            <v>LETRAS EN GARANTÍA</v>
          </cell>
          <cell r="L1423" t="str">
            <v>TASA CERO</v>
          </cell>
          <cell r="M1423" t="str">
            <v>Argentina</v>
          </cell>
          <cell r="Q1423" t="str">
            <v>No mercado</v>
          </cell>
          <cell r="R1423">
            <v>0.71499999999999997</v>
          </cell>
          <cell r="S1423">
            <v>0</v>
          </cell>
          <cell r="T1423">
            <v>0</v>
          </cell>
          <cell r="U1423">
            <v>0.71499999999999997</v>
          </cell>
          <cell r="V1423">
            <v>0</v>
          </cell>
          <cell r="W1423">
            <v>0</v>
          </cell>
          <cell r="X1423">
            <v>0.71499999999999997</v>
          </cell>
          <cell r="Y1423">
            <v>0</v>
          </cell>
          <cell r="Z1423">
            <v>0</v>
          </cell>
          <cell r="AA1423"/>
          <cell r="AB1423"/>
          <cell r="AC1423"/>
          <cell r="AD1423"/>
          <cell r="AE1423"/>
          <cell r="AF1423"/>
          <cell r="AG1423"/>
          <cell r="AH1423"/>
          <cell r="AI1423"/>
          <cell r="AJ1423"/>
          <cell r="AK1423"/>
          <cell r="AL1423"/>
        </row>
        <row r="1424">
          <cell r="D1424" t="str">
            <v>USD</v>
          </cell>
          <cell r="J1424" t="str">
            <v>LETRAS EN GARANTÍA</v>
          </cell>
          <cell r="L1424" t="str">
            <v>TASA CERO</v>
          </cell>
          <cell r="M1424" t="str">
            <v>Argentina</v>
          </cell>
          <cell r="Q1424" t="str">
            <v>No mercado</v>
          </cell>
          <cell r="R1424">
            <v>0.71499999999999997</v>
          </cell>
          <cell r="S1424">
            <v>0</v>
          </cell>
          <cell r="T1424">
            <v>0</v>
          </cell>
          <cell r="U1424">
            <v>0.71499999999999997</v>
          </cell>
          <cell r="V1424">
            <v>0</v>
          </cell>
          <cell r="W1424">
            <v>0</v>
          </cell>
          <cell r="X1424">
            <v>0.71499999999999997</v>
          </cell>
          <cell r="Y1424">
            <v>0</v>
          </cell>
          <cell r="Z1424">
            <v>0</v>
          </cell>
          <cell r="AA1424"/>
          <cell r="AB1424"/>
          <cell r="AC1424"/>
          <cell r="AD1424"/>
          <cell r="AE1424"/>
          <cell r="AF1424"/>
          <cell r="AG1424"/>
          <cell r="AH1424"/>
          <cell r="AI1424"/>
          <cell r="AJ1424"/>
          <cell r="AK1424"/>
          <cell r="AL1424"/>
        </row>
        <row r="1425">
          <cell r="D1425" t="str">
            <v>USD</v>
          </cell>
          <cell r="J1425" t="str">
            <v>LETRAS EN GARANTÍA</v>
          </cell>
          <cell r="L1425" t="str">
            <v>TASA CERO</v>
          </cell>
          <cell r="M1425" t="str">
            <v>Argentina</v>
          </cell>
          <cell r="Q1425" t="str">
            <v>No mercado</v>
          </cell>
          <cell r="R1425">
            <v>0.71499999999999997</v>
          </cell>
          <cell r="S1425">
            <v>0</v>
          </cell>
          <cell r="T1425">
            <v>0</v>
          </cell>
          <cell r="U1425">
            <v>0.71499999999999997</v>
          </cell>
          <cell r="V1425">
            <v>0</v>
          </cell>
          <cell r="W1425">
            <v>0</v>
          </cell>
          <cell r="X1425">
            <v>0.71499999999999997</v>
          </cell>
          <cell r="Y1425">
            <v>0</v>
          </cell>
          <cell r="Z1425">
            <v>0</v>
          </cell>
          <cell r="AA1425"/>
          <cell r="AB1425"/>
          <cell r="AC1425"/>
          <cell r="AD1425"/>
          <cell r="AE1425"/>
          <cell r="AF1425"/>
          <cell r="AG1425"/>
          <cell r="AH1425"/>
          <cell r="AI1425"/>
          <cell r="AJ1425"/>
          <cell r="AK1425"/>
          <cell r="AL1425"/>
        </row>
        <row r="1426">
          <cell r="D1426" t="str">
            <v>USD</v>
          </cell>
          <cell r="J1426" t="str">
            <v>LETRAS EN GARANTÍA</v>
          </cell>
          <cell r="L1426" t="str">
            <v>TASA CERO</v>
          </cell>
          <cell r="M1426" t="str">
            <v>Argentina</v>
          </cell>
          <cell r="Q1426" t="str">
            <v>No mercado</v>
          </cell>
          <cell r="R1426">
            <v>0.71499999999999997</v>
          </cell>
          <cell r="S1426">
            <v>0</v>
          </cell>
          <cell r="T1426">
            <v>0</v>
          </cell>
          <cell r="U1426">
            <v>0.71499999999999997</v>
          </cell>
          <cell r="V1426">
            <v>0</v>
          </cell>
          <cell r="W1426">
            <v>0</v>
          </cell>
          <cell r="X1426">
            <v>0.71499999999999997</v>
          </cell>
          <cell r="Y1426">
            <v>0</v>
          </cell>
          <cell r="Z1426">
            <v>0</v>
          </cell>
          <cell r="AA1426"/>
          <cell r="AB1426"/>
          <cell r="AC1426"/>
          <cell r="AD1426"/>
          <cell r="AE1426"/>
          <cell r="AF1426"/>
          <cell r="AG1426"/>
          <cell r="AH1426"/>
          <cell r="AI1426"/>
          <cell r="AJ1426"/>
          <cell r="AK1426"/>
          <cell r="AL1426"/>
        </row>
        <row r="1427">
          <cell r="D1427" t="str">
            <v>USD</v>
          </cell>
          <cell r="J1427" t="str">
            <v>LETRAS EN GARANTÍA</v>
          </cell>
          <cell r="L1427" t="str">
            <v>TASA CERO</v>
          </cell>
          <cell r="M1427" t="str">
            <v>Argentina</v>
          </cell>
          <cell r="Q1427" t="str">
            <v>No mercado</v>
          </cell>
          <cell r="R1427">
            <v>0.71499999999999997</v>
          </cell>
          <cell r="S1427">
            <v>0</v>
          </cell>
          <cell r="T1427">
            <v>0</v>
          </cell>
          <cell r="U1427">
            <v>0.71499999999999997</v>
          </cell>
          <cell r="V1427">
            <v>0</v>
          </cell>
          <cell r="W1427">
            <v>0</v>
          </cell>
          <cell r="X1427">
            <v>0.71499999999999997</v>
          </cell>
          <cell r="Y1427">
            <v>0</v>
          </cell>
          <cell r="Z1427">
            <v>0</v>
          </cell>
          <cell r="AA1427"/>
          <cell r="AB1427"/>
          <cell r="AC1427"/>
          <cell r="AD1427"/>
          <cell r="AE1427"/>
          <cell r="AF1427"/>
          <cell r="AG1427"/>
          <cell r="AH1427"/>
          <cell r="AI1427"/>
          <cell r="AJ1427"/>
          <cell r="AK1427"/>
          <cell r="AL1427"/>
        </row>
        <row r="1428">
          <cell r="D1428" t="str">
            <v>USD</v>
          </cell>
          <cell r="J1428" t="str">
            <v>LETRAS EN GARANTÍA</v>
          </cell>
          <cell r="L1428" t="str">
            <v>TASA CERO</v>
          </cell>
          <cell r="M1428" t="str">
            <v>Argentina</v>
          </cell>
          <cell r="Q1428" t="str">
            <v>No mercado</v>
          </cell>
          <cell r="R1428">
            <v>0.71499999999999997</v>
          </cell>
          <cell r="S1428">
            <v>0</v>
          </cell>
          <cell r="T1428">
            <v>0</v>
          </cell>
          <cell r="U1428">
            <v>0.71499999999999997</v>
          </cell>
          <cell r="V1428">
            <v>0</v>
          </cell>
          <cell r="W1428">
            <v>0</v>
          </cell>
          <cell r="X1428">
            <v>0.71499999999999997</v>
          </cell>
          <cell r="Y1428">
            <v>0</v>
          </cell>
          <cell r="Z1428">
            <v>0</v>
          </cell>
          <cell r="AA1428"/>
          <cell r="AB1428"/>
          <cell r="AC1428"/>
          <cell r="AD1428"/>
          <cell r="AE1428"/>
          <cell r="AF1428"/>
          <cell r="AG1428"/>
          <cell r="AH1428"/>
          <cell r="AI1428"/>
          <cell r="AJ1428"/>
          <cell r="AK1428"/>
          <cell r="AL1428"/>
        </row>
        <row r="1429">
          <cell r="D1429" t="str">
            <v>USD</v>
          </cell>
          <cell r="J1429" t="str">
            <v>LETRAS EN GARANTÍA</v>
          </cell>
          <cell r="L1429" t="str">
            <v>TASA CERO</v>
          </cell>
          <cell r="M1429" t="str">
            <v>Argentina</v>
          </cell>
          <cell r="Q1429" t="str">
            <v>No mercado</v>
          </cell>
          <cell r="R1429">
            <v>0.71499999999999997</v>
          </cell>
          <cell r="S1429">
            <v>0</v>
          </cell>
          <cell r="T1429">
            <v>0</v>
          </cell>
          <cell r="U1429">
            <v>0.71499999999999997</v>
          </cell>
          <cell r="V1429">
            <v>0</v>
          </cell>
          <cell r="W1429">
            <v>0</v>
          </cell>
          <cell r="X1429">
            <v>0.71499999999999997</v>
          </cell>
          <cell r="Y1429">
            <v>0</v>
          </cell>
          <cell r="Z1429">
            <v>0</v>
          </cell>
          <cell r="AA1429"/>
          <cell r="AB1429"/>
          <cell r="AC1429"/>
          <cell r="AD1429"/>
          <cell r="AE1429"/>
          <cell r="AF1429"/>
          <cell r="AG1429"/>
          <cell r="AH1429"/>
          <cell r="AI1429"/>
          <cell r="AJ1429"/>
          <cell r="AK1429"/>
          <cell r="AL1429"/>
        </row>
        <row r="1430">
          <cell r="D1430" t="str">
            <v>USD</v>
          </cell>
          <cell r="J1430" t="str">
            <v>LETRAS EN GARANTÍA</v>
          </cell>
          <cell r="L1430" t="str">
            <v>TASA CERO</v>
          </cell>
          <cell r="M1430" t="str">
            <v>Argentina</v>
          </cell>
          <cell r="Q1430" t="str">
            <v>No mercado</v>
          </cell>
          <cell r="R1430">
            <v>0.71499999999999997</v>
          </cell>
          <cell r="S1430">
            <v>0</v>
          </cell>
          <cell r="T1430">
            <v>0</v>
          </cell>
          <cell r="U1430">
            <v>0.71499999999999997</v>
          </cell>
          <cell r="V1430">
            <v>0</v>
          </cell>
          <cell r="W1430">
            <v>0</v>
          </cell>
          <cell r="X1430">
            <v>0.71499999999999997</v>
          </cell>
          <cell r="Y1430">
            <v>0</v>
          </cell>
          <cell r="Z1430">
            <v>0</v>
          </cell>
          <cell r="AA1430"/>
          <cell r="AB1430"/>
          <cell r="AC1430"/>
          <cell r="AD1430"/>
          <cell r="AE1430"/>
          <cell r="AF1430"/>
          <cell r="AG1430"/>
          <cell r="AH1430"/>
          <cell r="AI1430"/>
          <cell r="AJ1430"/>
          <cell r="AK1430"/>
          <cell r="AL1430"/>
        </row>
        <row r="1431">
          <cell r="D1431" t="str">
            <v>USD</v>
          </cell>
          <cell r="J1431" t="str">
            <v>LETRAS EN GARANTÍA</v>
          </cell>
          <cell r="L1431" t="str">
            <v>TASA CERO</v>
          </cell>
          <cell r="M1431" t="str">
            <v>Argentina</v>
          </cell>
          <cell r="Q1431" t="str">
            <v>No mercado</v>
          </cell>
          <cell r="R1431">
            <v>0.71499999999999997</v>
          </cell>
          <cell r="S1431">
            <v>0</v>
          </cell>
          <cell r="T1431">
            <v>0</v>
          </cell>
          <cell r="U1431">
            <v>0.71499999999999997</v>
          </cell>
          <cell r="V1431">
            <v>0</v>
          </cell>
          <cell r="W1431">
            <v>0</v>
          </cell>
          <cell r="X1431">
            <v>0.71499999999999997</v>
          </cell>
          <cell r="Y1431">
            <v>0</v>
          </cell>
          <cell r="Z1431">
            <v>0</v>
          </cell>
          <cell r="AA1431"/>
          <cell r="AB1431"/>
          <cell r="AC1431"/>
          <cell r="AD1431"/>
          <cell r="AE1431"/>
          <cell r="AF1431"/>
          <cell r="AG1431"/>
          <cell r="AH1431"/>
          <cell r="AI1431"/>
          <cell r="AJ1431"/>
          <cell r="AK1431"/>
          <cell r="AL1431"/>
        </row>
        <row r="1432">
          <cell r="D1432" t="str">
            <v>USD</v>
          </cell>
          <cell r="J1432" t="str">
            <v>LETRAS EN GARANTÍA</v>
          </cell>
          <cell r="L1432" t="str">
            <v>TASA CERO</v>
          </cell>
          <cell r="M1432" t="str">
            <v>Argentina</v>
          </cell>
          <cell r="Q1432" t="str">
            <v>No mercado</v>
          </cell>
          <cell r="R1432">
            <v>0.71499999999999997</v>
          </cell>
          <cell r="S1432">
            <v>0</v>
          </cell>
          <cell r="T1432">
            <v>0</v>
          </cell>
          <cell r="U1432">
            <v>0.71499999999999997</v>
          </cell>
          <cell r="V1432">
            <v>0</v>
          </cell>
          <cell r="W1432">
            <v>0</v>
          </cell>
          <cell r="X1432">
            <v>0.71499999999999997</v>
          </cell>
          <cell r="Y1432">
            <v>0</v>
          </cell>
          <cell r="Z1432">
            <v>0</v>
          </cell>
          <cell r="AA1432"/>
          <cell r="AB1432"/>
          <cell r="AC1432"/>
          <cell r="AD1432"/>
          <cell r="AE1432"/>
          <cell r="AF1432"/>
          <cell r="AG1432"/>
          <cell r="AH1432"/>
          <cell r="AI1432"/>
          <cell r="AJ1432"/>
          <cell r="AK1432"/>
          <cell r="AL1432"/>
        </row>
        <row r="1433">
          <cell r="D1433" t="str">
            <v>USD</v>
          </cell>
          <cell r="J1433" t="str">
            <v>LETRAS EN GARANTÍA</v>
          </cell>
          <cell r="L1433" t="str">
            <v>TASA CERO</v>
          </cell>
          <cell r="M1433" t="str">
            <v>Argentina</v>
          </cell>
          <cell r="Q1433" t="str">
            <v>No mercado</v>
          </cell>
          <cell r="R1433">
            <v>0.71499999999999997</v>
          </cell>
          <cell r="S1433">
            <v>0</v>
          </cell>
          <cell r="T1433">
            <v>0</v>
          </cell>
          <cell r="U1433">
            <v>0.71499999999999997</v>
          </cell>
          <cell r="V1433">
            <v>0</v>
          </cell>
          <cell r="W1433">
            <v>0</v>
          </cell>
          <cell r="X1433">
            <v>0.71499999999999997</v>
          </cell>
          <cell r="Y1433">
            <v>0</v>
          </cell>
          <cell r="Z1433">
            <v>0</v>
          </cell>
          <cell r="AA1433"/>
          <cell r="AB1433"/>
          <cell r="AC1433"/>
          <cell r="AD1433"/>
          <cell r="AE1433"/>
          <cell r="AF1433"/>
          <cell r="AG1433"/>
          <cell r="AH1433"/>
          <cell r="AI1433"/>
          <cell r="AJ1433"/>
          <cell r="AK1433"/>
          <cell r="AL1433"/>
        </row>
        <row r="1434">
          <cell r="D1434" t="str">
            <v>USD</v>
          </cell>
          <cell r="J1434" t="str">
            <v>LETRAS EN GARANTÍA</v>
          </cell>
          <cell r="L1434" t="str">
            <v>TASA CERO</v>
          </cell>
          <cell r="M1434" t="str">
            <v>Argentina</v>
          </cell>
          <cell r="Q1434" t="str">
            <v>No mercado</v>
          </cell>
          <cell r="R1434">
            <v>0.71499999999999997</v>
          </cell>
          <cell r="S1434">
            <v>0</v>
          </cell>
          <cell r="T1434">
            <v>0</v>
          </cell>
          <cell r="U1434">
            <v>0.71499999999999997</v>
          </cell>
          <cell r="V1434">
            <v>0</v>
          </cell>
          <cell r="W1434">
            <v>0</v>
          </cell>
          <cell r="X1434">
            <v>0.71499999999999997</v>
          </cell>
          <cell r="Y1434">
            <v>0</v>
          </cell>
          <cell r="Z1434">
            <v>0</v>
          </cell>
          <cell r="AA1434"/>
          <cell r="AB1434"/>
          <cell r="AC1434"/>
          <cell r="AD1434"/>
          <cell r="AE1434"/>
          <cell r="AF1434"/>
          <cell r="AG1434"/>
          <cell r="AH1434"/>
          <cell r="AI1434"/>
          <cell r="AJ1434"/>
          <cell r="AK1434"/>
          <cell r="AL1434"/>
        </row>
        <row r="1435">
          <cell r="D1435" t="str">
            <v>USD</v>
          </cell>
          <cell r="J1435" t="str">
            <v>LETRAS EN GARANTÍA</v>
          </cell>
          <cell r="L1435" t="str">
            <v>TASA CERO</v>
          </cell>
          <cell r="M1435" t="str">
            <v>Argentina</v>
          </cell>
          <cell r="Q1435" t="str">
            <v>No mercado</v>
          </cell>
          <cell r="R1435">
            <v>0.71499999999999997</v>
          </cell>
          <cell r="S1435">
            <v>0</v>
          </cell>
          <cell r="T1435">
            <v>0</v>
          </cell>
          <cell r="U1435">
            <v>0.71499999999999997</v>
          </cell>
          <cell r="V1435">
            <v>0</v>
          </cell>
          <cell r="W1435">
            <v>0</v>
          </cell>
          <cell r="X1435">
            <v>0.71499999999999997</v>
          </cell>
          <cell r="Y1435">
            <v>0</v>
          </cell>
          <cell r="Z1435">
            <v>0</v>
          </cell>
          <cell r="AA1435"/>
          <cell r="AB1435"/>
          <cell r="AC1435"/>
          <cell r="AD1435"/>
          <cell r="AE1435"/>
          <cell r="AF1435"/>
          <cell r="AG1435"/>
          <cell r="AH1435"/>
          <cell r="AI1435"/>
          <cell r="AJ1435"/>
          <cell r="AK1435"/>
          <cell r="AL1435"/>
        </row>
        <row r="1436">
          <cell r="D1436" t="str">
            <v>USD</v>
          </cell>
          <cell r="J1436" t="str">
            <v>LETRAS EN GARANTÍA</v>
          </cell>
          <cell r="L1436" t="str">
            <v>TASA CERO</v>
          </cell>
          <cell r="M1436" t="str">
            <v>Argentina</v>
          </cell>
          <cell r="Q1436" t="str">
            <v>No mercado</v>
          </cell>
          <cell r="R1436">
            <v>0.71499999999999997</v>
          </cell>
          <cell r="S1436">
            <v>0</v>
          </cell>
          <cell r="T1436">
            <v>0</v>
          </cell>
          <cell r="U1436">
            <v>0.71499999999999997</v>
          </cell>
          <cell r="V1436">
            <v>0</v>
          </cell>
          <cell r="W1436">
            <v>0</v>
          </cell>
          <cell r="X1436">
            <v>0.71499999999999997</v>
          </cell>
          <cell r="Y1436">
            <v>0</v>
          </cell>
          <cell r="Z1436">
            <v>0</v>
          </cell>
          <cell r="AA1436"/>
          <cell r="AB1436"/>
          <cell r="AC1436"/>
          <cell r="AD1436"/>
          <cell r="AE1436"/>
          <cell r="AF1436"/>
          <cell r="AG1436"/>
          <cell r="AH1436"/>
          <cell r="AI1436"/>
          <cell r="AJ1436"/>
          <cell r="AK1436"/>
          <cell r="AL1436"/>
        </row>
        <row r="1437">
          <cell r="D1437" t="str">
            <v>USD</v>
          </cell>
          <cell r="J1437" t="str">
            <v>LETRAS EN GARANTÍA</v>
          </cell>
          <cell r="L1437" t="str">
            <v>TASA CERO</v>
          </cell>
          <cell r="M1437" t="str">
            <v>Argentina</v>
          </cell>
          <cell r="Q1437" t="str">
            <v>No mercado</v>
          </cell>
          <cell r="R1437">
            <v>0.71499999999999997</v>
          </cell>
          <cell r="S1437">
            <v>0</v>
          </cell>
          <cell r="T1437">
            <v>0</v>
          </cell>
          <cell r="U1437">
            <v>0.71499999999999997</v>
          </cell>
          <cell r="V1437">
            <v>0</v>
          </cell>
          <cell r="W1437">
            <v>0</v>
          </cell>
          <cell r="X1437">
            <v>0.71499999999999997</v>
          </cell>
          <cell r="Y1437">
            <v>0</v>
          </cell>
          <cell r="Z1437">
            <v>0</v>
          </cell>
          <cell r="AA1437"/>
          <cell r="AB1437"/>
          <cell r="AC1437"/>
          <cell r="AD1437"/>
          <cell r="AE1437"/>
          <cell r="AF1437"/>
          <cell r="AG1437"/>
          <cell r="AH1437"/>
          <cell r="AI1437"/>
          <cell r="AJ1437"/>
          <cell r="AK1437"/>
          <cell r="AL1437"/>
        </row>
        <row r="1438">
          <cell r="D1438" t="str">
            <v>USD</v>
          </cell>
          <cell r="J1438" t="str">
            <v>LETRAS EN GARANTÍA</v>
          </cell>
          <cell r="L1438" t="str">
            <v>TASA CERO</v>
          </cell>
          <cell r="M1438" t="str">
            <v>Argentina</v>
          </cell>
          <cell r="Q1438" t="str">
            <v>No mercado</v>
          </cell>
          <cell r="R1438">
            <v>0.71499999999999997</v>
          </cell>
          <cell r="S1438">
            <v>0</v>
          </cell>
          <cell r="T1438">
            <v>0</v>
          </cell>
          <cell r="U1438">
            <v>0.71499999999999997</v>
          </cell>
          <cell r="V1438">
            <v>0</v>
          </cell>
          <cell r="W1438">
            <v>0</v>
          </cell>
          <cell r="X1438">
            <v>0.71499999999999997</v>
          </cell>
          <cell r="Y1438">
            <v>0</v>
          </cell>
          <cell r="Z1438">
            <v>0</v>
          </cell>
          <cell r="AA1438"/>
          <cell r="AB1438"/>
          <cell r="AC1438"/>
          <cell r="AD1438"/>
          <cell r="AE1438"/>
          <cell r="AF1438"/>
          <cell r="AG1438"/>
          <cell r="AH1438"/>
          <cell r="AI1438"/>
          <cell r="AJ1438"/>
          <cell r="AK1438"/>
          <cell r="AL1438"/>
        </row>
        <row r="1439">
          <cell r="D1439" t="str">
            <v>USD</v>
          </cell>
          <cell r="J1439" t="str">
            <v>LETRAS EN GARANTÍA</v>
          </cell>
          <cell r="L1439" t="str">
            <v>TASA CERO</v>
          </cell>
          <cell r="M1439" t="str">
            <v>Argentina</v>
          </cell>
          <cell r="Q1439" t="str">
            <v>No mercado</v>
          </cell>
          <cell r="R1439">
            <v>0.71499999999999997</v>
          </cell>
          <cell r="S1439">
            <v>0</v>
          </cell>
          <cell r="T1439">
            <v>0</v>
          </cell>
          <cell r="U1439">
            <v>0.71499999999999997</v>
          </cell>
          <cell r="V1439">
            <v>0</v>
          </cell>
          <cell r="W1439">
            <v>0</v>
          </cell>
          <cell r="X1439">
            <v>0.71499999999999997</v>
          </cell>
          <cell r="Y1439">
            <v>0</v>
          </cell>
          <cell r="Z1439">
            <v>0</v>
          </cell>
          <cell r="AA1439"/>
          <cell r="AB1439"/>
          <cell r="AC1439"/>
          <cell r="AD1439"/>
          <cell r="AE1439"/>
          <cell r="AF1439"/>
          <cell r="AG1439"/>
          <cell r="AH1439"/>
          <cell r="AI1439"/>
          <cell r="AJ1439"/>
          <cell r="AK1439"/>
          <cell r="AL1439"/>
        </row>
        <row r="1440">
          <cell r="D1440" t="str">
            <v>USD</v>
          </cell>
          <cell r="J1440" t="str">
            <v>LETRAS EN GARANTÍA</v>
          </cell>
          <cell r="L1440" t="str">
            <v>TASA CERO</v>
          </cell>
          <cell r="M1440" t="str">
            <v>Argentina</v>
          </cell>
          <cell r="Q1440" t="str">
            <v>No mercado</v>
          </cell>
          <cell r="R1440">
            <v>0.71499999999999997</v>
          </cell>
          <cell r="S1440">
            <v>0</v>
          </cell>
          <cell r="T1440">
            <v>0</v>
          </cell>
          <cell r="U1440">
            <v>0.71499999999999997</v>
          </cell>
          <cell r="V1440">
            <v>0</v>
          </cell>
          <cell r="W1440">
            <v>0</v>
          </cell>
          <cell r="X1440">
            <v>0.71499999999999997</v>
          </cell>
          <cell r="Y1440">
            <v>0</v>
          </cell>
          <cell r="Z1440">
            <v>0</v>
          </cell>
          <cell r="AA1440"/>
          <cell r="AB1440"/>
          <cell r="AC1440"/>
          <cell r="AD1440"/>
          <cell r="AE1440"/>
          <cell r="AF1440"/>
          <cell r="AG1440"/>
          <cell r="AH1440"/>
          <cell r="AI1440"/>
          <cell r="AJ1440"/>
          <cell r="AK1440"/>
          <cell r="AL1440"/>
        </row>
        <row r="1441">
          <cell r="D1441" t="str">
            <v>USD</v>
          </cell>
          <cell r="J1441" t="str">
            <v>LETRAS EN GARANTÍA</v>
          </cell>
          <cell r="L1441" t="str">
            <v>TASA CERO</v>
          </cell>
          <cell r="M1441" t="str">
            <v>Argentina</v>
          </cell>
          <cell r="Q1441" t="str">
            <v>No mercado</v>
          </cell>
          <cell r="R1441">
            <v>0.71499999999999997</v>
          </cell>
          <cell r="S1441">
            <v>0</v>
          </cell>
          <cell r="T1441">
            <v>0</v>
          </cell>
          <cell r="U1441">
            <v>0.71499999999999997</v>
          </cell>
          <cell r="V1441">
            <v>0</v>
          </cell>
          <cell r="W1441">
            <v>0</v>
          </cell>
          <cell r="X1441">
            <v>0.71499999999999997</v>
          </cell>
          <cell r="Y1441">
            <v>0</v>
          </cell>
          <cell r="Z1441">
            <v>0</v>
          </cell>
          <cell r="AA1441"/>
          <cell r="AB1441"/>
          <cell r="AC1441"/>
          <cell r="AD1441"/>
          <cell r="AE1441"/>
          <cell r="AF1441"/>
          <cell r="AG1441"/>
          <cell r="AH1441"/>
          <cell r="AI1441"/>
          <cell r="AJ1441"/>
          <cell r="AK1441"/>
          <cell r="AL1441"/>
        </row>
        <row r="1442">
          <cell r="D1442" t="str">
            <v>USD</v>
          </cell>
          <cell r="J1442" t="str">
            <v>LETRAS EN GARANTÍA</v>
          </cell>
          <cell r="L1442" t="str">
            <v>TASA CERO</v>
          </cell>
          <cell r="M1442" t="str">
            <v>Argentina</v>
          </cell>
          <cell r="Q1442" t="str">
            <v>No mercado</v>
          </cell>
          <cell r="R1442">
            <v>0.72250000000000003</v>
          </cell>
          <cell r="S1442">
            <v>0</v>
          </cell>
          <cell r="T1442">
            <v>0</v>
          </cell>
          <cell r="U1442">
            <v>0.72250000000000003</v>
          </cell>
          <cell r="V1442">
            <v>0</v>
          </cell>
          <cell r="W1442">
            <v>0</v>
          </cell>
          <cell r="X1442">
            <v>0.72250000000000003</v>
          </cell>
          <cell r="Y1442">
            <v>0</v>
          </cell>
          <cell r="Z1442">
            <v>0</v>
          </cell>
          <cell r="AA1442"/>
          <cell r="AB1442"/>
          <cell r="AC1442"/>
          <cell r="AD1442"/>
          <cell r="AE1442"/>
          <cell r="AF1442"/>
          <cell r="AG1442"/>
          <cell r="AH1442"/>
          <cell r="AI1442"/>
          <cell r="AJ1442"/>
          <cell r="AK1442"/>
          <cell r="AL1442"/>
        </row>
        <row r="1443">
          <cell r="D1443" t="str">
            <v>USD</v>
          </cell>
          <cell r="J1443" t="str">
            <v>LETRAS EN GARANTÍA</v>
          </cell>
          <cell r="L1443" t="str">
            <v>TASA CERO</v>
          </cell>
          <cell r="M1443" t="str">
            <v>Argentina</v>
          </cell>
          <cell r="Q1443" t="str">
            <v>No mercado</v>
          </cell>
          <cell r="R1443">
            <v>0.72250000000000003</v>
          </cell>
          <cell r="S1443">
            <v>0</v>
          </cell>
          <cell r="T1443">
            <v>0</v>
          </cell>
          <cell r="U1443">
            <v>0.72250000000000003</v>
          </cell>
          <cell r="V1443">
            <v>0</v>
          </cell>
          <cell r="W1443">
            <v>0</v>
          </cell>
          <cell r="X1443">
            <v>0.72250000000000003</v>
          </cell>
          <cell r="Y1443">
            <v>0</v>
          </cell>
          <cell r="Z1443">
            <v>0</v>
          </cell>
          <cell r="AA1443"/>
          <cell r="AB1443"/>
          <cell r="AC1443"/>
          <cell r="AD1443"/>
          <cell r="AE1443"/>
          <cell r="AF1443"/>
          <cell r="AG1443"/>
          <cell r="AH1443"/>
          <cell r="AI1443"/>
          <cell r="AJ1443"/>
          <cell r="AK1443"/>
          <cell r="AL1443"/>
        </row>
        <row r="1444">
          <cell r="D1444" t="str">
            <v>USD</v>
          </cell>
          <cell r="J1444" t="str">
            <v>LETRAS EN GARANTÍA</v>
          </cell>
          <cell r="L1444" t="str">
            <v>TASA CERO</v>
          </cell>
          <cell r="M1444" t="str">
            <v>Argentina</v>
          </cell>
          <cell r="Q1444" t="str">
            <v>No mercado</v>
          </cell>
          <cell r="R1444">
            <v>0.72250000000000003</v>
          </cell>
          <cell r="S1444">
            <v>0</v>
          </cell>
          <cell r="T1444">
            <v>0</v>
          </cell>
          <cell r="U1444">
            <v>0.72250000000000003</v>
          </cell>
          <cell r="V1444">
            <v>0</v>
          </cell>
          <cell r="W1444">
            <v>0</v>
          </cell>
          <cell r="X1444">
            <v>0.72250000000000003</v>
          </cell>
          <cell r="Y1444">
            <v>0</v>
          </cell>
          <cell r="Z1444">
            <v>0</v>
          </cell>
          <cell r="AA1444"/>
          <cell r="AB1444"/>
          <cell r="AC1444"/>
          <cell r="AD1444"/>
          <cell r="AE1444"/>
          <cell r="AF1444"/>
          <cell r="AG1444"/>
          <cell r="AH1444"/>
          <cell r="AI1444"/>
          <cell r="AJ1444"/>
          <cell r="AK1444"/>
          <cell r="AL1444"/>
        </row>
        <row r="1445">
          <cell r="D1445" t="str">
            <v>USD</v>
          </cell>
          <cell r="J1445" t="str">
            <v>LETRAS EN GARANTÍA</v>
          </cell>
          <cell r="L1445" t="str">
            <v>TASA CERO</v>
          </cell>
          <cell r="M1445" t="str">
            <v>Argentina</v>
          </cell>
          <cell r="Q1445" t="str">
            <v>No mercado</v>
          </cell>
          <cell r="R1445">
            <v>0.72250000000000003</v>
          </cell>
          <cell r="S1445">
            <v>0</v>
          </cell>
          <cell r="T1445">
            <v>0</v>
          </cell>
          <cell r="U1445">
            <v>0.72250000000000003</v>
          </cell>
          <cell r="V1445">
            <v>0</v>
          </cell>
          <cell r="W1445">
            <v>0</v>
          </cell>
          <cell r="X1445">
            <v>0.72250000000000003</v>
          </cell>
          <cell r="Y1445">
            <v>0</v>
          </cell>
          <cell r="Z1445">
            <v>0</v>
          </cell>
          <cell r="AA1445"/>
          <cell r="AB1445"/>
          <cell r="AC1445"/>
          <cell r="AD1445"/>
          <cell r="AE1445"/>
          <cell r="AF1445"/>
          <cell r="AG1445"/>
          <cell r="AH1445"/>
          <cell r="AI1445"/>
          <cell r="AJ1445"/>
          <cell r="AK1445"/>
          <cell r="AL1445"/>
        </row>
        <row r="1446">
          <cell r="D1446" t="str">
            <v>USD</v>
          </cell>
          <cell r="J1446" t="str">
            <v>LETRAS EN GARANTÍA</v>
          </cell>
          <cell r="L1446" t="str">
            <v>TASA CERO</v>
          </cell>
          <cell r="M1446" t="str">
            <v>Argentina</v>
          </cell>
          <cell r="Q1446" t="str">
            <v>No mercado</v>
          </cell>
          <cell r="R1446">
            <v>0.72250000000000003</v>
          </cell>
          <cell r="S1446">
            <v>0</v>
          </cell>
          <cell r="T1446">
            <v>0</v>
          </cell>
          <cell r="U1446">
            <v>0.72250000000000003</v>
          </cell>
          <cell r="V1446">
            <v>0</v>
          </cell>
          <cell r="W1446">
            <v>0</v>
          </cell>
          <cell r="X1446">
            <v>0.72250000000000003</v>
          </cell>
          <cell r="Y1446">
            <v>0</v>
          </cell>
          <cell r="Z1446">
            <v>0</v>
          </cell>
          <cell r="AA1446"/>
          <cell r="AB1446"/>
          <cell r="AC1446"/>
          <cell r="AD1446"/>
          <cell r="AE1446"/>
          <cell r="AF1446"/>
          <cell r="AG1446"/>
          <cell r="AH1446"/>
          <cell r="AI1446"/>
          <cell r="AJ1446"/>
          <cell r="AK1446"/>
          <cell r="AL1446"/>
        </row>
        <row r="1447">
          <cell r="D1447" t="str">
            <v>USD</v>
          </cell>
          <cell r="J1447" t="str">
            <v>LETRAS EN GARANTÍA</v>
          </cell>
          <cell r="L1447" t="str">
            <v>TASA CERO</v>
          </cell>
          <cell r="M1447" t="str">
            <v>Argentina</v>
          </cell>
          <cell r="Q1447" t="str">
            <v>No mercado</v>
          </cell>
          <cell r="R1447">
            <v>0.72250000000000003</v>
          </cell>
          <cell r="S1447">
            <v>0</v>
          </cell>
          <cell r="T1447">
            <v>0</v>
          </cell>
          <cell r="U1447">
            <v>0.72250000000000003</v>
          </cell>
          <cell r="V1447">
            <v>0</v>
          </cell>
          <cell r="W1447">
            <v>0</v>
          </cell>
          <cell r="X1447">
            <v>0.72250000000000003</v>
          </cell>
          <cell r="Y1447">
            <v>0</v>
          </cell>
          <cell r="Z1447">
            <v>0</v>
          </cell>
          <cell r="AA1447"/>
          <cell r="AB1447"/>
          <cell r="AC1447"/>
          <cell r="AD1447"/>
          <cell r="AE1447"/>
          <cell r="AF1447"/>
          <cell r="AG1447"/>
          <cell r="AH1447"/>
          <cell r="AI1447"/>
          <cell r="AJ1447"/>
          <cell r="AK1447"/>
          <cell r="AL1447"/>
        </row>
        <row r="1448">
          <cell r="D1448" t="str">
            <v>USD</v>
          </cell>
          <cell r="J1448" t="str">
            <v>LETRAS EN GARANTÍA</v>
          </cell>
          <cell r="L1448" t="str">
            <v>TASA CERO</v>
          </cell>
          <cell r="M1448" t="str">
            <v>Argentina</v>
          </cell>
          <cell r="Q1448" t="str">
            <v>No mercado</v>
          </cell>
          <cell r="R1448">
            <v>0.72250000000000003</v>
          </cell>
          <cell r="S1448">
            <v>0</v>
          </cell>
          <cell r="T1448">
            <v>0</v>
          </cell>
          <cell r="U1448">
            <v>0.72250000000000003</v>
          </cell>
          <cell r="V1448">
            <v>0</v>
          </cell>
          <cell r="W1448">
            <v>0</v>
          </cell>
          <cell r="X1448">
            <v>0.72250000000000003</v>
          </cell>
          <cell r="Y1448">
            <v>0</v>
          </cell>
          <cell r="Z1448">
            <v>0</v>
          </cell>
          <cell r="AA1448"/>
          <cell r="AB1448"/>
          <cell r="AC1448"/>
          <cell r="AD1448"/>
          <cell r="AE1448"/>
          <cell r="AF1448"/>
          <cell r="AG1448"/>
          <cell r="AH1448"/>
          <cell r="AI1448"/>
          <cell r="AJ1448"/>
          <cell r="AK1448"/>
          <cell r="AL1448"/>
        </row>
        <row r="1449">
          <cell r="D1449" t="str">
            <v>USD</v>
          </cell>
          <cell r="J1449" t="str">
            <v>LETRAS EN GARANTÍA</v>
          </cell>
          <cell r="L1449" t="str">
            <v>TASA CERO</v>
          </cell>
          <cell r="M1449" t="str">
            <v>Argentina</v>
          </cell>
          <cell r="Q1449" t="str">
            <v>No mercado</v>
          </cell>
          <cell r="R1449">
            <v>0.72250000000000003</v>
          </cell>
          <cell r="S1449">
            <v>0</v>
          </cell>
          <cell r="T1449">
            <v>0</v>
          </cell>
          <cell r="U1449">
            <v>0.72250000000000003</v>
          </cell>
          <cell r="V1449">
            <v>0</v>
          </cell>
          <cell r="W1449">
            <v>0</v>
          </cell>
          <cell r="X1449">
            <v>0.72250000000000003</v>
          </cell>
          <cell r="Y1449">
            <v>0</v>
          </cell>
          <cell r="Z1449">
            <v>0</v>
          </cell>
          <cell r="AA1449"/>
          <cell r="AB1449"/>
          <cell r="AC1449"/>
          <cell r="AD1449"/>
          <cell r="AE1449"/>
          <cell r="AF1449"/>
          <cell r="AG1449"/>
          <cell r="AH1449"/>
          <cell r="AI1449"/>
          <cell r="AJ1449"/>
          <cell r="AK1449"/>
          <cell r="AL1449"/>
        </row>
        <row r="1450">
          <cell r="D1450" t="str">
            <v>USD</v>
          </cell>
          <cell r="J1450" t="str">
            <v>LETRAS EN GARANTÍA</v>
          </cell>
          <cell r="L1450" t="str">
            <v>TASA CERO</v>
          </cell>
          <cell r="M1450" t="str">
            <v>Argentina</v>
          </cell>
          <cell r="Q1450" t="str">
            <v>No mercado</v>
          </cell>
          <cell r="R1450">
            <v>0.72250000000000003</v>
          </cell>
          <cell r="S1450">
            <v>0</v>
          </cell>
          <cell r="T1450">
            <v>0</v>
          </cell>
          <cell r="U1450">
            <v>0.72250000000000003</v>
          </cell>
          <cell r="V1450">
            <v>0</v>
          </cell>
          <cell r="W1450">
            <v>0</v>
          </cell>
          <cell r="X1450">
            <v>0.72250000000000003</v>
          </cell>
          <cell r="Y1450">
            <v>0</v>
          </cell>
          <cell r="Z1450">
            <v>0</v>
          </cell>
          <cell r="AA1450"/>
          <cell r="AB1450"/>
          <cell r="AC1450"/>
          <cell r="AD1450"/>
          <cell r="AE1450"/>
          <cell r="AF1450"/>
          <cell r="AG1450"/>
          <cell r="AH1450"/>
          <cell r="AI1450"/>
          <cell r="AJ1450"/>
          <cell r="AK1450"/>
          <cell r="AL1450"/>
        </row>
        <row r="1451">
          <cell r="D1451" t="str">
            <v>USD</v>
          </cell>
          <cell r="J1451" t="str">
            <v>LETRAS EN GARANTÍA</v>
          </cell>
          <cell r="L1451" t="str">
            <v>TASA CERO</v>
          </cell>
          <cell r="M1451" t="str">
            <v>Argentina</v>
          </cell>
          <cell r="Q1451" t="str">
            <v>No mercado</v>
          </cell>
          <cell r="R1451">
            <v>0.72250000000000003</v>
          </cell>
          <cell r="S1451">
            <v>0</v>
          </cell>
          <cell r="T1451">
            <v>0</v>
          </cell>
          <cell r="U1451">
            <v>0.72250000000000003</v>
          </cell>
          <cell r="V1451">
            <v>0</v>
          </cell>
          <cell r="W1451">
            <v>0</v>
          </cell>
          <cell r="X1451">
            <v>0.72250000000000003</v>
          </cell>
          <cell r="Y1451">
            <v>0</v>
          </cell>
          <cell r="Z1451">
            <v>0</v>
          </cell>
          <cell r="AA1451"/>
          <cell r="AB1451"/>
          <cell r="AC1451"/>
          <cell r="AD1451"/>
          <cell r="AE1451"/>
          <cell r="AF1451"/>
          <cell r="AG1451"/>
          <cell r="AH1451"/>
          <cell r="AI1451"/>
          <cell r="AJ1451"/>
          <cell r="AK1451"/>
          <cell r="AL1451"/>
        </row>
        <row r="1452">
          <cell r="D1452" t="str">
            <v>USD</v>
          </cell>
          <cell r="J1452" t="str">
            <v>LETRAS EN GARANTÍA</v>
          </cell>
          <cell r="L1452" t="str">
            <v>TASA CERO</v>
          </cell>
          <cell r="M1452" t="str">
            <v>Argentina</v>
          </cell>
          <cell r="Q1452" t="str">
            <v>No mercado</v>
          </cell>
          <cell r="R1452">
            <v>0.72250000000000003</v>
          </cell>
          <cell r="S1452">
            <v>0</v>
          </cell>
          <cell r="T1452">
            <v>0</v>
          </cell>
          <cell r="U1452">
            <v>0.72250000000000003</v>
          </cell>
          <cell r="V1452">
            <v>0</v>
          </cell>
          <cell r="W1452">
            <v>0</v>
          </cell>
          <cell r="X1452">
            <v>0.72250000000000003</v>
          </cell>
          <cell r="Y1452">
            <v>0</v>
          </cell>
          <cell r="Z1452">
            <v>0</v>
          </cell>
          <cell r="AA1452"/>
          <cell r="AB1452"/>
          <cell r="AC1452"/>
          <cell r="AD1452"/>
          <cell r="AE1452"/>
          <cell r="AF1452"/>
          <cell r="AG1452"/>
          <cell r="AH1452"/>
          <cell r="AI1452"/>
          <cell r="AJ1452"/>
          <cell r="AK1452"/>
          <cell r="AL1452"/>
        </row>
        <row r="1453">
          <cell r="D1453" t="str">
            <v>USD</v>
          </cell>
          <cell r="J1453" t="str">
            <v>LETRAS EN GARANTÍA</v>
          </cell>
          <cell r="L1453" t="str">
            <v>TASA CERO</v>
          </cell>
          <cell r="M1453" t="str">
            <v>Argentina</v>
          </cell>
          <cell r="Q1453" t="str">
            <v>No mercado</v>
          </cell>
          <cell r="R1453">
            <v>0.72250000000000003</v>
          </cell>
          <cell r="S1453">
            <v>0</v>
          </cell>
          <cell r="T1453">
            <v>0</v>
          </cell>
          <cell r="U1453">
            <v>0.72250000000000003</v>
          </cell>
          <cell r="V1453">
            <v>0</v>
          </cell>
          <cell r="W1453">
            <v>0</v>
          </cell>
          <cell r="X1453">
            <v>0.72250000000000003</v>
          </cell>
          <cell r="Y1453">
            <v>0</v>
          </cell>
          <cell r="Z1453">
            <v>0</v>
          </cell>
          <cell r="AA1453"/>
          <cell r="AB1453"/>
          <cell r="AC1453"/>
          <cell r="AD1453"/>
          <cell r="AE1453"/>
          <cell r="AF1453"/>
          <cell r="AG1453"/>
          <cell r="AH1453"/>
          <cell r="AI1453"/>
          <cell r="AJ1453"/>
          <cell r="AK1453"/>
          <cell r="AL1453"/>
        </row>
        <row r="1454">
          <cell r="D1454" t="str">
            <v>USD</v>
          </cell>
          <cell r="J1454" t="str">
            <v>LETRAS EN GARANTÍA</v>
          </cell>
          <cell r="L1454" t="str">
            <v>TASA CERO</v>
          </cell>
          <cell r="M1454" t="str">
            <v>Argentina</v>
          </cell>
          <cell r="Q1454" t="str">
            <v>No mercado</v>
          </cell>
          <cell r="R1454">
            <v>0.72250000000000003</v>
          </cell>
          <cell r="S1454">
            <v>0</v>
          </cell>
          <cell r="T1454">
            <v>0</v>
          </cell>
          <cell r="U1454">
            <v>0.72250000000000003</v>
          </cell>
          <cell r="V1454">
            <v>0</v>
          </cell>
          <cell r="W1454">
            <v>0</v>
          </cell>
          <cell r="X1454">
            <v>0.72250000000000003</v>
          </cell>
          <cell r="Y1454">
            <v>0</v>
          </cell>
          <cell r="Z1454">
            <v>0</v>
          </cell>
          <cell r="AA1454"/>
          <cell r="AB1454"/>
          <cell r="AC1454"/>
          <cell r="AD1454"/>
          <cell r="AE1454"/>
          <cell r="AF1454"/>
          <cell r="AG1454"/>
          <cell r="AH1454"/>
          <cell r="AI1454"/>
          <cell r="AJ1454"/>
          <cell r="AK1454"/>
          <cell r="AL1454"/>
        </row>
        <row r="1455">
          <cell r="D1455" t="str">
            <v>USD</v>
          </cell>
          <cell r="J1455" t="str">
            <v>LETRAS EN GARANTÍA</v>
          </cell>
          <cell r="L1455" t="str">
            <v>TASA CERO</v>
          </cell>
          <cell r="M1455" t="str">
            <v>Argentina</v>
          </cell>
          <cell r="Q1455" t="str">
            <v>No mercado</v>
          </cell>
          <cell r="R1455">
            <v>0.72250000000000003</v>
          </cell>
          <cell r="S1455">
            <v>0</v>
          </cell>
          <cell r="T1455">
            <v>0</v>
          </cell>
          <cell r="U1455">
            <v>0.72250000000000003</v>
          </cell>
          <cell r="V1455">
            <v>0</v>
          </cell>
          <cell r="W1455">
            <v>0</v>
          </cell>
          <cell r="X1455">
            <v>0.72250000000000003</v>
          </cell>
          <cell r="Y1455">
            <v>0</v>
          </cell>
          <cell r="Z1455">
            <v>0</v>
          </cell>
          <cell r="AA1455"/>
          <cell r="AB1455"/>
          <cell r="AC1455"/>
          <cell r="AD1455"/>
          <cell r="AE1455"/>
          <cell r="AF1455"/>
          <cell r="AG1455"/>
          <cell r="AH1455"/>
          <cell r="AI1455"/>
          <cell r="AJ1455"/>
          <cell r="AK1455"/>
          <cell r="AL1455"/>
        </row>
        <row r="1456">
          <cell r="D1456" t="str">
            <v>USD</v>
          </cell>
          <cell r="J1456" t="str">
            <v>LETRAS EN GARANTÍA</v>
          </cell>
          <cell r="L1456" t="str">
            <v>TASA CERO</v>
          </cell>
          <cell r="M1456" t="str">
            <v>Argentina</v>
          </cell>
          <cell r="Q1456" t="str">
            <v>No mercado</v>
          </cell>
          <cell r="R1456">
            <v>0.72250000000000003</v>
          </cell>
          <cell r="S1456">
            <v>0</v>
          </cell>
          <cell r="T1456">
            <v>0</v>
          </cell>
          <cell r="U1456">
            <v>0.72250000000000003</v>
          </cell>
          <cell r="V1456">
            <v>0</v>
          </cell>
          <cell r="W1456">
            <v>0</v>
          </cell>
          <cell r="X1456">
            <v>0.72250000000000003</v>
          </cell>
          <cell r="Y1456">
            <v>0</v>
          </cell>
          <cell r="Z1456">
            <v>0</v>
          </cell>
          <cell r="AA1456"/>
          <cell r="AB1456"/>
          <cell r="AC1456"/>
          <cell r="AD1456"/>
          <cell r="AE1456"/>
          <cell r="AF1456"/>
          <cell r="AG1456"/>
          <cell r="AH1456"/>
          <cell r="AI1456"/>
          <cell r="AJ1456"/>
          <cell r="AK1456"/>
          <cell r="AL1456"/>
        </row>
        <row r="1457">
          <cell r="D1457" t="str">
            <v>USD</v>
          </cell>
          <cell r="J1457" t="str">
            <v>LETRAS EN GARANTÍA</v>
          </cell>
          <cell r="L1457" t="str">
            <v>TASA CERO</v>
          </cell>
          <cell r="M1457" t="str">
            <v>Argentina</v>
          </cell>
          <cell r="Q1457" t="str">
            <v>No mercado</v>
          </cell>
          <cell r="R1457">
            <v>0.72250000000000003</v>
          </cell>
          <cell r="S1457">
            <v>0</v>
          </cell>
          <cell r="T1457">
            <v>0</v>
          </cell>
          <cell r="U1457">
            <v>0.72250000000000003</v>
          </cell>
          <cell r="V1457">
            <v>0</v>
          </cell>
          <cell r="W1457">
            <v>0</v>
          </cell>
          <cell r="X1457">
            <v>0.72250000000000003</v>
          </cell>
          <cell r="Y1457">
            <v>0</v>
          </cell>
          <cell r="Z1457">
            <v>0</v>
          </cell>
          <cell r="AA1457"/>
          <cell r="AB1457"/>
          <cell r="AC1457"/>
          <cell r="AD1457"/>
          <cell r="AE1457"/>
          <cell r="AF1457"/>
          <cell r="AG1457"/>
          <cell r="AH1457"/>
          <cell r="AI1457"/>
          <cell r="AJ1457"/>
          <cell r="AK1457"/>
          <cell r="AL1457"/>
        </row>
        <row r="1458">
          <cell r="D1458" t="str">
            <v>USD</v>
          </cell>
          <cell r="J1458" t="str">
            <v>LETRAS EN GARANTÍA</v>
          </cell>
          <cell r="L1458" t="str">
            <v>TASA CERO</v>
          </cell>
          <cell r="M1458" t="str">
            <v>Argentina</v>
          </cell>
          <cell r="Q1458" t="str">
            <v>No mercado</v>
          </cell>
          <cell r="R1458">
            <v>0.72250000000000003</v>
          </cell>
          <cell r="S1458">
            <v>0</v>
          </cell>
          <cell r="T1458">
            <v>0</v>
          </cell>
          <cell r="U1458">
            <v>0.72250000000000003</v>
          </cell>
          <cell r="V1458">
            <v>0</v>
          </cell>
          <cell r="W1458">
            <v>0</v>
          </cell>
          <cell r="X1458">
            <v>0.72250000000000003</v>
          </cell>
          <cell r="Y1458">
            <v>0</v>
          </cell>
          <cell r="Z1458">
            <v>0</v>
          </cell>
          <cell r="AA1458"/>
          <cell r="AB1458"/>
          <cell r="AC1458"/>
          <cell r="AD1458"/>
          <cell r="AE1458"/>
          <cell r="AF1458"/>
          <cell r="AG1458"/>
          <cell r="AH1458"/>
          <cell r="AI1458"/>
          <cell r="AJ1458"/>
          <cell r="AK1458"/>
          <cell r="AL1458"/>
        </row>
        <row r="1459">
          <cell r="D1459" t="str">
            <v>USD</v>
          </cell>
          <cell r="J1459" t="str">
            <v>LETRAS EN GARANTÍA</v>
          </cell>
          <cell r="L1459" t="str">
            <v>TASA CERO</v>
          </cell>
          <cell r="M1459" t="str">
            <v>Argentina</v>
          </cell>
          <cell r="Q1459" t="str">
            <v>No mercado</v>
          </cell>
          <cell r="R1459">
            <v>0.72250000000000003</v>
          </cell>
          <cell r="S1459">
            <v>0</v>
          </cell>
          <cell r="T1459">
            <v>0</v>
          </cell>
          <cell r="U1459">
            <v>0.72250000000000003</v>
          </cell>
          <cell r="V1459">
            <v>0</v>
          </cell>
          <cell r="W1459">
            <v>0</v>
          </cell>
          <cell r="X1459">
            <v>0.72250000000000003</v>
          </cell>
          <cell r="Y1459">
            <v>0</v>
          </cell>
          <cell r="Z1459">
            <v>0</v>
          </cell>
          <cell r="AA1459"/>
          <cell r="AB1459"/>
          <cell r="AC1459"/>
          <cell r="AD1459"/>
          <cell r="AE1459"/>
          <cell r="AF1459"/>
          <cell r="AG1459"/>
          <cell r="AH1459"/>
          <cell r="AI1459"/>
          <cell r="AJ1459"/>
          <cell r="AK1459"/>
          <cell r="AL1459"/>
        </row>
        <row r="1460">
          <cell r="D1460" t="str">
            <v>USD</v>
          </cell>
          <cell r="J1460" t="str">
            <v>LETRAS EN GARANTÍA</v>
          </cell>
          <cell r="L1460" t="str">
            <v>TASA CERO</v>
          </cell>
          <cell r="M1460" t="str">
            <v>Argentina</v>
          </cell>
          <cell r="Q1460" t="str">
            <v>No mercado</v>
          </cell>
          <cell r="R1460">
            <v>0.72250000000000003</v>
          </cell>
          <cell r="S1460">
            <v>0</v>
          </cell>
          <cell r="T1460">
            <v>0</v>
          </cell>
          <cell r="U1460">
            <v>0.72250000000000003</v>
          </cell>
          <cell r="V1460">
            <v>0</v>
          </cell>
          <cell r="W1460">
            <v>0</v>
          </cell>
          <cell r="X1460">
            <v>0.72250000000000003</v>
          </cell>
          <cell r="Y1460">
            <v>0</v>
          </cell>
          <cell r="Z1460">
            <v>0</v>
          </cell>
          <cell r="AA1460"/>
          <cell r="AB1460"/>
          <cell r="AC1460"/>
          <cell r="AD1460"/>
          <cell r="AE1460"/>
          <cell r="AF1460"/>
          <cell r="AG1460"/>
          <cell r="AH1460"/>
          <cell r="AI1460"/>
          <cell r="AJ1460"/>
          <cell r="AK1460"/>
          <cell r="AL1460"/>
        </row>
        <row r="1461">
          <cell r="D1461" t="str">
            <v>USD</v>
          </cell>
          <cell r="J1461" t="str">
            <v>LETRAS EN GARANTÍA</v>
          </cell>
          <cell r="L1461" t="str">
            <v>TASA CERO</v>
          </cell>
          <cell r="M1461" t="str">
            <v>Argentina</v>
          </cell>
          <cell r="Q1461" t="str">
            <v>No mercado</v>
          </cell>
          <cell r="R1461">
            <v>0.72250000000000003</v>
          </cell>
          <cell r="S1461">
            <v>0</v>
          </cell>
          <cell r="T1461">
            <v>0</v>
          </cell>
          <cell r="U1461">
            <v>0.72250000000000003</v>
          </cell>
          <cell r="V1461">
            <v>0</v>
          </cell>
          <cell r="W1461">
            <v>0</v>
          </cell>
          <cell r="X1461">
            <v>0.72250000000000003</v>
          </cell>
          <cell r="Y1461">
            <v>0</v>
          </cell>
          <cell r="Z1461">
            <v>0</v>
          </cell>
          <cell r="AA1461"/>
          <cell r="AB1461"/>
          <cell r="AC1461"/>
          <cell r="AD1461"/>
          <cell r="AE1461"/>
          <cell r="AF1461"/>
          <cell r="AG1461"/>
          <cell r="AH1461"/>
          <cell r="AI1461"/>
          <cell r="AJ1461"/>
          <cell r="AK1461"/>
          <cell r="AL1461"/>
        </row>
        <row r="1462">
          <cell r="D1462" t="str">
            <v>USD</v>
          </cell>
          <cell r="J1462" t="str">
            <v>LETRAS EN GARANTÍA</v>
          </cell>
          <cell r="L1462" t="str">
            <v>TASA CERO</v>
          </cell>
          <cell r="M1462" t="str">
            <v>Argentina</v>
          </cell>
          <cell r="Q1462" t="str">
            <v>No mercado</v>
          </cell>
          <cell r="R1462">
            <v>0.8</v>
          </cell>
          <cell r="S1462">
            <v>0</v>
          </cell>
          <cell r="T1462">
            <v>0</v>
          </cell>
          <cell r="U1462">
            <v>0.8</v>
          </cell>
          <cell r="V1462">
            <v>0</v>
          </cell>
          <cell r="W1462">
            <v>0</v>
          </cell>
          <cell r="X1462">
            <v>0.8</v>
          </cell>
          <cell r="Y1462">
            <v>0</v>
          </cell>
          <cell r="Z1462">
            <v>0</v>
          </cell>
          <cell r="AA1462"/>
          <cell r="AB1462"/>
          <cell r="AC1462"/>
          <cell r="AD1462"/>
          <cell r="AE1462"/>
          <cell r="AF1462"/>
          <cell r="AG1462"/>
          <cell r="AH1462"/>
          <cell r="AI1462"/>
          <cell r="AJ1462"/>
          <cell r="AK1462"/>
          <cell r="AL1462"/>
        </row>
        <row r="1463">
          <cell r="D1463" t="str">
            <v>USD</v>
          </cell>
          <cell r="J1463" t="str">
            <v>LETRAS EN GARANTÍA</v>
          </cell>
          <cell r="L1463" t="str">
            <v>TASA CERO</v>
          </cell>
          <cell r="M1463" t="str">
            <v>Argentina</v>
          </cell>
          <cell r="Q1463" t="str">
            <v>No mercado</v>
          </cell>
          <cell r="R1463">
            <v>0.8</v>
          </cell>
          <cell r="S1463">
            <v>0</v>
          </cell>
          <cell r="T1463">
            <v>0</v>
          </cell>
          <cell r="U1463">
            <v>0.8</v>
          </cell>
          <cell r="V1463">
            <v>0</v>
          </cell>
          <cell r="W1463">
            <v>0</v>
          </cell>
          <cell r="X1463">
            <v>0.8</v>
          </cell>
          <cell r="Y1463">
            <v>0</v>
          </cell>
          <cell r="Z1463">
            <v>0</v>
          </cell>
          <cell r="AA1463"/>
          <cell r="AB1463"/>
          <cell r="AC1463"/>
          <cell r="AD1463"/>
          <cell r="AE1463"/>
          <cell r="AF1463"/>
          <cell r="AG1463"/>
          <cell r="AH1463"/>
          <cell r="AI1463"/>
          <cell r="AJ1463"/>
          <cell r="AK1463"/>
          <cell r="AL1463"/>
        </row>
        <row r="1464">
          <cell r="D1464" t="str">
            <v>USD</v>
          </cell>
          <cell r="J1464" t="str">
            <v>LETRAS EN GARANTÍA</v>
          </cell>
          <cell r="L1464" t="str">
            <v>TASA CERO</v>
          </cell>
          <cell r="M1464" t="str">
            <v>Argentina</v>
          </cell>
          <cell r="Q1464" t="str">
            <v>No mercado</v>
          </cell>
          <cell r="R1464">
            <v>0.8</v>
          </cell>
          <cell r="S1464">
            <v>0</v>
          </cell>
          <cell r="T1464">
            <v>0</v>
          </cell>
          <cell r="U1464">
            <v>0.8</v>
          </cell>
          <cell r="V1464">
            <v>0</v>
          </cell>
          <cell r="W1464">
            <v>0</v>
          </cell>
          <cell r="X1464">
            <v>0.8</v>
          </cell>
          <cell r="Y1464">
            <v>0</v>
          </cell>
          <cell r="Z1464">
            <v>0</v>
          </cell>
          <cell r="AA1464"/>
          <cell r="AB1464"/>
          <cell r="AC1464"/>
          <cell r="AD1464"/>
          <cell r="AE1464"/>
          <cell r="AF1464"/>
          <cell r="AG1464"/>
          <cell r="AH1464"/>
          <cell r="AI1464"/>
          <cell r="AJ1464"/>
          <cell r="AK1464"/>
          <cell r="AL1464"/>
        </row>
        <row r="1465">
          <cell r="D1465" t="str">
            <v>USD</v>
          </cell>
          <cell r="J1465" t="str">
            <v>LETRAS EN GARANTÍA</v>
          </cell>
          <cell r="L1465" t="str">
            <v>TASA CERO</v>
          </cell>
          <cell r="M1465" t="str">
            <v>Argentina</v>
          </cell>
          <cell r="Q1465" t="str">
            <v>No mercado</v>
          </cell>
          <cell r="R1465">
            <v>0.8</v>
          </cell>
          <cell r="S1465">
            <v>0</v>
          </cell>
          <cell r="T1465">
            <v>0</v>
          </cell>
          <cell r="U1465">
            <v>0.8</v>
          </cell>
          <cell r="V1465">
            <v>0</v>
          </cell>
          <cell r="W1465">
            <v>0</v>
          </cell>
          <cell r="X1465">
            <v>0.8</v>
          </cell>
          <cell r="Y1465">
            <v>0</v>
          </cell>
          <cell r="Z1465">
            <v>0</v>
          </cell>
          <cell r="AA1465"/>
          <cell r="AB1465"/>
          <cell r="AC1465"/>
          <cell r="AD1465"/>
          <cell r="AE1465"/>
          <cell r="AF1465"/>
          <cell r="AG1465"/>
          <cell r="AH1465"/>
          <cell r="AI1465"/>
          <cell r="AJ1465"/>
          <cell r="AK1465"/>
          <cell r="AL1465"/>
        </row>
        <row r="1466">
          <cell r="D1466" t="str">
            <v>USD</v>
          </cell>
          <cell r="J1466" t="str">
            <v>LETRAS EN GARANTÍA</v>
          </cell>
          <cell r="L1466" t="str">
            <v>TASA CERO</v>
          </cell>
          <cell r="M1466" t="str">
            <v>Argentina</v>
          </cell>
          <cell r="Q1466" t="str">
            <v>No mercado</v>
          </cell>
          <cell r="R1466">
            <v>0.8</v>
          </cell>
          <cell r="S1466">
            <v>0</v>
          </cell>
          <cell r="T1466">
            <v>0</v>
          </cell>
          <cell r="U1466">
            <v>0.8</v>
          </cell>
          <cell r="V1466">
            <v>0</v>
          </cell>
          <cell r="W1466">
            <v>0</v>
          </cell>
          <cell r="X1466">
            <v>0.8</v>
          </cell>
          <cell r="Y1466">
            <v>0</v>
          </cell>
          <cell r="Z1466">
            <v>0</v>
          </cell>
          <cell r="AA1466"/>
          <cell r="AB1466"/>
          <cell r="AC1466"/>
          <cell r="AD1466"/>
          <cell r="AE1466"/>
          <cell r="AF1466"/>
          <cell r="AG1466"/>
          <cell r="AH1466"/>
          <cell r="AI1466"/>
          <cell r="AJ1466"/>
          <cell r="AK1466"/>
          <cell r="AL1466"/>
        </row>
        <row r="1467">
          <cell r="D1467" t="str">
            <v>USD</v>
          </cell>
          <cell r="J1467" t="str">
            <v>LETRAS EN GARANTÍA</v>
          </cell>
          <cell r="L1467" t="str">
            <v>TASA CERO</v>
          </cell>
          <cell r="M1467" t="str">
            <v>Argentina</v>
          </cell>
          <cell r="Q1467" t="str">
            <v>No mercado</v>
          </cell>
          <cell r="R1467">
            <v>0.8</v>
          </cell>
          <cell r="S1467">
            <v>0</v>
          </cell>
          <cell r="T1467">
            <v>0</v>
          </cell>
          <cell r="U1467">
            <v>0.8</v>
          </cell>
          <cell r="V1467">
            <v>0</v>
          </cell>
          <cell r="W1467">
            <v>0</v>
          </cell>
          <cell r="X1467">
            <v>0.8</v>
          </cell>
          <cell r="Y1467">
            <v>0</v>
          </cell>
          <cell r="Z1467">
            <v>0</v>
          </cell>
          <cell r="AA1467"/>
          <cell r="AB1467"/>
          <cell r="AC1467"/>
          <cell r="AD1467"/>
          <cell r="AE1467"/>
          <cell r="AF1467"/>
          <cell r="AG1467"/>
          <cell r="AH1467"/>
          <cell r="AI1467"/>
          <cell r="AJ1467"/>
          <cell r="AK1467"/>
          <cell r="AL1467"/>
        </row>
        <row r="1468">
          <cell r="D1468" t="str">
            <v>USD</v>
          </cell>
          <cell r="J1468" t="str">
            <v>LETRAS EN GARANTÍA</v>
          </cell>
          <cell r="L1468" t="str">
            <v>TASA CERO</v>
          </cell>
          <cell r="M1468" t="str">
            <v>Argentina</v>
          </cell>
          <cell r="Q1468" t="str">
            <v>No mercado</v>
          </cell>
          <cell r="R1468">
            <v>0.8</v>
          </cell>
          <cell r="S1468">
            <v>0</v>
          </cell>
          <cell r="T1468">
            <v>0</v>
          </cell>
          <cell r="U1468">
            <v>0.8</v>
          </cell>
          <cell r="V1468">
            <v>0</v>
          </cell>
          <cell r="W1468">
            <v>0</v>
          </cell>
          <cell r="X1468">
            <v>0.8</v>
          </cell>
          <cell r="Y1468">
            <v>0</v>
          </cell>
          <cell r="Z1468">
            <v>0</v>
          </cell>
          <cell r="AA1468"/>
          <cell r="AB1468"/>
          <cell r="AC1468"/>
          <cell r="AD1468"/>
          <cell r="AE1468"/>
          <cell r="AF1468"/>
          <cell r="AG1468"/>
          <cell r="AH1468"/>
          <cell r="AI1468"/>
          <cell r="AJ1468"/>
          <cell r="AK1468"/>
          <cell r="AL1468"/>
        </row>
        <row r="1469">
          <cell r="D1469" t="str">
            <v>USD</v>
          </cell>
          <cell r="J1469" t="str">
            <v>LETRAS EN GARANTÍA</v>
          </cell>
          <cell r="L1469" t="str">
            <v>TASA CERO</v>
          </cell>
          <cell r="M1469" t="str">
            <v>Argentina</v>
          </cell>
          <cell r="Q1469" t="str">
            <v>No mercado</v>
          </cell>
          <cell r="R1469">
            <v>0.8</v>
          </cell>
          <cell r="S1469">
            <v>0</v>
          </cell>
          <cell r="T1469">
            <v>0</v>
          </cell>
          <cell r="U1469">
            <v>0.8</v>
          </cell>
          <cell r="V1469">
            <v>0</v>
          </cell>
          <cell r="W1469">
            <v>0</v>
          </cell>
          <cell r="X1469">
            <v>0.8</v>
          </cell>
          <cell r="Y1469">
            <v>0</v>
          </cell>
          <cell r="Z1469">
            <v>0</v>
          </cell>
          <cell r="AA1469"/>
          <cell r="AB1469"/>
          <cell r="AC1469"/>
          <cell r="AD1469"/>
          <cell r="AE1469"/>
          <cell r="AF1469"/>
          <cell r="AG1469"/>
          <cell r="AH1469"/>
          <cell r="AI1469"/>
          <cell r="AJ1469"/>
          <cell r="AK1469"/>
          <cell r="AL1469"/>
        </row>
        <row r="1470">
          <cell r="D1470" t="str">
            <v>USD</v>
          </cell>
          <cell r="J1470" t="str">
            <v>LETRAS EN GARANTÍA</v>
          </cell>
          <cell r="L1470" t="str">
            <v>TASA CERO</v>
          </cell>
          <cell r="M1470" t="str">
            <v>Argentina</v>
          </cell>
          <cell r="Q1470" t="str">
            <v>No mercado</v>
          </cell>
          <cell r="R1470">
            <v>0.8</v>
          </cell>
          <cell r="S1470">
            <v>0</v>
          </cell>
          <cell r="T1470">
            <v>0</v>
          </cell>
          <cell r="U1470">
            <v>0.8</v>
          </cell>
          <cell r="V1470">
            <v>0</v>
          </cell>
          <cell r="W1470">
            <v>0</v>
          </cell>
          <cell r="X1470">
            <v>0.8</v>
          </cell>
          <cell r="Y1470">
            <v>0</v>
          </cell>
          <cell r="Z1470">
            <v>0</v>
          </cell>
          <cell r="AA1470"/>
          <cell r="AB1470"/>
          <cell r="AC1470"/>
          <cell r="AD1470"/>
          <cell r="AE1470"/>
          <cell r="AF1470"/>
          <cell r="AG1470"/>
          <cell r="AH1470"/>
          <cell r="AI1470"/>
          <cell r="AJ1470"/>
          <cell r="AK1470"/>
          <cell r="AL1470"/>
        </row>
        <row r="1471">
          <cell r="D1471" t="str">
            <v>USD</v>
          </cell>
          <cell r="J1471" t="str">
            <v>LETRAS EN GARANTÍA</v>
          </cell>
          <cell r="L1471" t="str">
            <v>TASA CERO</v>
          </cell>
          <cell r="M1471" t="str">
            <v>Argentina</v>
          </cell>
          <cell r="Q1471" t="str">
            <v>No mercado</v>
          </cell>
          <cell r="R1471">
            <v>0.8</v>
          </cell>
          <cell r="S1471">
            <v>0</v>
          </cell>
          <cell r="T1471">
            <v>0</v>
          </cell>
          <cell r="U1471">
            <v>0.8</v>
          </cell>
          <cell r="V1471">
            <v>0</v>
          </cell>
          <cell r="W1471">
            <v>0</v>
          </cell>
          <cell r="X1471">
            <v>0.8</v>
          </cell>
          <cell r="Y1471">
            <v>0</v>
          </cell>
          <cell r="Z1471">
            <v>0</v>
          </cell>
          <cell r="AA1471"/>
          <cell r="AB1471"/>
          <cell r="AC1471"/>
          <cell r="AD1471"/>
          <cell r="AE1471"/>
          <cell r="AF1471"/>
          <cell r="AG1471"/>
          <cell r="AH1471"/>
          <cell r="AI1471"/>
          <cell r="AJ1471"/>
          <cell r="AK1471"/>
          <cell r="AL1471"/>
        </row>
        <row r="1472">
          <cell r="D1472" t="str">
            <v>USD</v>
          </cell>
          <cell r="J1472" t="str">
            <v>LETRAS EN GARANTÍA</v>
          </cell>
          <cell r="L1472" t="str">
            <v>TASA CERO</v>
          </cell>
          <cell r="M1472" t="str">
            <v>Argentina</v>
          </cell>
          <cell r="Q1472" t="str">
            <v>No mercado</v>
          </cell>
          <cell r="R1472">
            <v>0.8</v>
          </cell>
          <cell r="S1472">
            <v>0</v>
          </cell>
          <cell r="T1472">
            <v>0</v>
          </cell>
          <cell r="U1472">
            <v>0.8</v>
          </cell>
          <cell r="V1472">
            <v>0</v>
          </cell>
          <cell r="W1472">
            <v>0</v>
          </cell>
          <cell r="X1472">
            <v>0.8</v>
          </cell>
          <cell r="Y1472">
            <v>0</v>
          </cell>
          <cell r="Z1472">
            <v>0</v>
          </cell>
          <cell r="AA1472"/>
          <cell r="AB1472"/>
          <cell r="AC1472"/>
          <cell r="AD1472"/>
          <cell r="AE1472"/>
          <cell r="AF1472"/>
          <cell r="AG1472"/>
          <cell r="AH1472"/>
          <cell r="AI1472"/>
          <cell r="AJ1472"/>
          <cell r="AK1472"/>
          <cell r="AL1472"/>
        </row>
        <row r="1473">
          <cell r="D1473" t="str">
            <v>USD</v>
          </cell>
          <cell r="J1473" t="str">
            <v>LETRAS EN GARANTÍA</v>
          </cell>
          <cell r="L1473" t="str">
            <v>TASA CERO</v>
          </cell>
          <cell r="M1473" t="str">
            <v>Argentina</v>
          </cell>
          <cell r="Q1473" t="str">
            <v>No mercado</v>
          </cell>
          <cell r="R1473">
            <v>0.8</v>
          </cell>
          <cell r="S1473">
            <v>0</v>
          </cell>
          <cell r="T1473">
            <v>0</v>
          </cell>
          <cell r="U1473">
            <v>0.8</v>
          </cell>
          <cell r="V1473">
            <v>0</v>
          </cell>
          <cell r="W1473">
            <v>0</v>
          </cell>
          <cell r="X1473">
            <v>0.8</v>
          </cell>
          <cell r="Y1473">
            <v>0</v>
          </cell>
          <cell r="Z1473">
            <v>0</v>
          </cell>
          <cell r="AA1473"/>
          <cell r="AB1473"/>
          <cell r="AC1473"/>
          <cell r="AD1473"/>
          <cell r="AE1473"/>
          <cell r="AF1473"/>
          <cell r="AG1473"/>
          <cell r="AH1473"/>
          <cell r="AI1473"/>
          <cell r="AJ1473"/>
          <cell r="AK1473"/>
          <cell r="AL1473"/>
        </row>
        <row r="1474">
          <cell r="D1474" t="str">
            <v>USD</v>
          </cell>
          <cell r="J1474" t="str">
            <v>LETRAS EN GARANTÍA</v>
          </cell>
          <cell r="L1474" t="str">
            <v>TASA CERO</v>
          </cell>
          <cell r="M1474" t="str">
            <v>Argentina</v>
          </cell>
          <cell r="Q1474" t="str">
            <v>No mercado</v>
          </cell>
          <cell r="R1474">
            <v>0.8</v>
          </cell>
          <cell r="S1474">
            <v>0</v>
          </cell>
          <cell r="T1474">
            <v>0</v>
          </cell>
          <cell r="U1474">
            <v>0.8</v>
          </cell>
          <cell r="V1474">
            <v>0</v>
          </cell>
          <cell r="W1474">
            <v>0</v>
          </cell>
          <cell r="X1474">
            <v>0.8</v>
          </cell>
          <cell r="Y1474">
            <v>0</v>
          </cell>
          <cell r="Z1474">
            <v>0</v>
          </cell>
          <cell r="AA1474"/>
          <cell r="AB1474"/>
          <cell r="AC1474"/>
          <cell r="AD1474"/>
          <cell r="AE1474"/>
          <cell r="AF1474"/>
          <cell r="AG1474"/>
          <cell r="AH1474"/>
          <cell r="AI1474"/>
          <cell r="AJ1474"/>
          <cell r="AK1474"/>
          <cell r="AL1474"/>
        </row>
        <row r="1475">
          <cell r="D1475" t="str">
            <v>USD</v>
          </cell>
          <cell r="J1475" t="str">
            <v>LETRAS EN GARANTÍA</v>
          </cell>
          <cell r="L1475" t="str">
            <v>TASA CERO</v>
          </cell>
          <cell r="M1475" t="str">
            <v>Argentina</v>
          </cell>
          <cell r="Q1475" t="str">
            <v>No mercado</v>
          </cell>
          <cell r="R1475">
            <v>0.8</v>
          </cell>
          <cell r="S1475">
            <v>0</v>
          </cell>
          <cell r="T1475">
            <v>0</v>
          </cell>
          <cell r="U1475">
            <v>0.8</v>
          </cell>
          <cell r="V1475">
            <v>0</v>
          </cell>
          <cell r="W1475">
            <v>0</v>
          </cell>
          <cell r="X1475">
            <v>0.8</v>
          </cell>
          <cell r="Y1475">
            <v>0</v>
          </cell>
          <cell r="Z1475">
            <v>0</v>
          </cell>
          <cell r="AA1475"/>
          <cell r="AB1475"/>
          <cell r="AC1475"/>
          <cell r="AD1475"/>
          <cell r="AE1475"/>
          <cell r="AF1475"/>
          <cell r="AG1475"/>
          <cell r="AH1475"/>
          <cell r="AI1475"/>
          <cell r="AJ1475"/>
          <cell r="AK1475"/>
          <cell r="AL1475"/>
        </row>
        <row r="1476">
          <cell r="D1476" t="str">
            <v>USD</v>
          </cell>
          <cell r="J1476" t="str">
            <v>LETRAS EN GARANTÍA</v>
          </cell>
          <cell r="L1476" t="str">
            <v>TASA CERO</v>
          </cell>
          <cell r="M1476" t="str">
            <v>Argentina</v>
          </cell>
          <cell r="Q1476" t="str">
            <v>No mercado</v>
          </cell>
          <cell r="R1476">
            <v>0.8</v>
          </cell>
          <cell r="S1476">
            <v>0</v>
          </cell>
          <cell r="T1476">
            <v>0</v>
          </cell>
          <cell r="U1476">
            <v>0.8</v>
          </cell>
          <cell r="V1476">
            <v>0</v>
          </cell>
          <cell r="W1476">
            <v>0</v>
          </cell>
          <cell r="X1476">
            <v>0.8</v>
          </cell>
          <cell r="Y1476">
            <v>0</v>
          </cell>
          <cell r="Z1476">
            <v>0</v>
          </cell>
          <cell r="AA1476"/>
          <cell r="AB1476"/>
          <cell r="AC1476"/>
          <cell r="AD1476"/>
          <cell r="AE1476"/>
          <cell r="AF1476"/>
          <cell r="AG1476"/>
          <cell r="AH1476"/>
          <cell r="AI1476"/>
          <cell r="AJ1476"/>
          <cell r="AK1476"/>
          <cell r="AL1476"/>
        </row>
        <row r="1477">
          <cell r="D1477" t="str">
            <v>USD</v>
          </cell>
          <cell r="J1477" t="str">
            <v>LETRAS EN GARANTÍA</v>
          </cell>
          <cell r="L1477" t="str">
            <v>TASA CERO</v>
          </cell>
          <cell r="M1477" t="str">
            <v>Argentina</v>
          </cell>
          <cell r="Q1477" t="str">
            <v>No mercado</v>
          </cell>
          <cell r="R1477">
            <v>0.8</v>
          </cell>
          <cell r="S1477">
            <v>0</v>
          </cell>
          <cell r="T1477">
            <v>0</v>
          </cell>
          <cell r="U1477">
            <v>0.8</v>
          </cell>
          <cell r="V1477">
            <v>0</v>
          </cell>
          <cell r="W1477">
            <v>0</v>
          </cell>
          <cell r="X1477">
            <v>0.8</v>
          </cell>
          <cell r="Y1477">
            <v>0</v>
          </cell>
          <cell r="Z1477">
            <v>0</v>
          </cell>
          <cell r="AA1477"/>
          <cell r="AB1477"/>
          <cell r="AC1477"/>
          <cell r="AD1477"/>
          <cell r="AE1477"/>
          <cell r="AF1477"/>
          <cell r="AG1477"/>
          <cell r="AH1477"/>
          <cell r="AI1477"/>
          <cell r="AJ1477"/>
          <cell r="AK1477"/>
          <cell r="AL1477"/>
        </row>
        <row r="1478">
          <cell r="D1478" t="str">
            <v>USD</v>
          </cell>
          <cell r="J1478" t="str">
            <v>LETRAS EN GARANTÍA</v>
          </cell>
          <cell r="L1478" t="str">
            <v>TASA CERO</v>
          </cell>
          <cell r="M1478" t="str">
            <v>Argentina</v>
          </cell>
          <cell r="Q1478" t="str">
            <v>No mercado</v>
          </cell>
          <cell r="R1478">
            <v>0.8</v>
          </cell>
          <cell r="S1478">
            <v>0</v>
          </cell>
          <cell r="T1478">
            <v>0</v>
          </cell>
          <cell r="U1478">
            <v>0.8</v>
          </cell>
          <cell r="V1478">
            <v>0</v>
          </cell>
          <cell r="W1478">
            <v>0</v>
          </cell>
          <cell r="X1478">
            <v>0.8</v>
          </cell>
          <cell r="Y1478">
            <v>0</v>
          </cell>
          <cell r="Z1478">
            <v>0</v>
          </cell>
          <cell r="AA1478"/>
          <cell r="AB1478"/>
          <cell r="AC1478"/>
          <cell r="AD1478"/>
          <cell r="AE1478"/>
          <cell r="AF1478"/>
          <cell r="AG1478"/>
          <cell r="AH1478"/>
          <cell r="AI1478"/>
          <cell r="AJ1478"/>
          <cell r="AK1478"/>
          <cell r="AL1478"/>
        </row>
        <row r="1479">
          <cell r="D1479" t="str">
            <v>USD</v>
          </cell>
          <cell r="J1479" t="str">
            <v>LETRAS EN GARANTÍA</v>
          </cell>
          <cell r="L1479" t="str">
            <v>TASA CERO</v>
          </cell>
          <cell r="M1479" t="str">
            <v>Argentina</v>
          </cell>
          <cell r="Q1479" t="str">
            <v>No mercado</v>
          </cell>
          <cell r="R1479">
            <v>0.8</v>
          </cell>
          <cell r="S1479">
            <v>0</v>
          </cell>
          <cell r="T1479">
            <v>0</v>
          </cell>
          <cell r="U1479">
            <v>0.8</v>
          </cell>
          <cell r="V1479">
            <v>0</v>
          </cell>
          <cell r="W1479">
            <v>0</v>
          </cell>
          <cell r="X1479">
            <v>0.8</v>
          </cell>
          <cell r="Y1479">
            <v>0</v>
          </cell>
          <cell r="Z1479">
            <v>0</v>
          </cell>
          <cell r="AA1479"/>
          <cell r="AB1479"/>
          <cell r="AC1479"/>
          <cell r="AD1479"/>
          <cell r="AE1479"/>
          <cell r="AF1479"/>
          <cell r="AG1479"/>
          <cell r="AH1479"/>
          <cell r="AI1479"/>
          <cell r="AJ1479"/>
          <cell r="AK1479"/>
          <cell r="AL1479"/>
        </row>
        <row r="1480">
          <cell r="D1480" t="str">
            <v>USD</v>
          </cell>
          <cell r="J1480" t="str">
            <v>LETRAS EN GARANTÍA</v>
          </cell>
          <cell r="L1480" t="str">
            <v>TASA CERO</v>
          </cell>
          <cell r="M1480" t="str">
            <v>Argentina</v>
          </cell>
          <cell r="Q1480" t="str">
            <v>No mercado</v>
          </cell>
          <cell r="R1480">
            <v>0.8</v>
          </cell>
          <cell r="S1480">
            <v>0</v>
          </cell>
          <cell r="T1480">
            <v>0</v>
          </cell>
          <cell r="U1480">
            <v>0.8</v>
          </cell>
          <cell r="V1480">
            <v>0</v>
          </cell>
          <cell r="W1480">
            <v>0</v>
          </cell>
          <cell r="X1480">
            <v>0.8</v>
          </cell>
          <cell r="Y1480">
            <v>0</v>
          </cell>
          <cell r="Z1480">
            <v>0</v>
          </cell>
          <cell r="AA1480"/>
          <cell r="AB1480"/>
          <cell r="AC1480"/>
          <cell r="AD1480"/>
          <cell r="AE1480"/>
          <cell r="AF1480"/>
          <cell r="AG1480"/>
          <cell r="AH1480"/>
          <cell r="AI1480"/>
          <cell r="AJ1480"/>
          <cell r="AK1480"/>
          <cell r="AL1480"/>
        </row>
        <row r="1481">
          <cell r="D1481" t="str">
            <v>USD</v>
          </cell>
          <cell r="J1481" t="str">
            <v>LETRAS EN GARANTÍA</v>
          </cell>
          <cell r="L1481" t="str">
            <v>TASA CERO</v>
          </cell>
          <cell r="M1481" t="str">
            <v>Argentina</v>
          </cell>
          <cell r="Q1481" t="str">
            <v>No mercado</v>
          </cell>
          <cell r="R1481">
            <v>0.8</v>
          </cell>
          <cell r="S1481">
            <v>0</v>
          </cell>
          <cell r="T1481">
            <v>0</v>
          </cell>
          <cell r="U1481">
            <v>0.8</v>
          </cell>
          <cell r="V1481">
            <v>0</v>
          </cell>
          <cell r="W1481">
            <v>0</v>
          </cell>
          <cell r="X1481">
            <v>0.8</v>
          </cell>
          <cell r="Y1481">
            <v>0</v>
          </cell>
          <cell r="Z1481">
            <v>0</v>
          </cell>
          <cell r="AA1481"/>
          <cell r="AB1481"/>
          <cell r="AC1481"/>
          <cell r="AD1481"/>
          <cell r="AE1481"/>
          <cell r="AF1481"/>
          <cell r="AG1481"/>
          <cell r="AH1481"/>
          <cell r="AI1481"/>
          <cell r="AJ1481"/>
          <cell r="AK1481"/>
          <cell r="AL1481"/>
        </row>
        <row r="1482">
          <cell r="D1482" t="str">
            <v>USD</v>
          </cell>
          <cell r="J1482" t="str">
            <v>LETRAS EN GARANTÍA</v>
          </cell>
          <cell r="L1482" t="str">
            <v>TASA CERO</v>
          </cell>
          <cell r="M1482" t="str">
            <v>Argentina</v>
          </cell>
          <cell r="Q1482" t="str">
            <v>No mercado</v>
          </cell>
          <cell r="R1482">
            <v>0.82499999999999996</v>
          </cell>
          <cell r="S1482">
            <v>0</v>
          </cell>
          <cell r="T1482">
            <v>0</v>
          </cell>
          <cell r="U1482">
            <v>0.82499999999999996</v>
          </cell>
          <cell r="V1482">
            <v>0</v>
          </cell>
          <cell r="W1482">
            <v>0</v>
          </cell>
          <cell r="X1482">
            <v>0.82499999999999996</v>
          </cell>
          <cell r="Y1482">
            <v>0</v>
          </cell>
          <cell r="Z1482">
            <v>0</v>
          </cell>
          <cell r="AA1482"/>
          <cell r="AB1482"/>
          <cell r="AC1482"/>
          <cell r="AD1482"/>
          <cell r="AE1482"/>
          <cell r="AF1482"/>
          <cell r="AG1482"/>
          <cell r="AH1482"/>
          <cell r="AI1482"/>
          <cell r="AJ1482"/>
          <cell r="AK1482"/>
          <cell r="AL1482"/>
        </row>
        <row r="1483">
          <cell r="D1483" t="str">
            <v>USD</v>
          </cell>
          <cell r="J1483" t="str">
            <v>LETRAS EN GARANTÍA</v>
          </cell>
          <cell r="L1483" t="str">
            <v>TASA CERO</v>
          </cell>
          <cell r="M1483" t="str">
            <v>Argentina</v>
          </cell>
          <cell r="Q1483" t="str">
            <v>No mercado</v>
          </cell>
          <cell r="R1483">
            <v>0.82499999999999996</v>
          </cell>
          <cell r="S1483">
            <v>0</v>
          </cell>
          <cell r="T1483">
            <v>0</v>
          </cell>
          <cell r="U1483">
            <v>0.82499999999999996</v>
          </cell>
          <cell r="V1483">
            <v>0</v>
          </cell>
          <cell r="W1483">
            <v>0</v>
          </cell>
          <cell r="X1483">
            <v>0.82499999999999996</v>
          </cell>
          <cell r="Y1483">
            <v>0</v>
          </cell>
          <cell r="Z1483">
            <v>0</v>
          </cell>
          <cell r="AA1483"/>
          <cell r="AB1483"/>
          <cell r="AC1483"/>
          <cell r="AD1483"/>
          <cell r="AE1483"/>
          <cell r="AF1483"/>
          <cell r="AG1483"/>
          <cell r="AH1483"/>
          <cell r="AI1483"/>
          <cell r="AJ1483"/>
          <cell r="AK1483"/>
          <cell r="AL1483"/>
        </row>
        <row r="1484">
          <cell r="D1484" t="str">
            <v>USD</v>
          </cell>
          <cell r="J1484" t="str">
            <v>LETRAS EN GARANTÍA</v>
          </cell>
          <cell r="L1484" t="str">
            <v>TASA CERO</v>
          </cell>
          <cell r="M1484" t="str">
            <v>Argentina</v>
          </cell>
          <cell r="Q1484" t="str">
            <v>No mercado</v>
          </cell>
          <cell r="R1484">
            <v>0.82499999999999996</v>
          </cell>
          <cell r="S1484">
            <v>0</v>
          </cell>
          <cell r="T1484">
            <v>0</v>
          </cell>
          <cell r="U1484">
            <v>0.82499999999999996</v>
          </cell>
          <cell r="V1484">
            <v>0</v>
          </cell>
          <cell r="W1484">
            <v>0</v>
          </cell>
          <cell r="X1484">
            <v>0.82499999999999996</v>
          </cell>
          <cell r="Y1484">
            <v>0</v>
          </cell>
          <cell r="Z1484">
            <v>0</v>
          </cell>
          <cell r="AA1484"/>
          <cell r="AB1484"/>
          <cell r="AC1484"/>
          <cell r="AD1484"/>
          <cell r="AE1484"/>
          <cell r="AF1484"/>
          <cell r="AG1484"/>
          <cell r="AH1484"/>
          <cell r="AI1484"/>
          <cell r="AJ1484"/>
          <cell r="AK1484"/>
          <cell r="AL1484"/>
        </row>
        <row r="1485">
          <cell r="D1485" t="str">
            <v>USD</v>
          </cell>
          <cell r="J1485" t="str">
            <v>LETRAS EN GARANTÍA</v>
          </cell>
          <cell r="L1485" t="str">
            <v>TASA CERO</v>
          </cell>
          <cell r="M1485" t="str">
            <v>Argentina</v>
          </cell>
          <cell r="Q1485" t="str">
            <v>No mercado</v>
          </cell>
          <cell r="R1485">
            <v>0.82499999999999996</v>
          </cell>
          <cell r="S1485">
            <v>0</v>
          </cell>
          <cell r="T1485">
            <v>0</v>
          </cell>
          <cell r="U1485">
            <v>0.82499999999999996</v>
          </cell>
          <cell r="V1485">
            <v>0</v>
          </cell>
          <cell r="W1485">
            <v>0</v>
          </cell>
          <cell r="X1485">
            <v>0.82499999999999996</v>
          </cell>
          <cell r="Y1485">
            <v>0</v>
          </cell>
          <cell r="Z1485">
            <v>0</v>
          </cell>
          <cell r="AA1485"/>
          <cell r="AB1485"/>
          <cell r="AC1485"/>
          <cell r="AD1485"/>
          <cell r="AE1485"/>
          <cell r="AF1485"/>
          <cell r="AG1485"/>
          <cell r="AH1485"/>
          <cell r="AI1485"/>
          <cell r="AJ1485"/>
          <cell r="AK1485"/>
          <cell r="AL1485"/>
        </row>
        <row r="1486">
          <cell r="D1486" t="str">
            <v>USD</v>
          </cell>
          <cell r="J1486" t="str">
            <v>LETRAS EN GARANTÍA</v>
          </cell>
          <cell r="L1486" t="str">
            <v>TASA CERO</v>
          </cell>
          <cell r="M1486" t="str">
            <v>Argentina</v>
          </cell>
          <cell r="Q1486" t="str">
            <v>No mercado</v>
          </cell>
          <cell r="R1486">
            <v>0.82499999999999996</v>
          </cell>
          <cell r="S1486">
            <v>0</v>
          </cell>
          <cell r="T1486">
            <v>0</v>
          </cell>
          <cell r="U1486">
            <v>0.82499999999999996</v>
          </cell>
          <cell r="V1486">
            <v>0</v>
          </cell>
          <cell r="W1486">
            <v>0</v>
          </cell>
          <cell r="X1486">
            <v>0.82499999999999996</v>
          </cell>
          <cell r="Y1486">
            <v>0</v>
          </cell>
          <cell r="Z1486">
            <v>0</v>
          </cell>
          <cell r="AA1486"/>
          <cell r="AB1486"/>
          <cell r="AC1486"/>
          <cell r="AD1486"/>
          <cell r="AE1486"/>
          <cell r="AF1486"/>
          <cell r="AG1486"/>
          <cell r="AH1486"/>
          <cell r="AI1486"/>
          <cell r="AJ1486"/>
          <cell r="AK1486"/>
          <cell r="AL1486"/>
        </row>
        <row r="1487">
          <cell r="D1487" t="str">
            <v>USD</v>
          </cell>
          <cell r="J1487" t="str">
            <v>LETRAS EN GARANTÍA</v>
          </cell>
          <cell r="L1487" t="str">
            <v>TASA CERO</v>
          </cell>
          <cell r="M1487" t="str">
            <v>Argentina</v>
          </cell>
          <cell r="Q1487" t="str">
            <v>No mercado</v>
          </cell>
          <cell r="R1487">
            <v>0.82499999999999996</v>
          </cell>
          <cell r="S1487">
            <v>0</v>
          </cell>
          <cell r="T1487">
            <v>0</v>
          </cell>
          <cell r="U1487">
            <v>0.82499999999999996</v>
          </cell>
          <cell r="V1487">
            <v>0</v>
          </cell>
          <cell r="W1487">
            <v>0</v>
          </cell>
          <cell r="X1487">
            <v>0.82499999999999996</v>
          </cell>
          <cell r="Y1487">
            <v>0</v>
          </cell>
          <cell r="Z1487">
            <v>0</v>
          </cell>
          <cell r="AA1487"/>
          <cell r="AB1487"/>
          <cell r="AC1487"/>
          <cell r="AD1487"/>
          <cell r="AE1487"/>
          <cell r="AF1487"/>
          <cell r="AG1487"/>
          <cell r="AH1487"/>
          <cell r="AI1487"/>
          <cell r="AJ1487"/>
          <cell r="AK1487"/>
          <cell r="AL1487"/>
        </row>
        <row r="1488">
          <cell r="D1488" t="str">
            <v>USD</v>
          </cell>
          <cell r="J1488" t="str">
            <v>LETRAS EN GARANTÍA</v>
          </cell>
          <cell r="L1488" t="str">
            <v>TASA CERO</v>
          </cell>
          <cell r="M1488" t="str">
            <v>Argentina</v>
          </cell>
          <cell r="Q1488" t="str">
            <v>No mercado</v>
          </cell>
          <cell r="R1488">
            <v>0.82499999999999996</v>
          </cell>
          <cell r="S1488">
            <v>0</v>
          </cell>
          <cell r="T1488">
            <v>0</v>
          </cell>
          <cell r="U1488">
            <v>0.82499999999999996</v>
          </cell>
          <cell r="V1488">
            <v>0</v>
          </cell>
          <cell r="W1488">
            <v>0</v>
          </cell>
          <cell r="X1488">
            <v>0.82499999999999996</v>
          </cell>
          <cell r="Y1488">
            <v>0</v>
          </cell>
          <cell r="Z1488">
            <v>0</v>
          </cell>
          <cell r="AA1488"/>
          <cell r="AB1488"/>
          <cell r="AC1488"/>
          <cell r="AD1488"/>
          <cell r="AE1488"/>
          <cell r="AF1488"/>
          <cell r="AG1488"/>
          <cell r="AH1488"/>
          <cell r="AI1488"/>
          <cell r="AJ1488"/>
          <cell r="AK1488"/>
          <cell r="AL1488"/>
        </row>
        <row r="1489">
          <cell r="D1489" t="str">
            <v>USD</v>
          </cell>
          <cell r="J1489" t="str">
            <v>LETRAS EN GARANTÍA</v>
          </cell>
          <cell r="L1489" t="str">
            <v>TASA CERO</v>
          </cell>
          <cell r="M1489" t="str">
            <v>Argentina</v>
          </cell>
          <cell r="Q1489" t="str">
            <v>No mercado</v>
          </cell>
          <cell r="R1489">
            <v>0.82499999999999996</v>
          </cell>
          <cell r="S1489">
            <v>0</v>
          </cell>
          <cell r="T1489">
            <v>0</v>
          </cell>
          <cell r="U1489">
            <v>0.82499999999999996</v>
          </cell>
          <cell r="V1489">
            <v>0</v>
          </cell>
          <cell r="W1489">
            <v>0</v>
          </cell>
          <cell r="X1489">
            <v>0.82499999999999996</v>
          </cell>
          <cell r="Y1489">
            <v>0</v>
          </cell>
          <cell r="Z1489">
            <v>0</v>
          </cell>
          <cell r="AA1489"/>
          <cell r="AB1489"/>
          <cell r="AC1489"/>
          <cell r="AD1489"/>
          <cell r="AE1489"/>
          <cell r="AF1489"/>
          <cell r="AG1489"/>
          <cell r="AH1489"/>
          <cell r="AI1489"/>
          <cell r="AJ1489"/>
          <cell r="AK1489"/>
          <cell r="AL1489"/>
        </row>
        <row r="1490">
          <cell r="D1490" t="str">
            <v>USD</v>
          </cell>
          <cell r="J1490" t="str">
            <v>LETRAS EN GARANTÍA</v>
          </cell>
          <cell r="L1490" t="str">
            <v>TASA CERO</v>
          </cell>
          <cell r="M1490" t="str">
            <v>Argentina</v>
          </cell>
          <cell r="Q1490" t="str">
            <v>No mercado</v>
          </cell>
          <cell r="R1490">
            <v>0.82499999999999996</v>
          </cell>
          <cell r="S1490">
            <v>0</v>
          </cell>
          <cell r="T1490">
            <v>0</v>
          </cell>
          <cell r="U1490">
            <v>0.82499999999999996</v>
          </cell>
          <cell r="V1490">
            <v>0</v>
          </cell>
          <cell r="W1490">
            <v>0</v>
          </cell>
          <cell r="X1490">
            <v>0.82499999999999996</v>
          </cell>
          <cell r="Y1490">
            <v>0</v>
          </cell>
          <cell r="Z1490">
            <v>0</v>
          </cell>
          <cell r="AA1490"/>
          <cell r="AB1490"/>
          <cell r="AC1490"/>
          <cell r="AD1490"/>
          <cell r="AE1490"/>
          <cell r="AF1490"/>
          <cell r="AG1490"/>
          <cell r="AH1490"/>
          <cell r="AI1490"/>
          <cell r="AJ1490"/>
          <cell r="AK1490"/>
          <cell r="AL1490"/>
        </row>
        <row r="1491">
          <cell r="D1491" t="str">
            <v>USD</v>
          </cell>
          <cell r="J1491" t="str">
            <v>LETRAS EN GARANTÍA</v>
          </cell>
          <cell r="L1491" t="str">
            <v>TASA CERO</v>
          </cell>
          <cell r="M1491" t="str">
            <v>Argentina</v>
          </cell>
          <cell r="Q1491" t="str">
            <v>No mercado</v>
          </cell>
          <cell r="R1491">
            <v>0.82499999999999996</v>
          </cell>
          <cell r="S1491">
            <v>0</v>
          </cell>
          <cell r="T1491">
            <v>0</v>
          </cell>
          <cell r="U1491">
            <v>0.82499999999999996</v>
          </cell>
          <cell r="V1491">
            <v>0</v>
          </cell>
          <cell r="W1491">
            <v>0</v>
          </cell>
          <cell r="X1491">
            <v>0.82499999999999996</v>
          </cell>
          <cell r="Y1491">
            <v>0</v>
          </cell>
          <cell r="Z1491">
            <v>0</v>
          </cell>
          <cell r="AA1491"/>
          <cell r="AB1491"/>
          <cell r="AC1491"/>
          <cell r="AD1491"/>
          <cell r="AE1491"/>
          <cell r="AF1491"/>
          <cell r="AG1491"/>
          <cell r="AH1491"/>
          <cell r="AI1491"/>
          <cell r="AJ1491"/>
          <cell r="AK1491"/>
          <cell r="AL1491"/>
        </row>
        <row r="1492">
          <cell r="D1492" t="str">
            <v>USD</v>
          </cell>
          <cell r="J1492" t="str">
            <v>LETRAS EN GARANTÍA</v>
          </cell>
          <cell r="L1492" t="str">
            <v>TASA CERO</v>
          </cell>
          <cell r="M1492" t="str">
            <v>Argentina</v>
          </cell>
          <cell r="Q1492" t="str">
            <v>No mercado</v>
          </cell>
          <cell r="R1492">
            <v>0.82499999999999996</v>
          </cell>
          <cell r="S1492">
            <v>0</v>
          </cell>
          <cell r="T1492">
            <v>0</v>
          </cell>
          <cell r="U1492">
            <v>0.82499999999999996</v>
          </cell>
          <cell r="V1492">
            <v>0</v>
          </cell>
          <cell r="W1492">
            <v>0</v>
          </cell>
          <cell r="X1492">
            <v>0.82499999999999996</v>
          </cell>
          <cell r="Y1492">
            <v>0</v>
          </cell>
          <cell r="Z1492">
            <v>0</v>
          </cell>
          <cell r="AA1492"/>
          <cell r="AB1492"/>
          <cell r="AC1492"/>
          <cell r="AD1492"/>
          <cell r="AE1492"/>
          <cell r="AF1492"/>
          <cell r="AG1492"/>
          <cell r="AH1492"/>
          <cell r="AI1492"/>
          <cell r="AJ1492"/>
          <cell r="AK1492"/>
          <cell r="AL1492"/>
        </row>
        <row r="1493">
          <cell r="D1493" t="str">
            <v>USD</v>
          </cell>
          <cell r="J1493" t="str">
            <v>LETRAS EN GARANTÍA</v>
          </cell>
          <cell r="L1493" t="str">
            <v>TASA CERO</v>
          </cell>
          <cell r="M1493" t="str">
            <v>Argentina</v>
          </cell>
          <cell r="Q1493" t="str">
            <v>No mercado</v>
          </cell>
          <cell r="R1493">
            <v>0.82499999999999996</v>
          </cell>
          <cell r="S1493">
            <v>0</v>
          </cell>
          <cell r="T1493">
            <v>0</v>
          </cell>
          <cell r="U1493">
            <v>0.82499999999999996</v>
          </cell>
          <cell r="V1493">
            <v>0</v>
          </cell>
          <cell r="W1493">
            <v>0</v>
          </cell>
          <cell r="X1493">
            <v>0.82499999999999996</v>
          </cell>
          <cell r="Y1493">
            <v>0</v>
          </cell>
          <cell r="Z1493">
            <v>0</v>
          </cell>
          <cell r="AA1493"/>
          <cell r="AB1493"/>
          <cell r="AC1493"/>
          <cell r="AD1493"/>
          <cell r="AE1493"/>
          <cell r="AF1493"/>
          <cell r="AG1493"/>
          <cell r="AH1493"/>
          <cell r="AI1493"/>
          <cell r="AJ1493"/>
          <cell r="AK1493"/>
          <cell r="AL1493"/>
        </row>
        <row r="1494">
          <cell r="D1494" t="str">
            <v>USD</v>
          </cell>
          <cell r="J1494" t="str">
            <v>LETRAS EN GARANTÍA</v>
          </cell>
          <cell r="L1494" t="str">
            <v>TASA CERO</v>
          </cell>
          <cell r="M1494" t="str">
            <v>Argentina</v>
          </cell>
          <cell r="Q1494" t="str">
            <v>No mercado</v>
          </cell>
          <cell r="R1494">
            <v>0.82499999999999996</v>
          </cell>
          <cell r="S1494">
            <v>0</v>
          </cell>
          <cell r="T1494">
            <v>0</v>
          </cell>
          <cell r="U1494">
            <v>0.82499999999999996</v>
          </cell>
          <cell r="V1494">
            <v>0</v>
          </cell>
          <cell r="W1494">
            <v>0</v>
          </cell>
          <cell r="X1494">
            <v>0.82499999999999996</v>
          </cell>
          <cell r="Y1494">
            <v>0</v>
          </cell>
          <cell r="Z1494">
            <v>0</v>
          </cell>
          <cell r="AA1494"/>
          <cell r="AB1494"/>
          <cell r="AC1494"/>
          <cell r="AD1494"/>
          <cell r="AE1494"/>
          <cell r="AF1494"/>
          <cell r="AG1494"/>
          <cell r="AH1494"/>
          <cell r="AI1494"/>
          <cell r="AJ1494"/>
          <cell r="AK1494"/>
          <cell r="AL1494"/>
        </row>
        <row r="1495">
          <cell r="D1495" t="str">
            <v>USD</v>
          </cell>
          <cell r="J1495" t="str">
            <v>LETRAS EN GARANTÍA</v>
          </cell>
          <cell r="L1495" t="str">
            <v>TASA CERO</v>
          </cell>
          <cell r="M1495" t="str">
            <v>Argentina</v>
          </cell>
          <cell r="Q1495" t="str">
            <v>No mercado</v>
          </cell>
          <cell r="R1495">
            <v>0.82499999999999996</v>
          </cell>
          <cell r="S1495">
            <v>0</v>
          </cell>
          <cell r="T1495">
            <v>0</v>
          </cell>
          <cell r="U1495">
            <v>0.82499999999999996</v>
          </cell>
          <cell r="V1495">
            <v>0</v>
          </cell>
          <cell r="W1495">
            <v>0</v>
          </cell>
          <cell r="X1495">
            <v>0.82499999999999996</v>
          </cell>
          <cell r="Y1495">
            <v>0</v>
          </cell>
          <cell r="Z1495">
            <v>0</v>
          </cell>
          <cell r="AA1495"/>
          <cell r="AB1495"/>
          <cell r="AC1495"/>
          <cell r="AD1495"/>
          <cell r="AE1495"/>
          <cell r="AF1495"/>
          <cell r="AG1495"/>
          <cell r="AH1495"/>
          <cell r="AI1495"/>
          <cell r="AJ1495"/>
          <cell r="AK1495"/>
          <cell r="AL1495"/>
        </row>
        <row r="1496">
          <cell r="D1496" t="str">
            <v>USD</v>
          </cell>
          <cell r="J1496" t="str">
            <v>LETRAS EN GARANTÍA</v>
          </cell>
          <cell r="L1496" t="str">
            <v>TASA CERO</v>
          </cell>
          <cell r="M1496" t="str">
            <v>Argentina</v>
          </cell>
          <cell r="Q1496" t="str">
            <v>No mercado</v>
          </cell>
          <cell r="R1496">
            <v>0.82499999999999996</v>
          </cell>
          <cell r="S1496">
            <v>0</v>
          </cell>
          <cell r="T1496">
            <v>0</v>
          </cell>
          <cell r="U1496">
            <v>0.82499999999999996</v>
          </cell>
          <cell r="V1496">
            <v>0</v>
          </cell>
          <cell r="W1496">
            <v>0</v>
          </cell>
          <cell r="X1496">
            <v>0.82499999999999996</v>
          </cell>
          <cell r="Y1496">
            <v>0</v>
          </cell>
          <cell r="Z1496">
            <v>0</v>
          </cell>
          <cell r="AA1496"/>
          <cell r="AB1496"/>
          <cell r="AC1496"/>
          <cell r="AD1496"/>
          <cell r="AE1496"/>
          <cell r="AF1496"/>
          <cell r="AG1496"/>
          <cell r="AH1496"/>
          <cell r="AI1496"/>
          <cell r="AJ1496"/>
          <cell r="AK1496"/>
          <cell r="AL1496"/>
        </row>
        <row r="1497">
          <cell r="D1497" t="str">
            <v>USD</v>
          </cell>
          <cell r="J1497" t="str">
            <v>LETRAS EN GARANTÍA</v>
          </cell>
          <cell r="L1497" t="str">
            <v>TASA CERO</v>
          </cell>
          <cell r="M1497" t="str">
            <v>Argentina</v>
          </cell>
          <cell r="Q1497" t="str">
            <v>No mercado</v>
          </cell>
          <cell r="R1497">
            <v>0.82499999999999996</v>
          </cell>
          <cell r="S1497">
            <v>0</v>
          </cell>
          <cell r="T1497">
            <v>0</v>
          </cell>
          <cell r="U1497">
            <v>0.82499999999999996</v>
          </cell>
          <cell r="V1497">
            <v>0</v>
          </cell>
          <cell r="W1497">
            <v>0</v>
          </cell>
          <cell r="X1497">
            <v>0.82499999999999996</v>
          </cell>
          <cell r="Y1497">
            <v>0</v>
          </cell>
          <cell r="Z1497">
            <v>0</v>
          </cell>
          <cell r="AA1497"/>
          <cell r="AB1497"/>
          <cell r="AC1497"/>
          <cell r="AD1497"/>
          <cell r="AE1497"/>
          <cell r="AF1497"/>
          <cell r="AG1497"/>
          <cell r="AH1497"/>
          <cell r="AI1497"/>
          <cell r="AJ1497"/>
          <cell r="AK1497"/>
          <cell r="AL1497"/>
        </row>
        <row r="1498">
          <cell r="D1498" t="str">
            <v>USD</v>
          </cell>
          <cell r="J1498" t="str">
            <v>LETRAS EN GARANTÍA</v>
          </cell>
          <cell r="L1498" t="str">
            <v>TASA CERO</v>
          </cell>
          <cell r="M1498" t="str">
            <v>Argentina</v>
          </cell>
          <cell r="Q1498" t="str">
            <v>No mercado</v>
          </cell>
          <cell r="R1498">
            <v>0.82499999999999996</v>
          </cell>
          <cell r="S1498">
            <v>0</v>
          </cell>
          <cell r="T1498">
            <v>0</v>
          </cell>
          <cell r="U1498">
            <v>0.82499999999999996</v>
          </cell>
          <cell r="V1498">
            <v>0</v>
          </cell>
          <cell r="W1498">
            <v>0</v>
          </cell>
          <cell r="X1498">
            <v>0.82499999999999996</v>
          </cell>
          <cell r="Y1498">
            <v>0</v>
          </cell>
          <cell r="Z1498">
            <v>0</v>
          </cell>
          <cell r="AA1498"/>
          <cell r="AB1498"/>
          <cell r="AC1498"/>
          <cell r="AD1498"/>
          <cell r="AE1498"/>
          <cell r="AF1498"/>
          <cell r="AG1498"/>
          <cell r="AH1498"/>
          <cell r="AI1498"/>
          <cell r="AJ1498"/>
          <cell r="AK1498"/>
          <cell r="AL1498"/>
        </row>
        <row r="1499">
          <cell r="D1499" t="str">
            <v>USD</v>
          </cell>
          <cell r="J1499" t="str">
            <v>LETRAS EN GARANTÍA</v>
          </cell>
          <cell r="L1499" t="str">
            <v>TASA CERO</v>
          </cell>
          <cell r="M1499" t="str">
            <v>Argentina</v>
          </cell>
          <cell r="Q1499" t="str">
            <v>No mercado</v>
          </cell>
          <cell r="R1499">
            <v>0.82499999999999996</v>
          </cell>
          <cell r="S1499">
            <v>0</v>
          </cell>
          <cell r="T1499">
            <v>0</v>
          </cell>
          <cell r="U1499">
            <v>0.82499999999999996</v>
          </cell>
          <cell r="V1499">
            <v>0</v>
          </cell>
          <cell r="W1499">
            <v>0</v>
          </cell>
          <cell r="X1499">
            <v>0.82499999999999996</v>
          </cell>
          <cell r="Y1499">
            <v>0</v>
          </cell>
          <cell r="Z1499">
            <v>0</v>
          </cell>
          <cell r="AA1499"/>
          <cell r="AB1499"/>
          <cell r="AC1499"/>
          <cell r="AD1499"/>
          <cell r="AE1499"/>
          <cell r="AF1499"/>
          <cell r="AG1499"/>
          <cell r="AH1499"/>
          <cell r="AI1499"/>
          <cell r="AJ1499"/>
          <cell r="AK1499"/>
          <cell r="AL1499"/>
        </row>
        <row r="1500">
          <cell r="D1500" t="str">
            <v>USD</v>
          </cell>
          <cell r="J1500" t="str">
            <v>LETRAS EN GARANTÍA</v>
          </cell>
          <cell r="L1500" t="str">
            <v>TASA CERO</v>
          </cell>
          <cell r="M1500" t="str">
            <v>Argentina</v>
          </cell>
          <cell r="Q1500" t="str">
            <v>No mercado</v>
          </cell>
          <cell r="R1500">
            <v>0.82499999999999996</v>
          </cell>
          <cell r="S1500">
            <v>0</v>
          </cell>
          <cell r="T1500">
            <v>0</v>
          </cell>
          <cell r="U1500">
            <v>0.82499999999999996</v>
          </cell>
          <cell r="V1500">
            <v>0</v>
          </cell>
          <cell r="W1500">
            <v>0</v>
          </cell>
          <cell r="X1500">
            <v>0.82499999999999996</v>
          </cell>
          <cell r="Y1500">
            <v>0</v>
          </cell>
          <cell r="Z1500">
            <v>0</v>
          </cell>
          <cell r="AA1500"/>
          <cell r="AB1500"/>
          <cell r="AC1500"/>
          <cell r="AD1500"/>
          <cell r="AE1500"/>
          <cell r="AF1500"/>
          <cell r="AG1500"/>
          <cell r="AH1500"/>
          <cell r="AI1500"/>
          <cell r="AJ1500"/>
          <cell r="AK1500"/>
          <cell r="AL1500"/>
        </row>
        <row r="1501">
          <cell r="D1501" t="str">
            <v>USD</v>
          </cell>
          <cell r="J1501" t="str">
            <v>LETRAS EN GARANTÍA</v>
          </cell>
          <cell r="L1501" t="str">
            <v>TASA CERO</v>
          </cell>
          <cell r="M1501" t="str">
            <v>Argentina</v>
          </cell>
          <cell r="Q1501" t="str">
            <v>No mercado</v>
          </cell>
          <cell r="R1501">
            <v>0.82499999999999996</v>
          </cell>
          <cell r="S1501">
            <v>0</v>
          </cell>
          <cell r="T1501">
            <v>0</v>
          </cell>
          <cell r="U1501">
            <v>0.82499999999999996</v>
          </cell>
          <cell r="V1501">
            <v>0</v>
          </cell>
          <cell r="W1501">
            <v>0</v>
          </cell>
          <cell r="X1501">
            <v>0.82499999999999996</v>
          </cell>
          <cell r="Y1501">
            <v>0</v>
          </cell>
          <cell r="Z1501">
            <v>0</v>
          </cell>
          <cell r="AA1501"/>
          <cell r="AB1501"/>
          <cell r="AC1501"/>
          <cell r="AD1501"/>
          <cell r="AE1501"/>
          <cell r="AF1501"/>
          <cell r="AG1501"/>
          <cell r="AH1501"/>
          <cell r="AI1501"/>
          <cell r="AJ1501"/>
          <cell r="AK1501"/>
          <cell r="AL1501"/>
        </row>
        <row r="1502">
          <cell r="D1502" t="str">
            <v>USD</v>
          </cell>
          <cell r="J1502" t="str">
            <v>LETRAS EN GARANTÍA</v>
          </cell>
          <cell r="L1502" t="str">
            <v>TASA CERO</v>
          </cell>
          <cell r="M1502" t="str">
            <v>Argentina</v>
          </cell>
          <cell r="Q1502" t="str">
            <v>No mercado</v>
          </cell>
          <cell r="R1502">
            <v>0.82499999999999996</v>
          </cell>
          <cell r="S1502">
            <v>0</v>
          </cell>
          <cell r="T1502">
            <v>0</v>
          </cell>
          <cell r="U1502">
            <v>0.82499999999999996</v>
          </cell>
          <cell r="V1502">
            <v>0</v>
          </cell>
          <cell r="W1502">
            <v>0</v>
          </cell>
          <cell r="X1502">
            <v>0.82499999999999996</v>
          </cell>
          <cell r="Y1502">
            <v>0</v>
          </cell>
          <cell r="Z1502">
            <v>0</v>
          </cell>
          <cell r="AA1502"/>
          <cell r="AB1502"/>
          <cell r="AC1502"/>
          <cell r="AD1502"/>
          <cell r="AE1502"/>
          <cell r="AF1502"/>
          <cell r="AG1502"/>
          <cell r="AH1502"/>
          <cell r="AI1502"/>
          <cell r="AJ1502"/>
          <cell r="AK1502"/>
          <cell r="AL1502"/>
        </row>
        <row r="1503">
          <cell r="D1503" t="str">
            <v>USD</v>
          </cell>
          <cell r="J1503" t="str">
            <v>LETRAS EN GARANTÍA</v>
          </cell>
          <cell r="L1503" t="str">
            <v>TASA CERO</v>
          </cell>
          <cell r="M1503" t="str">
            <v>Argentina</v>
          </cell>
          <cell r="Q1503" t="str">
            <v>No mercado</v>
          </cell>
          <cell r="R1503">
            <v>0.82499999999999996</v>
          </cell>
          <cell r="S1503">
            <v>0</v>
          </cell>
          <cell r="T1503">
            <v>0</v>
          </cell>
          <cell r="U1503">
            <v>0.82499999999999996</v>
          </cell>
          <cell r="V1503">
            <v>0</v>
          </cell>
          <cell r="W1503">
            <v>0</v>
          </cell>
          <cell r="X1503">
            <v>0.82499999999999996</v>
          </cell>
          <cell r="Y1503">
            <v>0</v>
          </cell>
          <cell r="Z1503">
            <v>0</v>
          </cell>
          <cell r="AA1503"/>
          <cell r="AB1503"/>
          <cell r="AC1503"/>
          <cell r="AD1503"/>
          <cell r="AE1503"/>
          <cell r="AF1503"/>
          <cell r="AG1503"/>
          <cell r="AH1503"/>
          <cell r="AI1503"/>
          <cell r="AJ1503"/>
          <cell r="AK1503"/>
          <cell r="AL1503"/>
        </row>
        <row r="1504">
          <cell r="D1504" t="str">
            <v>USD</v>
          </cell>
          <cell r="J1504" t="str">
            <v>LETRAS EN GARANTÍA</v>
          </cell>
          <cell r="L1504" t="str">
            <v>TASA CERO</v>
          </cell>
          <cell r="M1504" t="str">
            <v>Argentina</v>
          </cell>
          <cell r="Q1504" t="str">
            <v>No mercado</v>
          </cell>
          <cell r="R1504">
            <v>0.82499999999999996</v>
          </cell>
          <cell r="S1504">
            <v>0</v>
          </cell>
          <cell r="T1504">
            <v>0</v>
          </cell>
          <cell r="U1504">
            <v>0.82499999999999996</v>
          </cell>
          <cell r="V1504">
            <v>0</v>
          </cell>
          <cell r="W1504">
            <v>0</v>
          </cell>
          <cell r="X1504">
            <v>0.82499999999999996</v>
          </cell>
          <cell r="Y1504">
            <v>0</v>
          </cell>
          <cell r="Z1504">
            <v>0</v>
          </cell>
          <cell r="AA1504"/>
          <cell r="AB1504"/>
          <cell r="AC1504"/>
          <cell r="AD1504"/>
          <cell r="AE1504"/>
          <cell r="AF1504"/>
          <cell r="AG1504"/>
          <cell r="AH1504"/>
          <cell r="AI1504"/>
          <cell r="AJ1504"/>
          <cell r="AK1504"/>
          <cell r="AL1504"/>
        </row>
        <row r="1505">
          <cell r="D1505" t="str">
            <v>USD</v>
          </cell>
          <cell r="J1505" t="str">
            <v>LETRAS EN GARANTÍA</v>
          </cell>
          <cell r="L1505" t="str">
            <v>TASA CERO</v>
          </cell>
          <cell r="M1505" t="str">
            <v>Argentina</v>
          </cell>
          <cell r="Q1505" t="str">
            <v>No mercado</v>
          </cell>
          <cell r="R1505">
            <v>0.82499999999999996</v>
          </cell>
          <cell r="S1505">
            <v>0</v>
          </cell>
          <cell r="T1505">
            <v>0</v>
          </cell>
          <cell r="U1505">
            <v>0.82499999999999996</v>
          </cell>
          <cell r="V1505">
            <v>0</v>
          </cell>
          <cell r="W1505">
            <v>0</v>
          </cell>
          <cell r="X1505">
            <v>0.82499999999999996</v>
          </cell>
          <cell r="Y1505">
            <v>0</v>
          </cell>
          <cell r="Z1505">
            <v>0</v>
          </cell>
          <cell r="AA1505"/>
          <cell r="AB1505"/>
          <cell r="AC1505"/>
          <cell r="AD1505"/>
          <cell r="AE1505"/>
          <cell r="AF1505"/>
          <cell r="AG1505"/>
          <cell r="AH1505"/>
          <cell r="AI1505"/>
          <cell r="AJ1505"/>
          <cell r="AK1505"/>
          <cell r="AL1505"/>
        </row>
        <row r="1506">
          <cell r="D1506" t="str">
            <v>USD</v>
          </cell>
          <cell r="J1506" t="str">
            <v>LETRAS EN GARANTÍA</v>
          </cell>
          <cell r="L1506" t="str">
            <v>TASA CERO</v>
          </cell>
          <cell r="M1506" t="str">
            <v>Argentina</v>
          </cell>
          <cell r="Q1506" t="str">
            <v>No mercado</v>
          </cell>
          <cell r="R1506">
            <v>0.82499999999999996</v>
          </cell>
          <cell r="S1506">
            <v>0</v>
          </cell>
          <cell r="T1506">
            <v>0</v>
          </cell>
          <cell r="U1506">
            <v>0.82499999999999996</v>
          </cell>
          <cell r="V1506">
            <v>0</v>
          </cell>
          <cell r="W1506">
            <v>0</v>
          </cell>
          <cell r="X1506">
            <v>0.82499999999999996</v>
          </cell>
          <cell r="Y1506">
            <v>0</v>
          </cell>
          <cell r="Z1506">
            <v>0</v>
          </cell>
          <cell r="AA1506"/>
          <cell r="AB1506"/>
          <cell r="AC1506"/>
          <cell r="AD1506"/>
          <cell r="AE1506"/>
          <cell r="AF1506"/>
          <cell r="AG1506"/>
          <cell r="AH1506"/>
          <cell r="AI1506"/>
          <cell r="AJ1506"/>
          <cell r="AK1506"/>
          <cell r="AL1506"/>
        </row>
        <row r="1507">
          <cell r="D1507" t="str">
            <v>USD</v>
          </cell>
          <cell r="J1507" t="str">
            <v>LETRAS EN GARANTÍA</v>
          </cell>
          <cell r="L1507" t="str">
            <v>TASA CERO</v>
          </cell>
          <cell r="M1507" t="str">
            <v>Argentina</v>
          </cell>
          <cell r="Q1507" t="str">
            <v>No mercado</v>
          </cell>
          <cell r="R1507">
            <v>0.82499999999999996</v>
          </cell>
          <cell r="S1507">
            <v>0</v>
          </cell>
          <cell r="T1507">
            <v>0</v>
          </cell>
          <cell r="U1507">
            <v>0.82499999999999996</v>
          </cell>
          <cell r="V1507">
            <v>0</v>
          </cell>
          <cell r="W1507">
            <v>0</v>
          </cell>
          <cell r="X1507">
            <v>0.82499999999999996</v>
          </cell>
          <cell r="Y1507">
            <v>0</v>
          </cell>
          <cell r="Z1507">
            <v>0</v>
          </cell>
          <cell r="AA1507"/>
          <cell r="AB1507"/>
          <cell r="AC1507"/>
          <cell r="AD1507"/>
          <cell r="AE1507"/>
          <cell r="AF1507"/>
          <cell r="AG1507"/>
          <cell r="AH1507"/>
          <cell r="AI1507"/>
          <cell r="AJ1507"/>
          <cell r="AK1507"/>
          <cell r="AL1507"/>
        </row>
        <row r="1508">
          <cell r="D1508" t="str">
            <v>USD</v>
          </cell>
          <cell r="J1508" t="str">
            <v>LETRAS EN GARANTÍA</v>
          </cell>
          <cell r="L1508" t="str">
            <v>TASA CERO</v>
          </cell>
          <cell r="M1508" t="str">
            <v>Argentina</v>
          </cell>
          <cell r="Q1508" t="str">
            <v>No mercado</v>
          </cell>
          <cell r="R1508">
            <v>0.82499999999999996</v>
          </cell>
          <cell r="S1508">
            <v>0</v>
          </cell>
          <cell r="T1508">
            <v>0</v>
          </cell>
          <cell r="U1508">
            <v>0.82499999999999996</v>
          </cell>
          <cell r="V1508">
            <v>0</v>
          </cell>
          <cell r="W1508">
            <v>0</v>
          </cell>
          <cell r="X1508">
            <v>0.82499999999999996</v>
          </cell>
          <cell r="Y1508">
            <v>0</v>
          </cell>
          <cell r="Z1508">
            <v>0</v>
          </cell>
          <cell r="AA1508"/>
          <cell r="AB1508"/>
          <cell r="AC1508"/>
          <cell r="AD1508"/>
          <cell r="AE1508"/>
          <cell r="AF1508"/>
          <cell r="AG1508"/>
          <cell r="AH1508"/>
          <cell r="AI1508"/>
          <cell r="AJ1508"/>
          <cell r="AK1508"/>
          <cell r="AL1508"/>
        </row>
        <row r="1509">
          <cell r="D1509" t="str">
            <v>USD</v>
          </cell>
          <cell r="J1509" t="str">
            <v>LETRAS EN GARANTÍA</v>
          </cell>
          <cell r="L1509" t="str">
            <v>TASA CERO</v>
          </cell>
          <cell r="M1509" t="str">
            <v>Argentina</v>
          </cell>
          <cell r="Q1509" t="str">
            <v>No mercado</v>
          </cell>
          <cell r="R1509">
            <v>0.82499999999999996</v>
          </cell>
          <cell r="S1509">
            <v>0</v>
          </cell>
          <cell r="T1509">
            <v>0</v>
          </cell>
          <cell r="U1509">
            <v>0.82499999999999996</v>
          </cell>
          <cell r="V1509">
            <v>0</v>
          </cell>
          <cell r="W1509">
            <v>0</v>
          </cell>
          <cell r="X1509">
            <v>0.82499999999999996</v>
          </cell>
          <cell r="Y1509">
            <v>0</v>
          </cell>
          <cell r="Z1509">
            <v>0</v>
          </cell>
          <cell r="AA1509"/>
          <cell r="AB1509"/>
          <cell r="AC1509"/>
          <cell r="AD1509"/>
          <cell r="AE1509"/>
          <cell r="AF1509"/>
          <cell r="AG1509"/>
          <cell r="AH1509"/>
          <cell r="AI1509"/>
          <cell r="AJ1509"/>
          <cell r="AK1509"/>
          <cell r="AL1509"/>
        </row>
        <row r="1510">
          <cell r="D1510" t="str">
            <v>USD</v>
          </cell>
          <cell r="J1510" t="str">
            <v>LETRAS EN GARANTÍA</v>
          </cell>
          <cell r="L1510" t="str">
            <v>TASA CERO</v>
          </cell>
          <cell r="M1510" t="str">
            <v>Argentina</v>
          </cell>
          <cell r="Q1510" t="str">
            <v>No mercado</v>
          </cell>
          <cell r="R1510">
            <v>0.82499999999999996</v>
          </cell>
          <cell r="S1510">
            <v>0</v>
          </cell>
          <cell r="T1510">
            <v>0</v>
          </cell>
          <cell r="U1510">
            <v>0.82499999999999996</v>
          </cell>
          <cell r="V1510">
            <v>0</v>
          </cell>
          <cell r="W1510">
            <v>0</v>
          </cell>
          <cell r="X1510">
            <v>0.82499999999999996</v>
          </cell>
          <cell r="Y1510">
            <v>0</v>
          </cell>
          <cell r="Z1510">
            <v>0</v>
          </cell>
          <cell r="AA1510"/>
          <cell r="AB1510"/>
          <cell r="AC1510"/>
          <cell r="AD1510"/>
          <cell r="AE1510"/>
          <cell r="AF1510"/>
          <cell r="AG1510"/>
          <cell r="AH1510"/>
          <cell r="AI1510"/>
          <cell r="AJ1510"/>
          <cell r="AK1510"/>
          <cell r="AL1510"/>
        </row>
        <row r="1511">
          <cell r="D1511" t="str">
            <v>USD</v>
          </cell>
          <cell r="J1511" t="str">
            <v>LETRAS EN GARANTÍA</v>
          </cell>
          <cell r="L1511" t="str">
            <v>TASA CERO</v>
          </cell>
          <cell r="M1511" t="str">
            <v>Argentina</v>
          </cell>
          <cell r="Q1511" t="str">
            <v>No mercado</v>
          </cell>
          <cell r="R1511">
            <v>0.82499999999999996</v>
          </cell>
          <cell r="S1511">
            <v>0</v>
          </cell>
          <cell r="T1511">
            <v>0</v>
          </cell>
          <cell r="U1511">
            <v>0.82499999999999996</v>
          </cell>
          <cell r="V1511">
            <v>0</v>
          </cell>
          <cell r="W1511">
            <v>0</v>
          </cell>
          <cell r="X1511">
            <v>0.82499999999999996</v>
          </cell>
          <cell r="Y1511">
            <v>0</v>
          </cell>
          <cell r="Z1511">
            <v>0</v>
          </cell>
          <cell r="AA1511"/>
          <cell r="AB1511"/>
          <cell r="AC1511"/>
          <cell r="AD1511"/>
          <cell r="AE1511"/>
          <cell r="AF1511"/>
          <cell r="AG1511"/>
          <cell r="AH1511"/>
          <cell r="AI1511"/>
          <cell r="AJ1511"/>
          <cell r="AK1511"/>
          <cell r="AL1511"/>
        </row>
        <row r="1512">
          <cell r="D1512" t="str">
            <v>USD</v>
          </cell>
          <cell r="J1512" t="str">
            <v>LETRAS EN GARANTÍA</v>
          </cell>
          <cell r="L1512" t="str">
            <v>TASA CERO</v>
          </cell>
          <cell r="M1512" t="str">
            <v>Argentina</v>
          </cell>
          <cell r="Q1512" t="str">
            <v>No mercado</v>
          </cell>
          <cell r="R1512">
            <v>0.82499999999999996</v>
          </cell>
          <cell r="S1512">
            <v>0</v>
          </cell>
          <cell r="T1512">
            <v>0</v>
          </cell>
          <cell r="U1512">
            <v>0.82499999999999996</v>
          </cell>
          <cell r="V1512">
            <v>0</v>
          </cell>
          <cell r="W1512">
            <v>0</v>
          </cell>
          <cell r="X1512">
            <v>0.82499999999999996</v>
          </cell>
          <cell r="Y1512">
            <v>0</v>
          </cell>
          <cell r="Z1512">
            <v>0</v>
          </cell>
          <cell r="AA1512"/>
          <cell r="AB1512"/>
          <cell r="AC1512"/>
          <cell r="AD1512"/>
          <cell r="AE1512"/>
          <cell r="AF1512"/>
          <cell r="AG1512"/>
          <cell r="AH1512"/>
          <cell r="AI1512"/>
          <cell r="AJ1512"/>
          <cell r="AK1512"/>
          <cell r="AL1512"/>
        </row>
        <row r="1513">
          <cell r="D1513" t="str">
            <v>USD</v>
          </cell>
          <cell r="J1513" t="str">
            <v>LETRAS EN GARANTÍA</v>
          </cell>
          <cell r="L1513" t="str">
            <v>TASA CERO</v>
          </cell>
          <cell r="M1513" t="str">
            <v>Argentina</v>
          </cell>
          <cell r="Q1513" t="str">
            <v>No mercado</v>
          </cell>
          <cell r="R1513">
            <v>0.82499999999999996</v>
          </cell>
          <cell r="S1513">
            <v>0</v>
          </cell>
          <cell r="T1513">
            <v>0</v>
          </cell>
          <cell r="U1513">
            <v>0.82499999999999996</v>
          </cell>
          <cell r="V1513">
            <v>0</v>
          </cell>
          <cell r="W1513">
            <v>0</v>
          </cell>
          <cell r="X1513">
            <v>0.82499999999999996</v>
          </cell>
          <cell r="Y1513">
            <v>0</v>
          </cell>
          <cell r="Z1513">
            <v>0</v>
          </cell>
          <cell r="AA1513"/>
          <cell r="AB1513"/>
          <cell r="AC1513"/>
          <cell r="AD1513"/>
          <cell r="AE1513"/>
          <cell r="AF1513"/>
          <cell r="AG1513"/>
          <cell r="AH1513"/>
          <cell r="AI1513"/>
          <cell r="AJ1513"/>
          <cell r="AK1513"/>
          <cell r="AL1513"/>
        </row>
        <row r="1514">
          <cell r="D1514" t="str">
            <v>USD</v>
          </cell>
          <cell r="J1514" t="str">
            <v>LETRAS EN GARANTÍA</v>
          </cell>
          <cell r="L1514" t="str">
            <v>TASA CERO</v>
          </cell>
          <cell r="M1514" t="str">
            <v>Argentina</v>
          </cell>
          <cell r="Q1514" t="str">
            <v>No mercado</v>
          </cell>
          <cell r="R1514">
            <v>0.82499999999999996</v>
          </cell>
          <cell r="S1514">
            <v>0</v>
          </cell>
          <cell r="T1514">
            <v>0</v>
          </cell>
          <cell r="U1514">
            <v>0.82499999999999996</v>
          </cell>
          <cell r="V1514">
            <v>0</v>
          </cell>
          <cell r="W1514">
            <v>0</v>
          </cell>
          <cell r="X1514">
            <v>0.82499999999999996</v>
          </cell>
          <cell r="Y1514">
            <v>0</v>
          </cell>
          <cell r="Z1514">
            <v>0</v>
          </cell>
          <cell r="AA1514"/>
          <cell r="AB1514"/>
          <cell r="AC1514"/>
          <cell r="AD1514"/>
          <cell r="AE1514"/>
          <cell r="AF1514"/>
          <cell r="AG1514"/>
          <cell r="AH1514"/>
          <cell r="AI1514"/>
          <cell r="AJ1514"/>
          <cell r="AK1514"/>
          <cell r="AL1514"/>
        </row>
        <row r="1515">
          <cell r="D1515" t="str">
            <v>USD</v>
          </cell>
          <cell r="J1515" t="str">
            <v>LETRAS EN GARANTÍA</v>
          </cell>
          <cell r="L1515" t="str">
            <v>TASA CERO</v>
          </cell>
          <cell r="M1515" t="str">
            <v>Argentina</v>
          </cell>
          <cell r="Q1515" t="str">
            <v>No mercado</v>
          </cell>
          <cell r="R1515">
            <v>0.82499999999999996</v>
          </cell>
          <cell r="S1515">
            <v>0</v>
          </cell>
          <cell r="T1515">
            <v>0</v>
          </cell>
          <cell r="U1515">
            <v>0.82499999999999996</v>
          </cell>
          <cell r="V1515">
            <v>0</v>
          </cell>
          <cell r="W1515">
            <v>0</v>
          </cell>
          <cell r="X1515">
            <v>0.82499999999999996</v>
          </cell>
          <cell r="Y1515">
            <v>0</v>
          </cell>
          <cell r="Z1515">
            <v>0</v>
          </cell>
          <cell r="AA1515"/>
          <cell r="AB1515"/>
          <cell r="AC1515"/>
          <cell r="AD1515"/>
          <cell r="AE1515"/>
          <cell r="AF1515"/>
          <cell r="AG1515"/>
          <cell r="AH1515"/>
          <cell r="AI1515"/>
          <cell r="AJ1515"/>
          <cell r="AK1515"/>
          <cell r="AL1515"/>
        </row>
        <row r="1516">
          <cell r="D1516" t="str">
            <v>USD</v>
          </cell>
          <cell r="J1516" t="str">
            <v>LETRAS EN GARANTÍA</v>
          </cell>
          <cell r="L1516" t="str">
            <v>TASA CERO</v>
          </cell>
          <cell r="M1516" t="str">
            <v>Argentina</v>
          </cell>
          <cell r="Q1516" t="str">
            <v>No mercado</v>
          </cell>
          <cell r="R1516">
            <v>0.82499999999999996</v>
          </cell>
          <cell r="S1516">
            <v>0</v>
          </cell>
          <cell r="T1516">
            <v>0</v>
          </cell>
          <cell r="U1516">
            <v>0.82499999999999996</v>
          </cell>
          <cell r="V1516">
            <v>0</v>
          </cell>
          <cell r="W1516">
            <v>0</v>
          </cell>
          <cell r="X1516">
            <v>0.82499999999999996</v>
          </cell>
          <cell r="Y1516">
            <v>0</v>
          </cell>
          <cell r="Z1516">
            <v>0</v>
          </cell>
          <cell r="AA1516"/>
          <cell r="AB1516"/>
          <cell r="AC1516"/>
          <cell r="AD1516"/>
          <cell r="AE1516"/>
          <cell r="AF1516"/>
          <cell r="AG1516"/>
          <cell r="AH1516"/>
          <cell r="AI1516"/>
          <cell r="AJ1516"/>
          <cell r="AK1516"/>
          <cell r="AL1516"/>
        </row>
        <row r="1517">
          <cell r="D1517" t="str">
            <v>USD</v>
          </cell>
          <cell r="J1517" t="str">
            <v>LETRAS EN GARANTÍA</v>
          </cell>
          <cell r="L1517" t="str">
            <v>TASA CERO</v>
          </cell>
          <cell r="M1517" t="str">
            <v>Argentina</v>
          </cell>
          <cell r="Q1517" t="str">
            <v>No mercado</v>
          </cell>
          <cell r="R1517">
            <v>0.82499999999999996</v>
          </cell>
          <cell r="S1517">
            <v>0</v>
          </cell>
          <cell r="T1517">
            <v>0</v>
          </cell>
          <cell r="U1517">
            <v>0.82499999999999996</v>
          </cell>
          <cell r="V1517">
            <v>0</v>
          </cell>
          <cell r="W1517">
            <v>0</v>
          </cell>
          <cell r="X1517">
            <v>0.82499999999999996</v>
          </cell>
          <cell r="Y1517">
            <v>0</v>
          </cell>
          <cell r="Z1517">
            <v>0</v>
          </cell>
          <cell r="AA1517"/>
          <cell r="AB1517"/>
          <cell r="AC1517"/>
          <cell r="AD1517"/>
          <cell r="AE1517"/>
          <cell r="AF1517"/>
          <cell r="AG1517"/>
          <cell r="AH1517"/>
          <cell r="AI1517"/>
          <cell r="AJ1517"/>
          <cell r="AK1517"/>
          <cell r="AL1517"/>
        </row>
        <row r="1518">
          <cell r="D1518" t="str">
            <v>USD</v>
          </cell>
          <cell r="J1518" t="str">
            <v>LETRAS EN GARANTÍA</v>
          </cell>
          <cell r="L1518" t="str">
            <v>TASA CERO</v>
          </cell>
          <cell r="M1518" t="str">
            <v>Argentina</v>
          </cell>
          <cell r="Q1518" t="str">
            <v>No mercado</v>
          </cell>
          <cell r="R1518">
            <v>0.82499999999999996</v>
          </cell>
          <cell r="S1518">
            <v>0</v>
          </cell>
          <cell r="T1518">
            <v>0</v>
          </cell>
          <cell r="U1518">
            <v>0.82499999999999996</v>
          </cell>
          <cell r="V1518">
            <v>0</v>
          </cell>
          <cell r="W1518">
            <v>0</v>
          </cell>
          <cell r="X1518">
            <v>0.82499999999999996</v>
          </cell>
          <cell r="Y1518">
            <v>0</v>
          </cell>
          <cell r="Z1518">
            <v>0</v>
          </cell>
          <cell r="AA1518"/>
          <cell r="AB1518"/>
          <cell r="AC1518"/>
          <cell r="AD1518"/>
          <cell r="AE1518"/>
          <cell r="AF1518"/>
          <cell r="AG1518"/>
          <cell r="AH1518"/>
          <cell r="AI1518"/>
          <cell r="AJ1518"/>
          <cell r="AK1518"/>
          <cell r="AL1518"/>
        </row>
        <row r="1519">
          <cell r="D1519" t="str">
            <v>USD</v>
          </cell>
          <cell r="J1519" t="str">
            <v>LETRAS EN GARANTÍA</v>
          </cell>
          <cell r="L1519" t="str">
            <v>TASA CERO</v>
          </cell>
          <cell r="M1519" t="str">
            <v>Argentina</v>
          </cell>
          <cell r="Q1519" t="str">
            <v>No mercado</v>
          </cell>
          <cell r="R1519">
            <v>0.82499999999999996</v>
          </cell>
          <cell r="S1519">
            <v>0</v>
          </cell>
          <cell r="T1519">
            <v>0</v>
          </cell>
          <cell r="U1519">
            <v>0.82499999999999996</v>
          </cell>
          <cell r="V1519">
            <v>0</v>
          </cell>
          <cell r="W1519">
            <v>0</v>
          </cell>
          <cell r="X1519">
            <v>0.82499999999999996</v>
          </cell>
          <cell r="Y1519">
            <v>0</v>
          </cell>
          <cell r="Z1519">
            <v>0</v>
          </cell>
          <cell r="AA1519"/>
          <cell r="AB1519"/>
          <cell r="AC1519"/>
          <cell r="AD1519"/>
          <cell r="AE1519"/>
          <cell r="AF1519"/>
          <cell r="AG1519"/>
          <cell r="AH1519"/>
          <cell r="AI1519"/>
          <cell r="AJ1519"/>
          <cell r="AK1519"/>
          <cell r="AL1519"/>
        </row>
        <row r="1520">
          <cell r="D1520" t="str">
            <v>USD</v>
          </cell>
          <cell r="J1520" t="str">
            <v>LETRAS EN GARANTÍA</v>
          </cell>
          <cell r="L1520" t="str">
            <v>TASA CERO</v>
          </cell>
          <cell r="M1520" t="str">
            <v>Argentina</v>
          </cell>
          <cell r="Q1520" t="str">
            <v>No mercado</v>
          </cell>
          <cell r="R1520">
            <v>0.82499999999999996</v>
          </cell>
          <cell r="S1520">
            <v>0</v>
          </cell>
          <cell r="T1520">
            <v>0</v>
          </cell>
          <cell r="U1520">
            <v>0.82499999999999996</v>
          </cell>
          <cell r="V1520">
            <v>0</v>
          </cell>
          <cell r="W1520">
            <v>0</v>
          </cell>
          <cell r="X1520">
            <v>0.82499999999999996</v>
          </cell>
          <cell r="Y1520">
            <v>0</v>
          </cell>
          <cell r="Z1520">
            <v>0</v>
          </cell>
          <cell r="AA1520"/>
          <cell r="AB1520"/>
          <cell r="AC1520"/>
          <cell r="AD1520"/>
          <cell r="AE1520"/>
          <cell r="AF1520"/>
          <cell r="AG1520"/>
          <cell r="AH1520"/>
          <cell r="AI1520"/>
          <cell r="AJ1520"/>
          <cell r="AK1520"/>
          <cell r="AL1520"/>
        </row>
        <row r="1521">
          <cell r="D1521" t="str">
            <v>USD</v>
          </cell>
          <cell r="J1521" t="str">
            <v>LETRAS EN GARANTÍA</v>
          </cell>
          <cell r="L1521" t="str">
            <v>TASA CERO</v>
          </cell>
          <cell r="M1521" t="str">
            <v>Argentina</v>
          </cell>
          <cell r="Q1521" t="str">
            <v>No mercado</v>
          </cell>
          <cell r="R1521">
            <v>0.82499999999999996</v>
          </cell>
          <cell r="S1521">
            <v>0</v>
          </cell>
          <cell r="T1521">
            <v>0</v>
          </cell>
          <cell r="U1521">
            <v>0.82499999999999996</v>
          </cell>
          <cell r="V1521">
            <v>0</v>
          </cell>
          <cell r="W1521">
            <v>0</v>
          </cell>
          <cell r="X1521">
            <v>0.82499999999999996</v>
          </cell>
          <cell r="Y1521">
            <v>0</v>
          </cell>
          <cell r="Z1521">
            <v>0</v>
          </cell>
          <cell r="AA1521"/>
          <cell r="AB1521"/>
          <cell r="AC1521"/>
          <cell r="AD1521"/>
          <cell r="AE1521"/>
          <cell r="AF1521"/>
          <cell r="AG1521"/>
          <cell r="AH1521"/>
          <cell r="AI1521"/>
          <cell r="AJ1521"/>
          <cell r="AK1521"/>
          <cell r="AL1521"/>
        </row>
        <row r="1522">
          <cell r="D1522" t="str">
            <v>USD</v>
          </cell>
          <cell r="J1522" t="str">
            <v>LETRAS EN GARANTÍA</v>
          </cell>
          <cell r="L1522" t="str">
            <v>TASA CERO</v>
          </cell>
          <cell r="M1522" t="str">
            <v>Argentina</v>
          </cell>
          <cell r="Q1522" t="str">
            <v>No mercado</v>
          </cell>
          <cell r="R1522">
            <v>0.82499999999999996</v>
          </cell>
          <cell r="S1522">
            <v>0</v>
          </cell>
          <cell r="T1522">
            <v>0</v>
          </cell>
          <cell r="U1522">
            <v>0.82499999999999996</v>
          </cell>
          <cell r="V1522">
            <v>0</v>
          </cell>
          <cell r="W1522">
            <v>0</v>
          </cell>
          <cell r="X1522">
            <v>0.82499999999999996</v>
          </cell>
          <cell r="Y1522">
            <v>0</v>
          </cell>
          <cell r="Z1522">
            <v>0</v>
          </cell>
          <cell r="AA1522"/>
          <cell r="AB1522"/>
          <cell r="AC1522"/>
          <cell r="AD1522"/>
          <cell r="AE1522"/>
          <cell r="AF1522"/>
          <cell r="AG1522"/>
          <cell r="AH1522"/>
          <cell r="AI1522"/>
          <cell r="AJ1522"/>
          <cell r="AK1522"/>
          <cell r="AL1522"/>
        </row>
        <row r="1523">
          <cell r="D1523" t="str">
            <v>USD</v>
          </cell>
          <cell r="J1523" t="str">
            <v>LETRAS EN GARANTÍA</v>
          </cell>
          <cell r="L1523" t="str">
            <v>TASA CERO</v>
          </cell>
          <cell r="M1523" t="str">
            <v>Argentina</v>
          </cell>
          <cell r="Q1523" t="str">
            <v>No mercado</v>
          </cell>
          <cell r="R1523">
            <v>0.82499999999999996</v>
          </cell>
          <cell r="S1523">
            <v>0</v>
          </cell>
          <cell r="T1523">
            <v>0</v>
          </cell>
          <cell r="U1523">
            <v>0.82499999999999996</v>
          </cell>
          <cell r="V1523">
            <v>0</v>
          </cell>
          <cell r="W1523">
            <v>0</v>
          </cell>
          <cell r="X1523">
            <v>0.82499999999999996</v>
          </cell>
          <cell r="Y1523">
            <v>0</v>
          </cell>
          <cell r="Z1523">
            <v>0</v>
          </cell>
          <cell r="AA1523"/>
          <cell r="AB1523"/>
          <cell r="AC1523"/>
          <cell r="AD1523"/>
          <cell r="AE1523"/>
          <cell r="AF1523"/>
          <cell r="AG1523"/>
          <cell r="AH1523"/>
          <cell r="AI1523"/>
          <cell r="AJ1523"/>
          <cell r="AK1523"/>
          <cell r="AL1523"/>
        </row>
        <row r="1524">
          <cell r="D1524" t="str">
            <v>USD</v>
          </cell>
          <cell r="J1524" t="str">
            <v>LETRAS EN GARANTÍA</v>
          </cell>
          <cell r="L1524" t="str">
            <v>TASA CERO</v>
          </cell>
          <cell r="M1524" t="str">
            <v>Argentina</v>
          </cell>
          <cell r="Q1524" t="str">
            <v>No mercado</v>
          </cell>
          <cell r="R1524">
            <v>0.82499999999999996</v>
          </cell>
          <cell r="S1524">
            <v>0</v>
          </cell>
          <cell r="T1524">
            <v>0</v>
          </cell>
          <cell r="U1524">
            <v>0.82499999999999996</v>
          </cell>
          <cell r="V1524">
            <v>0</v>
          </cell>
          <cell r="W1524">
            <v>0</v>
          </cell>
          <cell r="X1524">
            <v>0.82499999999999996</v>
          </cell>
          <cell r="Y1524">
            <v>0</v>
          </cell>
          <cell r="Z1524">
            <v>0</v>
          </cell>
          <cell r="AA1524"/>
          <cell r="AB1524"/>
          <cell r="AC1524"/>
          <cell r="AD1524"/>
          <cell r="AE1524"/>
          <cell r="AF1524"/>
          <cell r="AG1524"/>
          <cell r="AH1524"/>
          <cell r="AI1524"/>
          <cell r="AJ1524"/>
          <cell r="AK1524"/>
          <cell r="AL1524"/>
        </row>
        <row r="1525">
          <cell r="D1525" t="str">
            <v>USD</v>
          </cell>
          <cell r="J1525" t="str">
            <v>LETRAS EN GARANTÍA</v>
          </cell>
          <cell r="L1525" t="str">
            <v>TASA CERO</v>
          </cell>
          <cell r="M1525" t="str">
            <v>Argentina</v>
          </cell>
          <cell r="Q1525" t="str">
            <v>No mercado</v>
          </cell>
          <cell r="R1525">
            <v>0.82499999999999996</v>
          </cell>
          <cell r="S1525">
            <v>0</v>
          </cell>
          <cell r="T1525">
            <v>0</v>
          </cell>
          <cell r="U1525">
            <v>0.82499999999999996</v>
          </cell>
          <cell r="V1525">
            <v>0</v>
          </cell>
          <cell r="W1525">
            <v>0</v>
          </cell>
          <cell r="X1525">
            <v>0.82499999999999996</v>
          </cell>
          <cell r="Y1525">
            <v>0</v>
          </cell>
          <cell r="Z1525">
            <v>0</v>
          </cell>
          <cell r="AA1525"/>
          <cell r="AB1525"/>
          <cell r="AC1525"/>
          <cell r="AD1525"/>
          <cell r="AE1525"/>
          <cell r="AF1525"/>
          <cell r="AG1525"/>
          <cell r="AH1525"/>
          <cell r="AI1525"/>
          <cell r="AJ1525"/>
          <cell r="AK1525"/>
          <cell r="AL1525"/>
        </row>
        <row r="1526">
          <cell r="D1526" t="str">
            <v>USD</v>
          </cell>
          <cell r="J1526" t="str">
            <v>LETRAS EN GARANTÍA</v>
          </cell>
          <cell r="L1526" t="str">
            <v>TASA CERO</v>
          </cell>
          <cell r="M1526" t="str">
            <v>Argentina</v>
          </cell>
          <cell r="Q1526" t="str">
            <v>No mercado</v>
          </cell>
          <cell r="R1526">
            <v>0.82499999999999996</v>
          </cell>
          <cell r="S1526">
            <v>0</v>
          </cell>
          <cell r="T1526">
            <v>0</v>
          </cell>
          <cell r="U1526">
            <v>0.82499999999999996</v>
          </cell>
          <cell r="V1526">
            <v>0</v>
          </cell>
          <cell r="W1526">
            <v>0</v>
          </cell>
          <cell r="X1526">
            <v>0.82499999999999996</v>
          </cell>
          <cell r="Y1526">
            <v>0</v>
          </cell>
          <cell r="Z1526">
            <v>0</v>
          </cell>
          <cell r="AA1526"/>
          <cell r="AB1526"/>
          <cell r="AC1526"/>
          <cell r="AD1526"/>
          <cell r="AE1526"/>
          <cell r="AF1526"/>
          <cell r="AG1526"/>
          <cell r="AH1526"/>
          <cell r="AI1526"/>
          <cell r="AJ1526"/>
          <cell r="AK1526"/>
          <cell r="AL1526"/>
        </row>
        <row r="1527">
          <cell r="D1527" t="str">
            <v>USD</v>
          </cell>
          <cell r="J1527" t="str">
            <v>LETRAS EN GARANTÍA</v>
          </cell>
          <cell r="L1527" t="str">
            <v>TASA CERO</v>
          </cell>
          <cell r="M1527" t="str">
            <v>Argentina</v>
          </cell>
          <cell r="Q1527" t="str">
            <v>No mercado</v>
          </cell>
          <cell r="R1527">
            <v>0.82499999999999996</v>
          </cell>
          <cell r="S1527">
            <v>0</v>
          </cell>
          <cell r="T1527">
            <v>0</v>
          </cell>
          <cell r="U1527">
            <v>0.82499999999999996</v>
          </cell>
          <cell r="V1527">
            <v>0</v>
          </cell>
          <cell r="W1527">
            <v>0</v>
          </cell>
          <cell r="X1527">
            <v>0.82499999999999996</v>
          </cell>
          <cell r="Y1527">
            <v>0</v>
          </cell>
          <cell r="Z1527">
            <v>0</v>
          </cell>
          <cell r="AA1527"/>
          <cell r="AB1527"/>
          <cell r="AC1527"/>
          <cell r="AD1527"/>
          <cell r="AE1527"/>
          <cell r="AF1527"/>
          <cell r="AG1527"/>
          <cell r="AH1527"/>
          <cell r="AI1527"/>
          <cell r="AJ1527"/>
          <cell r="AK1527"/>
          <cell r="AL1527"/>
        </row>
        <row r="1528">
          <cell r="D1528" t="str">
            <v>USD</v>
          </cell>
          <cell r="J1528" t="str">
            <v>LETRAS EN GARANTÍA</v>
          </cell>
          <cell r="L1528" t="str">
            <v>TASA CERO</v>
          </cell>
          <cell r="M1528" t="str">
            <v>Argentina</v>
          </cell>
          <cell r="Q1528" t="str">
            <v>No mercado</v>
          </cell>
          <cell r="R1528">
            <v>0.82499999999999996</v>
          </cell>
          <cell r="S1528">
            <v>0</v>
          </cell>
          <cell r="T1528">
            <v>0</v>
          </cell>
          <cell r="U1528">
            <v>0.82499999999999996</v>
          </cell>
          <cell r="V1528">
            <v>0</v>
          </cell>
          <cell r="W1528">
            <v>0</v>
          </cell>
          <cell r="X1528">
            <v>0.82499999999999996</v>
          </cell>
          <cell r="Y1528">
            <v>0</v>
          </cell>
          <cell r="Z1528">
            <v>0</v>
          </cell>
          <cell r="AA1528"/>
          <cell r="AB1528"/>
          <cell r="AC1528"/>
          <cell r="AD1528"/>
          <cell r="AE1528"/>
          <cell r="AF1528"/>
          <cell r="AG1528"/>
          <cell r="AH1528"/>
          <cell r="AI1528"/>
          <cell r="AJ1528"/>
          <cell r="AK1528"/>
          <cell r="AL1528"/>
        </row>
        <row r="1529">
          <cell r="D1529" t="str">
            <v>USD</v>
          </cell>
          <cell r="J1529" t="str">
            <v>LETRAS EN GARANTÍA</v>
          </cell>
          <cell r="L1529" t="str">
            <v>TASA CERO</v>
          </cell>
          <cell r="M1529" t="str">
            <v>Argentina</v>
          </cell>
          <cell r="Q1529" t="str">
            <v>No mercado</v>
          </cell>
          <cell r="R1529">
            <v>0.82499999999999996</v>
          </cell>
          <cell r="S1529">
            <v>0</v>
          </cell>
          <cell r="T1529">
            <v>0</v>
          </cell>
          <cell r="U1529">
            <v>0.82499999999999996</v>
          </cell>
          <cell r="V1529">
            <v>0</v>
          </cell>
          <cell r="W1529">
            <v>0</v>
          </cell>
          <cell r="X1529">
            <v>0.82499999999999996</v>
          </cell>
          <cell r="Y1529">
            <v>0</v>
          </cell>
          <cell r="Z1529">
            <v>0</v>
          </cell>
          <cell r="AA1529"/>
          <cell r="AB1529"/>
          <cell r="AC1529"/>
          <cell r="AD1529"/>
          <cell r="AE1529"/>
          <cell r="AF1529"/>
          <cell r="AG1529"/>
          <cell r="AH1529"/>
          <cell r="AI1529"/>
          <cell r="AJ1529"/>
          <cell r="AK1529"/>
          <cell r="AL1529"/>
        </row>
        <row r="1530">
          <cell r="D1530" t="str">
            <v>USD</v>
          </cell>
          <cell r="J1530" t="str">
            <v>LETRAS EN GARANTÍA</v>
          </cell>
          <cell r="L1530" t="str">
            <v>TASA CERO</v>
          </cell>
          <cell r="M1530" t="str">
            <v>Argentina</v>
          </cell>
          <cell r="Q1530" t="str">
            <v>No mercado</v>
          </cell>
          <cell r="R1530">
            <v>0.82499999999999996</v>
          </cell>
          <cell r="S1530">
            <v>0</v>
          </cell>
          <cell r="T1530">
            <v>0</v>
          </cell>
          <cell r="U1530">
            <v>0.82499999999999996</v>
          </cell>
          <cell r="V1530">
            <v>0</v>
          </cell>
          <cell r="W1530">
            <v>0</v>
          </cell>
          <cell r="X1530">
            <v>0.82499999999999996</v>
          </cell>
          <cell r="Y1530">
            <v>0</v>
          </cell>
          <cell r="Z1530">
            <v>0</v>
          </cell>
          <cell r="AA1530"/>
          <cell r="AB1530"/>
          <cell r="AC1530"/>
          <cell r="AD1530"/>
          <cell r="AE1530"/>
          <cell r="AF1530"/>
          <cell r="AG1530"/>
          <cell r="AH1530"/>
          <cell r="AI1530"/>
          <cell r="AJ1530"/>
          <cell r="AK1530"/>
          <cell r="AL1530"/>
        </row>
        <row r="1531">
          <cell r="D1531" t="str">
            <v>USD</v>
          </cell>
          <cell r="J1531" t="str">
            <v>LETRAS EN GARANTÍA</v>
          </cell>
          <cell r="L1531" t="str">
            <v>TASA CERO</v>
          </cell>
          <cell r="M1531" t="str">
            <v>Argentina</v>
          </cell>
          <cell r="Q1531" t="str">
            <v>No mercado</v>
          </cell>
          <cell r="R1531">
            <v>0.82499999999999996</v>
          </cell>
          <cell r="S1531">
            <v>0</v>
          </cell>
          <cell r="T1531">
            <v>0</v>
          </cell>
          <cell r="U1531">
            <v>0.82499999999999996</v>
          </cell>
          <cell r="V1531">
            <v>0</v>
          </cell>
          <cell r="W1531">
            <v>0</v>
          </cell>
          <cell r="X1531">
            <v>0.82499999999999996</v>
          </cell>
          <cell r="Y1531">
            <v>0</v>
          </cell>
          <cell r="Z1531">
            <v>0</v>
          </cell>
          <cell r="AA1531"/>
          <cell r="AB1531"/>
          <cell r="AC1531"/>
          <cell r="AD1531"/>
          <cell r="AE1531"/>
          <cell r="AF1531"/>
          <cell r="AG1531"/>
          <cell r="AH1531"/>
          <cell r="AI1531"/>
          <cell r="AJ1531"/>
          <cell r="AK1531"/>
          <cell r="AL1531"/>
        </row>
        <row r="1532">
          <cell r="D1532" t="str">
            <v>USD</v>
          </cell>
          <cell r="J1532" t="str">
            <v>LETRAS EN GARANTÍA</v>
          </cell>
          <cell r="L1532" t="str">
            <v>TASA CERO</v>
          </cell>
          <cell r="M1532" t="str">
            <v>Argentina</v>
          </cell>
          <cell r="Q1532" t="str">
            <v>No mercado</v>
          </cell>
          <cell r="R1532">
            <v>0.82499999999999996</v>
          </cell>
          <cell r="S1532">
            <v>0</v>
          </cell>
          <cell r="T1532">
            <v>0</v>
          </cell>
          <cell r="U1532">
            <v>0.82499999999999996</v>
          </cell>
          <cell r="V1532">
            <v>0</v>
          </cell>
          <cell r="W1532">
            <v>0</v>
          </cell>
          <cell r="X1532">
            <v>0.82499999999999996</v>
          </cell>
          <cell r="Y1532">
            <v>0</v>
          </cell>
          <cell r="Z1532">
            <v>0</v>
          </cell>
          <cell r="AA1532"/>
          <cell r="AB1532"/>
          <cell r="AC1532"/>
          <cell r="AD1532"/>
          <cell r="AE1532"/>
          <cell r="AF1532"/>
          <cell r="AG1532"/>
          <cell r="AH1532"/>
          <cell r="AI1532"/>
          <cell r="AJ1532"/>
          <cell r="AK1532"/>
          <cell r="AL1532"/>
        </row>
        <row r="1533">
          <cell r="D1533" t="str">
            <v>USD</v>
          </cell>
          <cell r="J1533" t="str">
            <v>LETRAS EN GARANTÍA</v>
          </cell>
          <cell r="L1533" t="str">
            <v>TASA CERO</v>
          </cell>
          <cell r="M1533" t="str">
            <v>Argentina</v>
          </cell>
          <cell r="Q1533" t="str">
            <v>No mercado</v>
          </cell>
          <cell r="R1533">
            <v>0.82499999999999996</v>
          </cell>
          <cell r="S1533">
            <v>0</v>
          </cell>
          <cell r="T1533">
            <v>0</v>
          </cell>
          <cell r="U1533">
            <v>0.82499999999999996</v>
          </cell>
          <cell r="V1533">
            <v>0</v>
          </cell>
          <cell r="W1533">
            <v>0</v>
          </cell>
          <cell r="X1533">
            <v>0.82499999999999996</v>
          </cell>
          <cell r="Y1533">
            <v>0</v>
          </cell>
          <cell r="Z1533">
            <v>0</v>
          </cell>
          <cell r="AA1533"/>
          <cell r="AB1533"/>
          <cell r="AC1533"/>
          <cell r="AD1533"/>
          <cell r="AE1533"/>
          <cell r="AF1533"/>
          <cell r="AG1533"/>
          <cell r="AH1533"/>
          <cell r="AI1533"/>
          <cell r="AJ1533"/>
          <cell r="AK1533"/>
          <cell r="AL1533"/>
        </row>
        <row r="1534">
          <cell r="D1534" t="str">
            <v>USD</v>
          </cell>
          <cell r="J1534" t="str">
            <v>LETRAS EN GARANTÍA</v>
          </cell>
          <cell r="L1534" t="str">
            <v>TASA CERO</v>
          </cell>
          <cell r="M1534" t="str">
            <v>Argentina</v>
          </cell>
          <cell r="Q1534" t="str">
            <v>No mercado</v>
          </cell>
          <cell r="R1534">
            <v>0.82499999999999996</v>
          </cell>
          <cell r="S1534">
            <v>0</v>
          </cell>
          <cell r="T1534">
            <v>0</v>
          </cell>
          <cell r="U1534">
            <v>0.82499999999999996</v>
          </cell>
          <cell r="V1534">
            <v>0</v>
          </cell>
          <cell r="W1534">
            <v>0</v>
          </cell>
          <cell r="X1534">
            <v>0.82499999999999996</v>
          </cell>
          <cell r="Y1534">
            <v>0</v>
          </cell>
          <cell r="Z1534">
            <v>0</v>
          </cell>
          <cell r="AA1534"/>
          <cell r="AB1534"/>
          <cell r="AC1534"/>
          <cell r="AD1534"/>
          <cell r="AE1534"/>
          <cell r="AF1534"/>
          <cell r="AG1534"/>
          <cell r="AH1534"/>
          <cell r="AI1534"/>
          <cell r="AJ1534"/>
          <cell r="AK1534"/>
          <cell r="AL1534"/>
        </row>
        <row r="1535">
          <cell r="D1535" t="str">
            <v>USD</v>
          </cell>
          <cell r="J1535" t="str">
            <v>LETRAS EN GARANTÍA</v>
          </cell>
          <cell r="L1535" t="str">
            <v>TASA CERO</v>
          </cell>
          <cell r="M1535" t="str">
            <v>Argentina</v>
          </cell>
          <cell r="Q1535" t="str">
            <v>No mercado</v>
          </cell>
          <cell r="R1535">
            <v>0.82499999999999996</v>
          </cell>
          <cell r="S1535">
            <v>0</v>
          </cell>
          <cell r="T1535">
            <v>0</v>
          </cell>
          <cell r="U1535">
            <v>0.82499999999999996</v>
          </cell>
          <cell r="V1535">
            <v>0</v>
          </cell>
          <cell r="W1535">
            <v>0</v>
          </cell>
          <cell r="X1535">
            <v>0.82499999999999996</v>
          </cell>
          <cell r="Y1535">
            <v>0</v>
          </cell>
          <cell r="Z1535">
            <v>0</v>
          </cell>
          <cell r="AA1535"/>
          <cell r="AB1535"/>
          <cell r="AC1535"/>
          <cell r="AD1535"/>
          <cell r="AE1535"/>
          <cell r="AF1535"/>
          <cell r="AG1535"/>
          <cell r="AH1535"/>
          <cell r="AI1535"/>
          <cell r="AJ1535"/>
          <cell r="AK1535"/>
          <cell r="AL1535"/>
        </row>
        <row r="1536">
          <cell r="D1536" t="str">
            <v>USD</v>
          </cell>
          <cell r="J1536" t="str">
            <v>LETRAS EN GARANTÍA</v>
          </cell>
          <cell r="L1536" t="str">
            <v>TASA CERO</v>
          </cell>
          <cell r="M1536" t="str">
            <v>Argentina</v>
          </cell>
          <cell r="Q1536" t="str">
            <v>No mercado</v>
          </cell>
          <cell r="R1536">
            <v>0.82499999999999996</v>
          </cell>
          <cell r="S1536">
            <v>0</v>
          </cell>
          <cell r="T1536">
            <v>0</v>
          </cell>
          <cell r="U1536">
            <v>0.82499999999999996</v>
          </cell>
          <cell r="V1536">
            <v>0</v>
          </cell>
          <cell r="W1536">
            <v>0</v>
          </cell>
          <cell r="X1536">
            <v>0.82499999999999996</v>
          </cell>
          <cell r="Y1536">
            <v>0</v>
          </cell>
          <cell r="Z1536">
            <v>0</v>
          </cell>
          <cell r="AA1536"/>
          <cell r="AB1536"/>
          <cell r="AC1536"/>
          <cell r="AD1536"/>
          <cell r="AE1536"/>
          <cell r="AF1536"/>
          <cell r="AG1536"/>
          <cell r="AH1536"/>
          <cell r="AI1536"/>
          <cell r="AJ1536"/>
          <cell r="AK1536"/>
          <cell r="AL1536"/>
        </row>
        <row r="1537">
          <cell r="D1537" t="str">
            <v>USD</v>
          </cell>
          <cell r="J1537" t="str">
            <v>LETRAS EN GARANTÍA</v>
          </cell>
          <cell r="L1537" t="str">
            <v>TASA CERO</v>
          </cell>
          <cell r="M1537" t="str">
            <v>Argentina</v>
          </cell>
          <cell r="Q1537" t="str">
            <v>No mercado</v>
          </cell>
          <cell r="R1537">
            <v>0.82499999999999996</v>
          </cell>
          <cell r="S1537">
            <v>0</v>
          </cell>
          <cell r="T1537">
            <v>0</v>
          </cell>
          <cell r="U1537">
            <v>0.82499999999999996</v>
          </cell>
          <cell r="V1537">
            <v>0</v>
          </cell>
          <cell r="W1537">
            <v>0</v>
          </cell>
          <cell r="X1537">
            <v>0.82499999999999996</v>
          </cell>
          <cell r="Y1537">
            <v>0</v>
          </cell>
          <cell r="Z1537">
            <v>0</v>
          </cell>
          <cell r="AA1537"/>
          <cell r="AB1537"/>
          <cell r="AC1537"/>
          <cell r="AD1537"/>
          <cell r="AE1537"/>
          <cell r="AF1537"/>
          <cell r="AG1537"/>
          <cell r="AH1537"/>
          <cell r="AI1537"/>
          <cell r="AJ1537"/>
          <cell r="AK1537"/>
          <cell r="AL1537"/>
        </row>
        <row r="1538">
          <cell r="D1538" t="str">
            <v>USD</v>
          </cell>
          <cell r="J1538" t="str">
            <v>LETRAS EN GARANTÍA</v>
          </cell>
          <cell r="L1538" t="str">
            <v>TASA CERO</v>
          </cell>
          <cell r="M1538" t="str">
            <v>Argentina</v>
          </cell>
          <cell r="Q1538" t="str">
            <v>No mercado</v>
          </cell>
          <cell r="R1538">
            <v>0.82499999999999996</v>
          </cell>
          <cell r="S1538">
            <v>0</v>
          </cell>
          <cell r="T1538">
            <v>0</v>
          </cell>
          <cell r="U1538">
            <v>0.82499999999999996</v>
          </cell>
          <cell r="V1538">
            <v>0</v>
          </cell>
          <cell r="W1538">
            <v>0</v>
          </cell>
          <cell r="X1538">
            <v>0.82499999999999996</v>
          </cell>
          <cell r="Y1538">
            <v>0</v>
          </cell>
          <cell r="Z1538">
            <v>0</v>
          </cell>
          <cell r="AA1538"/>
          <cell r="AB1538"/>
          <cell r="AC1538"/>
          <cell r="AD1538"/>
          <cell r="AE1538"/>
          <cell r="AF1538"/>
          <cell r="AG1538"/>
          <cell r="AH1538"/>
          <cell r="AI1538"/>
          <cell r="AJ1538"/>
          <cell r="AK1538"/>
          <cell r="AL1538"/>
        </row>
        <row r="1539">
          <cell r="D1539" t="str">
            <v>USD</v>
          </cell>
          <cell r="J1539" t="str">
            <v>LETRAS EN GARANTÍA</v>
          </cell>
          <cell r="L1539" t="str">
            <v>TASA CERO</v>
          </cell>
          <cell r="M1539" t="str">
            <v>Argentina</v>
          </cell>
          <cell r="Q1539" t="str">
            <v>No mercado</v>
          </cell>
          <cell r="R1539">
            <v>0.82499999999999996</v>
          </cell>
          <cell r="S1539">
            <v>0</v>
          </cell>
          <cell r="T1539">
            <v>0</v>
          </cell>
          <cell r="U1539">
            <v>0.82499999999999996</v>
          </cell>
          <cell r="V1539">
            <v>0</v>
          </cell>
          <cell r="W1539">
            <v>0</v>
          </cell>
          <cell r="X1539">
            <v>0.82499999999999996</v>
          </cell>
          <cell r="Y1539">
            <v>0</v>
          </cell>
          <cell r="Z1539">
            <v>0</v>
          </cell>
          <cell r="AA1539"/>
          <cell r="AB1539"/>
          <cell r="AC1539"/>
          <cell r="AD1539"/>
          <cell r="AE1539"/>
          <cell r="AF1539"/>
          <cell r="AG1539"/>
          <cell r="AH1539"/>
          <cell r="AI1539"/>
          <cell r="AJ1539"/>
          <cell r="AK1539"/>
          <cell r="AL1539"/>
        </row>
        <row r="1540">
          <cell r="D1540" t="str">
            <v>USD</v>
          </cell>
          <cell r="J1540" t="str">
            <v>LETRAS EN GARANTÍA</v>
          </cell>
          <cell r="L1540" t="str">
            <v>TASA CERO</v>
          </cell>
          <cell r="M1540" t="str">
            <v>Argentina</v>
          </cell>
          <cell r="Q1540" t="str">
            <v>No mercado</v>
          </cell>
          <cell r="R1540">
            <v>0.82499999999999996</v>
          </cell>
          <cell r="S1540">
            <v>0</v>
          </cell>
          <cell r="T1540">
            <v>0</v>
          </cell>
          <cell r="U1540">
            <v>0.82499999999999996</v>
          </cell>
          <cell r="V1540">
            <v>0</v>
          </cell>
          <cell r="W1540">
            <v>0</v>
          </cell>
          <cell r="X1540">
            <v>0.82499999999999996</v>
          </cell>
          <cell r="Y1540">
            <v>0</v>
          </cell>
          <cell r="Z1540">
            <v>0</v>
          </cell>
          <cell r="AA1540"/>
          <cell r="AB1540"/>
          <cell r="AC1540"/>
          <cell r="AD1540"/>
          <cell r="AE1540"/>
          <cell r="AF1540"/>
          <cell r="AG1540"/>
          <cell r="AH1540"/>
          <cell r="AI1540"/>
          <cell r="AJ1540"/>
          <cell r="AK1540"/>
          <cell r="AL1540"/>
        </row>
        <row r="1541">
          <cell r="D1541" t="str">
            <v>USD</v>
          </cell>
          <cell r="J1541" t="str">
            <v>LETRAS EN GARANTÍA</v>
          </cell>
          <cell r="L1541" t="str">
            <v>TASA CERO</v>
          </cell>
          <cell r="M1541" t="str">
            <v>Argentina</v>
          </cell>
          <cell r="Q1541" t="str">
            <v>No mercado</v>
          </cell>
          <cell r="R1541">
            <v>0.82499999999999996</v>
          </cell>
          <cell r="S1541">
            <v>0</v>
          </cell>
          <cell r="T1541">
            <v>0</v>
          </cell>
          <cell r="U1541">
            <v>0.82499999999999996</v>
          </cell>
          <cell r="V1541">
            <v>0</v>
          </cell>
          <cell r="W1541">
            <v>0</v>
          </cell>
          <cell r="X1541">
            <v>0.82499999999999996</v>
          </cell>
          <cell r="Y1541">
            <v>0</v>
          </cell>
          <cell r="Z1541">
            <v>0</v>
          </cell>
          <cell r="AA1541"/>
          <cell r="AB1541"/>
          <cell r="AC1541"/>
          <cell r="AD1541"/>
          <cell r="AE1541"/>
          <cell r="AF1541"/>
          <cell r="AG1541"/>
          <cell r="AH1541"/>
          <cell r="AI1541"/>
          <cell r="AJ1541"/>
          <cell r="AK1541"/>
          <cell r="AL1541"/>
        </row>
        <row r="1542">
          <cell r="D1542" t="str">
            <v>USD</v>
          </cell>
          <cell r="J1542" t="str">
            <v>LETRAS EN GARANTÍA</v>
          </cell>
          <cell r="L1542" t="str">
            <v>TASA CERO</v>
          </cell>
          <cell r="M1542" t="str">
            <v>Argentina</v>
          </cell>
          <cell r="Q1542" t="str">
            <v>No mercado</v>
          </cell>
          <cell r="R1542">
            <v>0.85</v>
          </cell>
          <cell r="S1542">
            <v>0</v>
          </cell>
          <cell r="T1542">
            <v>0</v>
          </cell>
          <cell r="U1542">
            <v>0.85</v>
          </cell>
          <cell r="V1542">
            <v>0</v>
          </cell>
          <cell r="W1542">
            <v>0</v>
          </cell>
          <cell r="X1542">
            <v>0.85</v>
          </cell>
          <cell r="Y1542">
            <v>0</v>
          </cell>
          <cell r="Z1542">
            <v>0</v>
          </cell>
          <cell r="AA1542"/>
          <cell r="AB1542"/>
          <cell r="AC1542"/>
          <cell r="AD1542"/>
          <cell r="AE1542"/>
          <cell r="AF1542"/>
          <cell r="AG1542"/>
          <cell r="AH1542"/>
          <cell r="AI1542"/>
          <cell r="AJ1542"/>
          <cell r="AK1542"/>
          <cell r="AL1542"/>
        </row>
        <row r="1543">
          <cell r="D1543" t="str">
            <v>USD</v>
          </cell>
          <cell r="J1543" t="str">
            <v>LETRAS EN GARANTÍA</v>
          </cell>
          <cell r="L1543" t="str">
            <v>TASA CERO</v>
          </cell>
          <cell r="M1543" t="str">
            <v>Argentina</v>
          </cell>
          <cell r="Q1543" t="str">
            <v>No mercado</v>
          </cell>
          <cell r="R1543">
            <v>0.85</v>
          </cell>
          <cell r="S1543">
            <v>0</v>
          </cell>
          <cell r="T1543">
            <v>0</v>
          </cell>
          <cell r="U1543">
            <v>0.85</v>
          </cell>
          <cell r="V1543">
            <v>0</v>
          </cell>
          <cell r="W1543">
            <v>0</v>
          </cell>
          <cell r="X1543">
            <v>0.85</v>
          </cell>
          <cell r="Y1543">
            <v>0</v>
          </cell>
          <cell r="Z1543">
            <v>0</v>
          </cell>
          <cell r="AA1543"/>
          <cell r="AB1543"/>
          <cell r="AC1543"/>
          <cell r="AD1543"/>
          <cell r="AE1543"/>
          <cell r="AF1543"/>
          <cell r="AG1543"/>
          <cell r="AH1543"/>
          <cell r="AI1543"/>
          <cell r="AJ1543"/>
          <cell r="AK1543"/>
          <cell r="AL1543"/>
        </row>
        <row r="1544">
          <cell r="D1544" t="str">
            <v>USD</v>
          </cell>
          <cell r="J1544" t="str">
            <v>LETRAS EN GARANTÍA</v>
          </cell>
          <cell r="L1544" t="str">
            <v>TASA CERO</v>
          </cell>
          <cell r="M1544" t="str">
            <v>Argentina</v>
          </cell>
          <cell r="Q1544" t="str">
            <v>No mercado</v>
          </cell>
          <cell r="R1544">
            <v>0.85</v>
          </cell>
          <cell r="S1544">
            <v>0</v>
          </cell>
          <cell r="T1544">
            <v>0</v>
          </cell>
          <cell r="U1544">
            <v>0.85</v>
          </cell>
          <cell r="V1544">
            <v>0</v>
          </cell>
          <cell r="W1544">
            <v>0</v>
          </cell>
          <cell r="X1544">
            <v>0.85</v>
          </cell>
          <cell r="Y1544">
            <v>0</v>
          </cell>
          <cell r="Z1544">
            <v>0</v>
          </cell>
          <cell r="AA1544"/>
          <cell r="AB1544"/>
          <cell r="AC1544"/>
          <cell r="AD1544"/>
          <cell r="AE1544"/>
          <cell r="AF1544"/>
          <cell r="AG1544"/>
          <cell r="AH1544"/>
          <cell r="AI1544"/>
          <cell r="AJ1544"/>
          <cell r="AK1544"/>
          <cell r="AL1544"/>
        </row>
        <row r="1545">
          <cell r="D1545" t="str">
            <v>USD</v>
          </cell>
          <cell r="J1545" t="str">
            <v>LETRAS EN GARANTÍA</v>
          </cell>
          <cell r="L1545" t="str">
            <v>TASA CERO</v>
          </cell>
          <cell r="M1545" t="str">
            <v>Argentina</v>
          </cell>
          <cell r="Q1545" t="str">
            <v>No mercado</v>
          </cell>
          <cell r="R1545">
            <v>0.85</v>
          </cell>
          <cell r="S1545">
            <v>0</v>
          </cell>
          <cell r="T1545">
            <v>0</v>
          </cell>
          <cell r="U1545">
            <v>0.85</v>
          </cell>
          <cell r="V1545">
            <v>0</v>
          </cell>
          <cell r="W1545">
            <v>0</v>
          </cell>
          <cell r="X1545">
            <v>0.85</v>
          </cell>
          <cell r="Y1545">
            <v>0</v>
          </cell>
          <cell r="Z1545">
            <v>0</v>
          </cell>
          <cell r="AA1545"/>
          <cell r="AB1545"/>
          <cell r="AC1545"/>
          <cell r="AD1545"/>
          <cell r="AE1545"/>
          <cell r="AF1545"/>
          <cell r="AG1545"/>
          <cell r="AH1545"/>
          <cell r="AI1545"/>
          <cell r="AJ1545"/>
          <cell r="AK1545"/>
          <cell r="AL1545"/>
        </row>
        <row r="1546">
          <cell r="D1546" t="str">
            <v>USD</v>
          </cell>
          <cell r="J1546" t="str">
            <v>LETRAS EN GARANTÍA</v>
          </cell>
          <cell r="L1546" t="str">
            <v>TASA CERO</v>
          </cell>
          <cell r="M1546" t="str">
            <v>Argentina</v>
          </cell>
          <cell r="Q1546" t="str">
            <v>No mercado</v>
          </cell>
          <cell r="R1546">
            <v>0.85</v>
          </cell>
          <cell r="S1546">
            <v>0</v>
          </cell>
          <cell r="T1546">
            <v>0</v>
          </cell>
          <cell r="U1546">
            <v>0.85</v>
          </cell>
          <cell r="V1546">
            <v>0</v>
          </cell>
          <cell r="W1546">
            <v>0</v>
          </cell>
          <cell r="X1546">
            <v>0.85</v>
          </cell>
          <cell r="Y1546">
            <v>0</v>
          </cell>
          <cell r="Z1546">
            <v>0</v>
          </cell>
          <cell r="AA1546"/>
          <cell r="AB1546"/>
          <cell r="AC1546"/>
          <cell r="AD1546"/>
          <cell r="AE1546"/>
          <cell r="AF1546"/>
          <cell r="AG1546"/>
          <cell r="AH1546"/>
          <cell r="AI1546"/>
          <cell r="AJ1546"/>
          <cell r="AK1546"/>
          <cell r="AL1546"/>
        </row>
        <row r="1547">
          <cell r="D1547" t="str">
            <v>USD</v>
          </cell>
          <cell r="J1547" t="str">
            <v>LETRAS EN GARANTÍA</v>
          </cell>
          <cell r="L1547" t="str">
            <v>TASA CERO</v>
          </cell>
          <cell r="M1547" t="str">
            <v>Argentina</v>
          </cell>
          <cell r="Q1547" t="str">
            <v>No mercado</v>
          </cell>
          <cell r="R1547">
            <v>0.85</v>
          </cell>
          <cell r="S1547">
            <v>0</v>
          </cell>
          <cell r="T1547">
            <v>0</v>
          </cell>
          <cell r="U1547">
            <v>0.85</v>
          </cell>
          <cell r="V1547">
            <v>0</v>
          </cell>
          <cell r="W1547">
            <v>0</v>
          </cell>
          <cell r="X1547">
            <v>0.85</v>
          </cell>
          <cell r="Y1547">
            <v>0</v>
          </cell>
          <cell r="Z1547">
            <v>0</v>
          </cell>
          <cell r="AA1547"/>
          <cell r="AB1547"/>
          <cell r="AC1547"/>
          <cell r="AD1547"/>
          <cell r="AE1547"/>
          <cell r="AF1547"/>
          <cell r="AG1547"/>
          <cell r="AH1547"/>
          <cell r="AI1547"/>
          <cell r="AJ1547"/>
          <cell r="AK1547"/>
          <cell r="AL1547"/>
        </row>
        <row r="1548">
          <cell r="D1548" t="str">
            <v>USD</v>
          </cell>
          <cell r="J1548" t="str">
            <v>LETRAS EN GARANTÍA</v>
          </cell>
          <cell r="L1548" t="str">
            <v>TASA CERO</v>
          </cell>
          <cell r="M1548" t="str">
            <v>Argentina</v>
          </cell>
          <cell r="Q1548" t="str">
            <v>No mercado</v>
          </cell>
          <cell r="R1548">
            <v>0.85</v>
          </cell>
          <cell r="S1548">
            <v>0</v>
          </cell>
          <cell r="T1548">
            <v>0</v>
          </cell>
          <cell r="U1548">
            <v>0.85</v>
          </cell>
          <cell r="V1548">
            <v>0</v>
          </cell>
          <cell r="W1548">
            <v>0</v>
          </cell>
          <cell r="X1548">
            <v>0.85</v>
          </cell>
          <cell r="Y1548">
            <v>0</v>
          </cell>
          <cell r="Z1548">
            <v>0</v>
          </cell>
          <cell r="AA1548"/>
          <cell r="AB1548"/>
          <cell r="AC1548"/>
          <cell r="AD1548"/>
          <cell r="AE1548"/>
          <cell r="AF1548"/>
          <cell r="AG1548"/>
          <cell r="AH1548"/>
          <cell r="AI1548"/>
          <cell r="AJ1548"/>
          <cell r="AK1548"/>
          <cell r="AL1548"/>
        </row>
        <row r="1549">
          <cell r="D1549" t="str">
            <v>USD</v>
          </cell>
          <cell r="J1549" t="str">
            <v>LETRAS EN GARANTÍA</v>
          </cell>
          <cell r="L1549" t="str">
            <v>TASA CERO</v>
          </cell>
          <cell r="M1549" t="str">
            <v>Argentina</v>
          </cell>
          <cell r="Q1549" t="str">
            <v>No mercado</v>
          </cell>
          <cell r="R1549">
            <v>0.85</v>
          </cell>
          <cell r="S1549">
            <v>0</v>
          </cell>
          <cell r="T1549">
            <v>0</v>
          </cell>
          <cell r="U1549">
            <v>0.85</v>
          </cell>
          <cell r="V1549">
            <v>0</v>
          </cell>
          <cell r="W1549">
            <v>0</v>
          </cell>
          <cell r="X1549">
            <v>0.85</v>
          </cell>
          <cell r="Y1549">
            <v>0</v>
          </cell>
          <cell r="Z1549">
            <v>0</v>
          </cell>
          <cell r="AA1549"/>
          <cell r="AB1549"/>
          <cell r="AC1549"/>
          <cell r="AD1549"/>
          <cell r="AE1549"/>
          <cell r="AF1549"/>
          <cell r="AG1549"/>
          <cell r="AH1549"/>
          <cell r="AI1549"/>
          <cell r="AJ1549"/>
          <cell r="AK1549"/>
          <cell r="AL1549"/>
        </row>
        <row r="1550">
          <cell r="D1550" t="str">
            <v>USD</v>
          </cell>
          <cell r="J1550" t="str">
            <v>LETRAS EN GARANTÍA</v>
          </cell>
          <cell r="L1550" t="str">
            <v>TASA CERO</v>
          </cell>
          <cell r="M1550" t="str">
            <v>Argentina</v>
          </cell>
          <cell r="Q1550" t="str">
            <v>No mercado</v>
          </cell>
          <cell r="R1550">
            <v>0.85</v>
          </cell>
          <cell r="S1550">
            <v>0</v>
          </cell>
          <cell r="T1550">
            <v>0</v>
          </cell>
          <cell r="U1550">
            <v>0.85</v>
          </cell>
          <cell r="V1550">
            <v>0</v>
          </cell>
          <cell r="W1550">
            <v>0</v>
          </cell>
          <cell r="X1550">
            <v>0.85</v>
          </cell>
          <cell r="Y1550">
            <v>0</v>
          </cell>
          <cell r="Z1550">
            <v>0</v>
          </cell>
          <cell r="AA1550"/>
          <cell r="AB1550"/>
          <cell r="AC1550"/>
          <cell r="AD1550"/>
          <cell r="AE1550"/>
          <cell r="AF1550"/>
          <cell r="AG1550"/>
          <cell r="AH1550"/>
          <cell r="AI1550"/>
          <cell r="AJ1550"/>
          <cell r="AK1550"/>
          <cell r="AL1550"/>
        </row>
        <row r="1551">
          <cell r="D1551" t="str">
            <v>USD</v>
          </cell>
          <cell r="J1551" t="str">
            <v>LETRAS EN GARANTÍA</v>
          </cell>
          <cell r="L1551" t="str">
            <v>TASA CERO</v>
          </cell>
          <cell r="M1551" t="str">
            <v>Argentina</v>
          </cell>
          <cell r="Q1551" t="str">
            <v>No mercado</v>
          </cell>
          <cell r="R1551">
            <v>0.85</v>
          </cell>
          <cell r="S1551">
            <v>0</v>
          </cell>
          <cell r="T1551">
            <v>0</v>
          </cell>
          <cell r="U1551">
            <v>0.85</v>
          </cell>
          <cell r="V1551">
            <v>0</v>
          </cell>
          <cell r="W1551">
            <v>0</v>
          </cell>
          <cell r="X1551">
            <v>0.85</v>
          </cell>
          <cell r="Y1551">
            <v>0</v>
          </cell>
          <cell r="Z1551">
            <v>0</v>
          </cell>
          <cell r="AA1551"/>
          <cell r="AB1551"/>
          <cell r="AC1551"/>
          <cell r="AD1551"/>
          <cell r="AE1551"/>
          <cell r="AF1551"/>
          <cell r="AG1551"/>
          <cell r="AH1551"/>
          <cell r="AI1551"/>
          <cell r="AJ1551"/>
          <cell r="AK1551"/>
          <cell r="AL1551"/>
        </row>
        <row r="1552">
          <cell r="D1552" t="str">
            <v>USD</v>
          </cell>
          <cell r="J1552" t="str">
            <v>LETRAS EN GARANTÍA</v>
          </cell>
          <cell r="L1552" t="str">
            <v>TASA CERO</v>
          </cell>
          <cell r="M1552" t="str">
            <v>Argentina</v>
          </cell>
          <cell r="Q1552" t="str">
            <v>No mercado</v>
          </cell>
          <cell r="R1552">
            <v>0.85</v>
          </cell>
          <cell r="S1552">
            <v>0</v>
          </cell>
          <cell r="T1552">
            <v>0</v>
          </cell>
          <cell r="U1552">
            <v>0.85</v>
          </cell>
          <cell r="V1552">
            <v>0</v>
          </cell>
          <cell r="W1552">
            <v>0</v>
          </cell>
          <cell r="X1552">
            <v>0.85</v>
          </cell>
          <cell r="Y1552">
            <v>0</v>
          </cell>
          <cell r="Z1552">
            <v>0</v>
          </cell>
          <cell r="AA1552"/>
          <cell r="AB1552"/>
          <cell r="AC1552"/>
          <cell r="AD1552"/>
          <cell r="AE1552"/>
          <cell r="AF1552"/>
          <cell r="AG1552"/>
          <cell r="AH1552"/>
          <cell r="AI1552"/>
          <cell r="AJ1552"/>
          <cell r="AK1552"/>
          <cell r="AL1552"/>
        </row>
        <row r="1553">
          <cell r="D1553" t="str">
            <v>USD</v>
          </cell>
          <cell r="J1553" t="str">
            <v>LETRAS EN GARANTÍA</v>
          </cell>
          <cell r="L1553" t="str">
            <v>TASA CERO</v>
          </cell>
          <cell r="M1553" t="str">
            <v>Argentina</v>
          </cell>
          <cell r="Q1553" t="str">
            <v>No mercado</v>
          </cell>
          <cell r="R1553">
            <v>0.85</v>
          </cell>
          <cell r="S1553">
            <v>0</v>
          </cell>
          <cell r="T1553">
            <v>0</v>
          </cell>
          <cell r="U1553">
            <v>0.85</v>
          </cell>
          <cell r="V1553">
            <v>0</v>
          </cell>
          <cell r="W1553">
            <v>0</v>
          </cell>
          <cell r="X1553">
            <v>0.85</v>
          </cell>
          <cell r="Y1553">
            <v>0</v>
          </cell>
          <cell r="Z1553">
            <v>0</v>
          </cell>
          <cell r="AA1553"/>
          <cell r="AB1553"/>
          <cell r="AC1553"/>
          <cell r="AD1553"/>
          <cell r="AE1553"/>
          <cell r="AF1553"/>
          <cell r="AG1553"/>
          <cell r="AH1553"/>
          <cell r="AI1553"/>
          <cell r="AJ1553"/>
          <cell r="AK1553"/>
          <cell r="AL1553"/>
        </row>
        <row r="1554">
          <cell r="D1554" t="str">
            <v>USD</v>
          </cell>
          <cell r="J1554" t="str">
            <v>LETRAS EN GARANTÍA</v>
          </cell>
          <cell r="L1554" t="str">
            <v>TASA CERO</v>
          </cell>
          <cell r="M1554" t="str">
            <v>Argentina</v>
          </cell>
          <cell r="Q1554" t="str">
            <v>No mercado</v>
          </cell>
          <cell r="R1554">
            <v>0.85</v>
          </cell>
          <cell r="S1554">
            <v>0</v>
          </cell>
          <cell r="T1554">
            <v>0</v>
          </cell>
          <cell r="U1554">
            <v>0.85</v>
          </cell>
          <cell r="V1554">
            <v>0</v>
          </cell>
          <cell r="W1554">
            <v>0</v>
          </cell>
          <cell r="X1554">
            <v>0.85</v>
          </cell>
          <cell r="Y1554">
            <v>0</v>
          </cell>
          <cell r="Z1554">
            <v>0</v>
          </cell>
          <cell r="AA1554"/>
          <cell r="AB1554"/>
          <cell r="AC1554"/>
          <cell r="AD1554"/>
          <cell r="AE1554"/>
          <cell r="AF1554"/>
          <cell r="AG1554"/>
          <cell r="AH1554"/>
          <cell r="AI1554"/>
          <cell r="AJ1554"/>
          <cell r="AK1554"/>
          <cell r="AL1554"/>
        </row>
        <row r="1555">
          <cell r="D1555" t="str">
            <v>USD</v>
          </cell>
          <cell r="J1555" t="str">
            <v>LETRAS EN GARANTÍA</v>
          </cell>
          <cell r="L1555" t="str">
            <v>TASA CERO</v>
          </cell>
          <cell r="M1555" t="str">
            <v>Argentina</v>
          </cell>
          <cell r="Q1555" t="str">
            <v>No mercado</v>
          </cell>
          <cell r="R1555">
            <v>0.85</v>
          </cell>
          <cell r="S1555">
            <v>0</v>
          </cell>
          <cell r="T1555">
            <v>0</v>
          </cell>
          <cell r="U1555">
            <v>0.85</v>
          </cell>
          <cell r="V1555">
            <v>0</v>
          </cell>
          <cell r="W1555">
            <v>0</v>
          </cell>
          <cell r="X1555">
            <v>0.85</v>
          </cell>
          <cell r="Y1555">
            <v>0</v>
          </cell>
          <cell r="Z1555">
            <v>0</v>
          </cell>
          <cell r="AA1555"/>
          <cell r="AB1555"/>
          <cell r="AC1555"/>
          <cell r="AD1555"/>
          <cell r="AE1555"/>
          <cell r="AF1555"/>
          <cell r="AG1555"/>
          <cell r="AH1555"/>
          <cell r="AI1555"/>
          <cell r="AJ1555"/>
          <cell r="AK1555"/>
          <cell r="AL1555"/>
        </row>
        <row r="1556">
          <cell r="D1556" t="str">
            <v>USD</v>
          </cell>
          <cell r="J1556" t="str">
            <v>LETRAS EN GARANTÍA</v>
          </cell>
          <cell r="L1556" t="str">
            <v>TASA CERO</v>
          </cell>
          <cell r="M1556" t="str">
            <v>Argentina</v>
          </cell>
          <cell r="Q1556" t="str">
            <v>No mercado</v>
          </cell>
          <cell r="R1556">
            <v>0.85</v>
          </cell>
          <cell r="S1556">
            <v>0</v>
          </cell>
          <cell r="T1556">
            <v>0</v>
          </cell>
          <cell r="U1556">
            <v>0.85</v>
          </cell>
          <cell r="V1556">
            <v>0</v>
          </cell>
          <cell r="W1556">
            <v>0</v>
          </cell>
          <cell r="X1556">
            <v>0.85</v>
          </cell>
          <cell r="Y1556">
            <v>0</v>
          </cell>
          <cell r="Z1556">
            <v>0</v>
          </cell>
          <cell r="AA1556"/>
          <cell r="AB1556"/>
          <cell r="AC1556"/>
          <cell r="AD1556"/>
          <cell r="AE1556"/>
          <cell r="AF1556"/>
          <cell r="AG1556"/>
          <cell r="AH1556"/>
          <cell r="AI1556"/>
          <cell r="AJ1556"/>
          <cell r="AK1556"/>
          <cell r="AL1556"/>
        </row>
        <row r="1557">
          <cell r="D1557" t="str">
            <v>USD</v>
          </cell>
          <cell r="J1557" t="str">
            <v>LETRAS EN GARANTÍA</v>
          </cell>
          <cell r="L1557" t="str">
            <v>TASA CERO</v>
          </cell>
          <cell r="M1557" t="str">
            <v>Argentina</v>
          </cell>
          <cell r="Q1557" t="str">
            <v>No mercado</v>
          </cell>
          <cell r="R1557">
            <v>0.85</v>
          </cell>
          <cell r="S1557">
            <v>0</v>
          </cell>
          <cell r="T1557">
            <v>0</v>
          </cell>
          <cell r="U1557">
            <v>0.85</v>
          </cell>
          <cell r="V1557">
            <v>0</v>
          </cell>
          <cell r="W1557">
            <v>0</v>
          </cell>
          <cell r="X1557">
            <v>0.85</v>
          </cell>
          <cell r="Y1557">
            <v>0</v>
          </cell>
          <cell r="Z1557">
            <v>0</v>
          </cell>
          <cell r="AA1557"/>
          <cell r="AB1557"/>
          <cell r="AC1557"/>
          <cell r="AD1557"/>
          <cell r="AE1557"/>
          <cell r="AF1557"/>
          <cell r="AG1557"/>
          <cell r="AH1557"/>
          <cell r="AI1557"/>
          <cell r="AJ1557"/>
          <cell r="AK1557"/>
          <cell r="AL1557"/>
        </row>
        <row r="1558">
          <cell r="D1558" t="str">
            <v>USD</v>
          </cell>
          <cell r="J1558" t="str">
            <v>LETRAS EN GARANTÍA</v>
          </cell>
          <cell r="L1558" t="str">
            <v>TASA CERO</v>
          </cell>
          <cell r="M1558" t="str">
            <v>Argentina</v>
          </cell>
          <cell r="Q1558" t="str">
            <v>No mercado</v>
          </cell>
          <cell r="R1558">
            <v>0.85</v>
          </cell>
          <cell r="S1558">
            <v>0</v>
          </cell>
          <cell r="T1558">
            <v>0</v>
          </cell>
          <cell r="U1558">
            <v>0.85</v>
          </cell>
          <cell r="V1558">
            <v>0</v>
          </cell>
          <cell r="W1558">
            <v>0</v>
          </cell>
          <cell r="X1558">
            <v>0.85</v>
          </cell>
          <cell r="Y1558">
            <v>0</v>
          </cell>
          <cell r="Z1558">
            <v>0</v>
          </cell>
          <cell r="AA1558"/>
          <cell r="AB1558"/>
          <cell r="AC1558"/>
          <cell r="AD1558"/>
          <cell r="AE1558"/>
          <cell r="AF1558"/>
          <cell r="AG1558"/>
          <cell r="AH1558"/>
          <cell r="AI1558"/>
          <cell r="AJ1558"/>
          <cell r="AK1558"/>
          <cell r="AL1558"/>
        </row>
        <row r="1559">
          <cell r="D1559" t="str">
            <v>USD</v>
          </cell>
          <cell r="J1559" t="str">
            <v>LETRAS EN GARANTÍA</v>
          </cell>
          <cell r="L1559" t="str">
            <v>TASA CERO</v>
          </cell>
          <cell r="M1559" t="str">
            <v>Argentina</v>
          </cell>
          <cell r="Q1559" t="str">
            <v>No mercado</v>
          </cell>
          <cell r="R1559">
            <v>0.85</v>
          </cell>
          <cell r="S1559">
            <v>0</v>
          </cell>
          <cell r="T1559">
            <v>0</v>
          </cell>
          <cell r="U1559">
            <v>0.85</v>
          </cell>
          <cell r="V1559">
            <v>0</v>
          </cell>
          <cell r="W1559">
            <v>0</v>
          </cell>
          <cell r="X1559">
            <v>0.85</v>
          </cell>
          <cell r="Y1559">
            <v>0</v>
          </cell>
          <cell r="Z1559">
            <v>0</v>
          </cell>
          <cell r="AA1559"/>
          <cell r="AB1559"/>
          <cell r="AC1559"/>
          <cell r="AD1559"/>
          <cell r="AE1559"/>
          <cell r="AF1559"/>
          <cell r="AG1559"/>
          <cell r="AH1559"/>
          <cell r="AI1559"/>
          <cell r="AJ1559"/>
          <cell r="AK1559"/>
          <cell r="AL1559"/>
        </row>
        <row r="1560">
          <cell r="D1560" t="str">
            <v>USD</v>
          </cell>
          <cell r="J1560" t="str">
            <v>LETRAS EN GARANTÍA</v>
          </cell>
          <cell r="L1560" t="str">
            <v>TASA CERO</v>
          </cell>
          <cell r="M1560" t="str">
            <v>Argentina</v>
          </cell>
          <cell r="Q1560" t="str">
            <v>No mercado</v>
          </cell>
          <cell r="R1560">
            <v>0.85</v>
          </cell>
          <cell r="S1560">
            <v>0</v>
          </cell>
          <cell r="T1560">
            <v>0</v>
          </cell>
          <cell r="U1560">
            <v>0.85</v>
          </cell>
          <cell r="V1560">
            <v>0</v>
          </cell>
          <cell r="W1560">
            <v>0</v>
          </cell>
          <cell r="X1560">
            <v>0.85</v>
          </cell>
          <cell r="Y1560">
            <v>0</v>
          </cell>
          <cell r="Z1560">
            <v>0</v>
          </cell>
          <cell r="AA1560"/>
          <cell r="AB1560"/>
          <cell r="AC1560"/>
          <cell r="AD1560"/>
          <cell r="AE1560"/>
          <cell r="AF1560"/>
          <cell r="AG1560"/>
          <cell r="AH1560"/>
          <cell r="AI1560"/>
          <cell r="AJ1560"/>
          <cell r="AK1560"/>
          <cell r="AL1560"/>
        </row>
        <row r="1561">
          <cell r="D1561" t="str">
            <v>USD</v>
          </cell>
          <cell r="J1561" t="str">
            <v>LETRAS EN GARANTÍA</v>
          </cell>
          <cell r="L1561" t="str">
            <v>TASA CERO</v>
          </cell>
          <cell r="M1561" t="str">
            <v>Argentina</v>
          </cell>
          <cell r="Q1561" t="str">
            <v>No mercado</v>
          </cell>
          <cell r="R1561">
            <v>0.85</v>
          </cell>
          <cell r="S1561">
            <v>0</v>
          </cell>
          <cell r="T1561">
            <v>0</v>
          </cell>
          <cell r="U1561">
            <v>0.85</v>
          </cell>
          <cell r="V1561">
            <v>0</v>
          </cell>
          <cell r="W1561">
            <v>0</v>
          </cell>
          <cell r="X1561">
            <v>0.85</v>
          </cell>
          <cell r="Y1561">
            <v>0</v>
          </cell>
          <cell r="Z1561">
            <v>0</v>
          </cell>
          <cell r="AA1561"/>
          <cell r="AB1561"/>
          <cell r="AC1561"/>
          <cell r="AD1561"/>
          <cell r="AE1561"/>
          <cell r="AF1561"/>
          <cell r="AG1561"/>
          <cell r="AH1561"/>
          <cell r="AI1561"/>
          <cell r="AJ1561"/>
          <cell r="AK1561"/>
          <cell r="AL1561"/>
        </row>
        <row r="1562">
          <cell r="D1562" t="str">
            <v>USD</v>
          </cell>
          <cell r="J1562" t="str">
            <v>LETRAS EN GARANTÍA</v>
          </cell>
          <cell r="L1562" t="str">
            <v>TASA CERO</v>
          </cell>
          <cell r="M1562" t="str">
            <v>Argentina</v>
          </cell>
          <cell r="Q1562" t="str">
            <v>No mercado</v>
          </cell>
          <cell r="R1562">
            <v>0.85</v>
          </cell>
          <cell r="S1562">
            <v>0</v>
          </cell>
          <cell r="T1562">
            <v>0</v>
          </cell>
          <cell r="U1562">
            <v>0.85</v>
          </cell>
          <cell r="V1562">
            <v>0</v>
          </cell>
          <cell r="W1562">
            <v>0</v>
          </cell>
          <cell r="X1562">
            <v>0.85</v>
          </cell>
          <cell r="Y1562">
            <v>0</v>
          </cell>
          <cell r="Z1562">
            <v>0</v>
          </cell>
          <cell r="AA1562"/>
          <cell r="AB1562"/>
          <cell r="AC1562"/>
          <cell r="AD1562"/>
          <cell r="AE1562"/>
          <cell r="AF1562"/>
          <cell r="AG1562"/>
          <cell r="AH1562"/>
          <cell r="AI1562"/>
          <cell r="AJ1562"/>
          <cell r="AK1562"/>
          <cell r="AL1562"/>
        </row>
        <row r="1563">
          <cell r="D1563" t="str">
            <v>USD</v>
          </cell>
          <cell r="J1563" t="str">
            <v>LETRAS EN GARANTÍA</v>
          </cell>
          <cell r="L1563" t="str">
            <v>TASA CERO</v>
          </cell>
          <cell r="M1563" t="str">
            <v>Argentina</v>
          </cell>
          <cell r="Q1563" t="str">
            <v>No mercado</v>
          </cell>
          <cell r="R1563">
            <v>0.85</v>
          </cell>
          <cell r="S1563">
            <v>0</v>
          </cell>
          <cell r="T1563">
            <v>0</v>
          </cell>
          <cell r="U1563">
            <v>0.85</v>
          </cell>
          <cell r="V1563">
            <v>0</v>
          </cell>
          <cell r="W1563">
            <v>0</v>
          </cell>
          <cell r="X1563">
            <v>0.85</v>
          </cell>
          <cell r="Y1563">
            <v>0</v>
          </cell>
          <cell r="Z1563">
            <v>0</v>
          </cell>
          <cell r="AA1563"/>
          <cell r="AB1563"/>
          <cell r="AC1563"/>
          <cell r="AD1563"/>
          <cell r="AE1563"/>
          <cell r="AF1563"/>
          <cell r="AG1563"/>
          <cell r="AH1563"/>
          <cell r="AI1563"/>
          <cell r="AJ1563"/>
          <cell r="AK1563"/>
          <cell r="AL1563"/>
        </row>
        <row r="1564">
          <cell r="D1564" t="str">
            <v>USD</v>
          </cell>
          <cell r="J1564" t="str">
            <v>LETRAS EN GARANTÍA</v>
          </cell>
          <cell r="L1564" t="str">
            <v>TASA CERO</v>
          </cell>
          <cell r="M1564" t="str">
            <v>Argentina</v>
          </cell>
          <cell r="Q1564" t="str">
            <v>No mercado</v>
          </cell>
          <cell r="R1564">
            <v>0.85</v>
          </cell>
          <cell r="S1564">
            <v>0</v>
          </cell>
          <cell r="T1564">
            <v>0</v>
          </cell>
          <cell r="U1564">
            <v>0.85</v>
          </cell>
          <cell r="V1564">
            <v>0</v>
          </cell>
          <cell r="W1564">
            <v>0</v>
          </cell>
          <cell r="X1564">
            <v>0.85</v>
          </cell>
          <cell r="Y1564">
            <v>0</v>
          </cell>
          <cell r="Z1564">
            <v>0</v>
          </cell>
          <cell r="AA1564"/>
          <cell r="AB1564"/>
          <cell r="AC1564"/>
          <cell r="AD1564"/>
          <cell r="AE1564"/>
          <cell r="AF1564"/>
          <cell r="AG1564"/>
          <cell r="AH1564"/>
          <cell r="AI1564"/>
          <cell r="AJ1564"/>
          <cell r="AK1564"/>
          <cell r="AL1564"/>
        </row>
        <row r="1565">
          <cell r="D1565" t="str">
            <v>USD</v>
          </cell>
          <cell r="J1565" t="str">
            <v>LETRAS EN GARANTÍA</v>
          </cell>
          <cell r="L1565" t="str">
            <v>TASA CERO</v>
          </cell>
          <cell r="M1565" t="str">
            <v>Argentina</v>
          </cell>
          <cell r="Q1565" t="str">
            <v>No mercado</v>
          </cell>
          <cell r="R1565">
            <v>0.85</v>
          </cell>
          <cell r="S1565">
            <v>0</v>
          </cell>
          <cell r="T1565">
            <v>0</v>
          </cell>
          <cell r="U1565">
            <v>0.85</v>
          </cell>
          <cell r="V1565">
            <v>0</v>
          </cell>
          <cell r="W1565">
            <v>0</v>
          </cell>
          <cell r="X1565">
            <v>0.85</v>
          </cell>
          <cell r="Y1565">
            <v>0</v>
          </cell>
          <cell r="Z1565">
            <v>0</v>
          </cell>
          <cell r="AA1565"/>
          <cell r="AB1565"/>
          <cell r="AC1565"/>
          <cell r="AD1565"/>
          <cell r="AE1565"/>
          <cell r="AF1565"/>
          <cell r="AG1565"/>
          <cell r="AH1565"/>
          <cell r="AI1565"/>
          <cell r="AJ1565"/>
          <cell r="AK1565"/>
          <cell r="AL1565"/>
        </row>
        <row r="1566">
          <cell r="D1566" t="str">
            <v>USD</v>
          </cell>
          <cell r="J1566" t="str">
            <v>LETRAS EN GARANTÍA</v>
          </cell>
          <cell r="L1566" t="str">
            <v>TASA CERO</v>
          </cell>
          <cell r="M1566" t="str">
            <v>Argentina</v>
          </cell>
          <cell r="Q1566" t="str">
            <v>No mercado</v>
          </cell>
          <cell r="R1566">
            <v>0.85</v>
          </cell>
          <cell r="S1566">
            <v>0</v>
          </cell>
          <cell r="T1566">
            <v>0</v>
          </cell>
          <cell r="U1566">
            <v>0.85</v>
          </cell>
          <cell r="V1566">
            <v>0</v>
          </cell>
          <cell r="W1566">
            <v>0</v>
          </cell>
          <cell r="X1566">
            <v>0.85</v>
          </cell>
          <cell r="Y1566">
            <v>0</v>
          </cell>
          <cell r="Z1566">
            <v>0</v>
          </cell>
          <cell r="AA1566"/>
          <cell r="AB1566"/>
          <cell r="AC1566"/>
          <cell r="AD1566"/>
          <cell r="AE1566"/>
          <cell r="AF1566"/>
          <cell r="AG1566"/>
          <cell r="AH1566"/>
          <cell r="AI1566"/>
          <cell r="AJ1566"/>
          <cell r="AK1566"/>
          <cell r="AL1566"/>
        </row>
        <row r="1567">
          <cell r="D1567" t="str">
            <v>USD</v>
          </cell>
          <cell r="J1567" t="str">
            <v>LETRAS EN GARANTÍA</v>
          </cell>
          <cell r="L1567" t="str">
            <v>TASA CERO</v>
          </cell>
          <cell r="M1567" t="str">
            <v>Argentina</v>
          </cell>
          <cell r="Q1567" t="str">
            <v>No mercado</v>
          </cell>
          <cell r="R1567">
            <v>0.85</v>
          </cell>
          <cell r="S1567">
            <v>0</v>
          </cell>
          <cell r="T1567">
            <v>0</v>
          </cell>
          <cell r="U1567">
            <v>0.85</v>
          </cell>
          <cell r="V1567">
            <v>0</v>
          </cell>
          <cell r="W1567">
            <v>0</v>
          </cell>
          <cell r="X1567">
            <v>0.85</v>
          </cell>
          <cell r="Y1567">
            <v>0</v>
          </cell>
          <cell r="Z1567">
            <v>0</v>
          </cell>
          <cell r="AA1567"/>
          <cell r="AB1567"/>
          <cell r="AC1567"/>
          <cell r="AD1567"/>
          <cell r="AE1567"/>
          <cell r="AF1567"/>
          <cell r="AG1567"/>
          <cell r="AH1567"/>
          <cell r="AI1567"/>
          <cell r="AJ1567"/>
          <cell r="AK1567"/>
          <cell r="AL1567"/>
        </row>
        <row r="1568">
          <cell r="D1568" t="str">
            <v>USD</v>
          </cell>
          <cell r="J1568" t="str">
            <v>LETRAS EN GARANTÍA</v>
          </cell>
          <cell r="L1568" t="str">
            <v>TASA CERO</v>
          </cell>
          <cell r="M1568" t="str">
            <v>Argentina</v>
          </cell>
          <cell r="Q1568" t="str">
            <v>No mercado</v>
          </cell>
          <cell r="R1568">
            <v>0.85</v>
          </cell>
          <cell r="S1568">
            <v>0</v>
          </cell>
          <cell r="T1568">
            <v>0</v>
          </cell>
          <cell r="U1568">
            <v>0.85</v>
          </cell>
          <cell r="V1568">
            <v>0</v>
          </cell>
          <cell r="W1568">
            <v>0</v>
          </cell>
          <cell r="X1568">
            <v>0.85</v>
          </cell>
          <cell r="Y1568">
            <v>0</v>
          </cell>
          <cell r="Z1568">
            <v>0</v>
          </cell>
          <cell r="AA1568"/>
          <cell r="AB1568"/>
          <cell r="AC1568"/>
          <cell r="AD1568"/>
          <cell r="AE1568"/>
          <cell r="AF1568"/>
          <cell r="AG1568"/>
          <cell r="AH1568"/>
          <cell r="AI1568"/>
          <cell r="AJ1568"/>
          <cell r="AK1568"/>
          <cell r="AL1568"/>
        </row>
        <row r="1569">
          <cell r="D1569" t="str">
            <v>USD</v>
          </cell>
          <cell r="J1569" t="str">
            <v>LETRAS EN GARANTÍA</v>
          </cell>
          <cell r="L1569" t="str">
            <v>TASA CERO</v>
          </cell>
          <cell r="M1569" t="str">
            <v>Argentina</v>
          </cell>
          <cell r="Q1569" t="str">
            <v>No mercado</v>
          </cell>
          <cell r="R1569">
            <v>0.85</v>
          </cell>
          <cell r="S1569">
            <v>0</v>
          </cell>
          <cell r="T1569">
            <v>0</v>
          </cell>
          <cell r="U1569">
            <v>0.85</v>
          </cell>
          <cell r="V1569">
            <v>0</v>
          </cell>
          <cell r="W1569">
            <v>0</v>
          </cell>
          <cell r="X1569">
            <v>0.85</v>
          </cell>
          <cell r="Y1569">
            <v>0</v>
          </cell>
          <cell r="Z1569">
            <v>0</v>
          </cell>
          <cell r="AA1569"/>
          <cell r="AB1569"/>
          <cell r="AC1569"/>
          <cell r="AD1569"/>
          <cell r="AE1569"/>
          <cell r="AF1569"/>
          <cell r="AG1569"/>
          <cell r="AH1569"/>
          <cell r="AI1569"/>
          <cell r="AJ1569"/>
          <cell r="AK1569"/>
          <cell r="AL1569"/>
        </row>
        <row r="1570">
          <cell r="D1570" t="str">
            <v>USD</v>
          </cell>
          <cell r="J1570" t="str">
            <v>LETRAS EN GARANTÍA</v>
          </cell>
          <cell r="L1570" t="str">
            <v>TASA CERO</v>
          </cell>
          <cell r="M1570" t="str">
            <v>Argentina</v>
          </cell>
          <cell r="Q1570" t="str">
            <v>No mercado</v>
          </cell>
          <cell r="R1570">
            <v>0.85</v>
          </cell>
          <cell r="S1570">
            <v>0</v>
          </cell>
          <cell r="T1570">
            <v>0</v>
          </cell>
          <cell r="U1570">
            <v>0.85</v>
          </cell>
          <cell r="V1570">
            <v>0</v>
          </cell>
          <cell r="W1570">
            <v>0</v>
          </cell>
          <cell r="X1570">
            <v>0.85</v>
          </cell>
          <cell r="Y1570">
            <v>0</v>
          </cell>
          <cell r="Z1570">
            <v>0</v>
          </cell>
          <cell r="AA1570"/>
          <cell r="AB1570"/>
          <cell r="AC1570"/>
          <cell r="AD1570"/>
          <cell r="AE1570"/>
          <cell r="AF1570"/>
          <cell r="AG1570"/>
          <cell r="AH1570"/>
          <cell r="AI1570"/>
          <cell r="AJ1570"/>
          <cell r="AK1570"/>
          <cell r="AL1570"/>
        </row>
        <row r="1571">
          <cell r="D1571" t="str">
            <v>USD</v>
          </cell>
          <cell r="J1571" t="str">
            <v>LETRAS EN GARANTÍA</v>
          </cell>
          <cell r="L1571" t="str">
            <v>TASA CERO</v>
          </cell>
          <cell r="M1571" t="str">
            <v>Argentina</v>
          </cell>
          <cell r="Q1571" t="str">
            <v>No mercado</v>
          </cell>
          <cell r="R1571">
            <v>0.85</v>
          </cell>
          <cell r="S1571">
            <v>0</v>
          </cell>
          <cell r="T1571">
            <v>0</v>
          </cell>
          <cell r="U1571">
            <v>0.85</v>
          </cell>
          <cell r="V1571">
            <v>0</v>
          </cell>
          <cell r="W1571">
            <v>0</v>
          </cell>
          <cell r="X1571">
            <v>0.85</v>
          </cell>
          <cell r="Y1571">
            <v>0</v>
          </cell>
          <cell r="Z1571">
            <v>0</v>
          </cell>
          <cell r="AA1571"/>
          <cell r="AB1571"/>
          <cell r="AC1571"/>
          <cell r="AD1571"/>
          <cell r="AE1571"/>
          <cell r="AF1571"/>
          <cell r="AG1571"/>
          <cell r="AH1571"/>
          <cell r="AI1571"/>
          <cell r="AJ1571"/>
          <cell r="AK1571"/>
          <cell r="AL1571"/>
        </row>
        <row r="1572">
          <cell r="D1572" t="str">
            <v>USD</v>
          </cell>
          <cell r="J1572" t="str">
            <v>LETRAS EN GARANTÍA</v>
          </cell>
          <cell r="L1572" t="str">
            <v>TASA CERO</v>
          </cell>
          <cell r="M1572" t="str">
            <v>Argentina</v>
          </cell>
          <cell r="Q1572" t="str">
            <v>No mercado</v>
          </cell>
          <cell r="R1572">
            <v>0.85</v>
          </cell>
          <cell r="S1572">
            <v>0</v>
          </cell>
          <cell r="T1572">
            <v>0</v>
          </cell>
          <cell r="U1572">
            <v>0.85</v>
          </cell>
          <cell r="V1572">
            <v>0</v>
          </cell>
          <cell r="W1572">
            <v>0</v>
          </cell>
          <cell r="X1572">
            <v>0.85</v>
          </cell>
          <cell r="Y1572">
            <v>0</v>
          </cell>
          <cell r="Z1572">
            <v>0</v>
          </cell>
          <cell r="AA1572"/>
          <cell r="AB1572"/>
          <cell r="AC1572"/>
          <cell r="AD1572"/>
          <cell r="AE1572"/>
          <cell r="AF1572"/>
          <cell r="AG1572"/>
          <cell r="AH1572"/>
          <cell r="AI1572"/>
          <cell r="AJ1572"/>
          <cell r="AK1572"/>
          <cell r="AL1572"/>
        </row>
        <row r="1573">
          <cell r="D1573" t="str">
            <v>USD</v>
          </cell>
          <cell r="J1573" t="str">
            <v>LETRAS EN GARANTÍA</v>
          </cell>
          <cell r="L1573" t="str">
            <v>TASA CERO</v>
          </cell>
          <cell r="M1573" t="str">
            <v>Argentina</v>
          </cell>
          <cell r="Q1573" t="str">
            <v>No mercado</v>
          </cell>
          <cell r="R1573">
            <v>0.85</v>
          </cell>
          <cell r="S1573">
            <v>0</v>
          </cell>
          <cell r="T1573">
            <v>0</v>
          </cell>
          <cell r="U1573">
            <v>0.85</v>
          </cell>
          <cell r="V1573">
            <v>0</v>
          </cell>
          <cell r="W1573">
            <v>0</v>
          </cell>
          <cell r="X1573">
            <v>0.85</v>
          </cell>
          <cell r="Y1573">
            <v>0</v>
          </cell>
          <cell r="Z1573">
            <v>0</v>
          </cell>
          <cell r="AA1573"/>
          <cell r="AB1573"/>
          <cell r="AC1573"/>
          <cell r="AD1573"/>
          <cell r="AE1573"/>
          <cell r="AF1573"/>
          <cell r="AG1573"/>
          <cell r="AH1573"/>
          <cell r="AI1573"/>
          <cell r="AJ1573"/>
          <cell r="AK1573"/>
          <cell r="AL1573"/>
        </row>
        <row r="1574">
          <cell r="D1574" t="str">
            <v>USD</v>
          </cell>
          <cell r="J1574" t="str">
            <v>LETRAS EN GARANTÍA</v>
          </cell>
          <cell r="L1574" t="str">
            <v>TASA CERO</v>
          </cell>
          <cell r="M1574" t="str">
            <v>Argentina</v>
          </cell>
          <cell r="Q1574" t="str">
            <v>No mercado</v>
          </cell>
          <cell r="R1574">
            <v>0.85</v>
          </cell>
          <cell r="S1574">
            <v>0</v>
          </cell>
          <cell r="T1574">
            <v>0</v>
          </cell>
          <cell r="U1574">
            <v>0.85</v>
          </cell>
          <cell r="V1574">
            <v>0</v>
          </cell>
          <cell r="W1574">
            <v>0</v>
          </cell>
          <cell r="X1574">
            <v>0.85</v>
          </cell>
          <cell r="Y1574">
            <v>0</v>
          </cell>
          <cell r="Z1574">
            <v>0</v>
          </cell>
          <cell r="AA1574"/>
          <cell r="AB1574"/>
          <cell r="AC1574"/>
          <cell r="AD1574"/>
          <cell r="AE1574"/>
          <cell r="AF1574"/>
          <cell r="AG1574"/>
          <cell r="AH1574"/>
          <cell r="AI1574"/>
          <cell r="AJ1574"/>
          <cell r="AK1574"/>
          <cell r="AL1574"/>
        </row>
        <row r="1575">
          <cell r="D1575" t="str">
            <v>USD</v>
          </cell>
          <cell r="J1575" t="str">
            <v>LETRAS EN GARANTÍA</v>
          </cell>
          <cell r="L1575" t="str">
            <v>TASA CERO</v>
          </cell>
          <cell r="M1575" t="str">
            <v>Argentina</v>
          </cell>
          <cell r="Q1575" t="str">
            <v>No mercado</v>
          </cell>
          <cell r="R1575">
            <v>0.85</v>
          </cell>
          <cell r="S1575">
            <v>0</v>
          </cell>
          <cell r="T1575">
            <v>0</v>
          </cell>
          <cell r="U1575">
            <v>0.85</v>
          </cell>
          <cell r="V1575">
            <v>0</v>
          </cell>
          <cell r="W1575">
            <v>0</v>
          </cell>
          <cell r="X1575">
            <v>0.85</v>
          </cell>
          <cell r="Y1575">
            <v>0</v>
          </cell>
          <cell r="Z1575">
            <v>0</v>
          </cell>
          <cell r="AA1575"/>
          <cell r="AB1575"/>
          <cell r="AC1575"/>
          <cell r="AD1575"/>
          <cell r="AE1575"/>
          <cell r="AF1575"/>
          <cell r="AG1575"/>
          <cell r="AH1575"/>
          <cell r="AI1575"/>
          <cell r="AJ1575"/>
          <cell r="AK1575"/>
          <cell r="AL1575"/>
        </row>
        <row r="1576">
          <cell r="D1576" t="str">
            <v>USD</v>
          </cell>
          <cell r="J1576" t="str">
            <v>LETRAS EN GARANTÍA</v>
          </cell>
          <cell r="L1576" t="str">
            <v>TASA CERO</v>
          </cell>
          <cell r="M1576" t="str">
            <v>Argentina</v>
          </cell>
          <cell r="Q1576" t="str">
            <v>No mercado</v>
          </cell>
          <cell r="R1576">
            <v>0.85</v>
          </cell>
          <cell r="S1576">
            <v>0</v>
          </cell>
          <cell r="T1576">
            <v>0</v>
          </cell>
          <cell r="U1576">
            <v>0.85</v>
          </cell>
          <cell r="V1576">
            <v>0</v>
          </cell>
          <cell r="W1576">
            <v>0</v>
          </cell>
          <cell r="X1576">
            <v>0.85</v>
          </cell>
          <cell r="Y1576">
            <v>0</v>
          </cell>
          <cell r="Z1576">
            <v>0</v>
          </cell>
          <cell r="AA1576"/>
          <cell r="AB1576"/>
          <cell r="AC1576"/>
          <cell r="AD1576"/>
          <cell r="AE1576"/>
          <cell r="AF1576"/>
          <cell r="AG1576"/>
          <cell r="AH1576"/>
          <cell r="AI1576"/>
          <cell r="AJ1576"/>
          <cell r="AK1576"/>
          <cell r="AL1576"/>
        </row>
        <row r="1577">
          <cell r="D1577" t="str">
            <v>USD</v>
          </cell>
          <cell r="J1577" t="str">
            <v>LETRAS EN GARANTÍA</v>
          </cell>
          <cell r="L1577" t="str">
            <v>TASA CERO</v>
          </cell>
          <cell r="M1577" t="str">
            <v>Argentina</v>
          </cell>
          <cell r="Q1577" t="str">
            <v>No mercado</v>
          </cell>
          <cell r="R1577">
            <v>0.85</v>
          </cell>
          <cell r="S1577">
            <v>0</v>
          </cell>
          <cell r="T1577">
            <v>0</v>
          </cell>
          <cell r="U1577">
            <v>0.85</v>
          </cell>
          <cell r="V1577">
            <v>0</v>
          </cell>
          <cell r="W1577">
            <v>0</v>
          </cell>
          <cell r="X1577">
            <v>0.85</v>
          </cell>
          <cell r="Y1577">
            <v>0</v>
          </cell>
          <cell r="Z1577">
            <v>0</v>
          </cell>
          <cell r="AA1577"/>
          <cell r="AB1577"/>
          <cell r="AC1577"/>
          <cell r="AD1577"/>
          <cell r="AE1577"/>
          <cell r="AF1577"/>
          <cell r="AG1577"/>
          <cell r="AH1577"/>
          <cell r="AI1577"/>
          <cell r="AJ1577"/>
          <cell r="AK1577"/>
          <cell r="AL1577"/>
        </row>
        <row r="1578">
          <cell r="D1578" t="str">
            <v>USD</v>
          </cell>
          <cell r="J1578" t="str">
            <v>LETRAS EN GARANTÍA</v>
          </cell>
          <cell r="L1578" t="str">
            <v>TASA CERO</v>
          </cell>
          <cell r="M1578" t="str">
            <v>Argentina</v>
          </cell>
          <cell r="Q1578" t="str">
            <v>No mercado</v>
          </cell>
          <cell r="R1578">
            <v>0.85</v>
          </cell>
          <cell r="S1578">
            <v>0</v>
          </cell>
          <cell r="T1578">
            <v>0</v>
          </cell>
          <cell r="U1578">
            <v>0.85</v>
          </cell>
          <cell r="V1578">
            <v>0</v>
          </cell>
          <cell r="W1578">
            <v>0</v>
          </cell>
          <cell r="X1578">
            <v>0.85</v>
          </cell>
          <cell r="Y1578">
            <v>0</v>
          </cell>
          <cell r="Z1578">
            <v>0</v>
          </cell>
          <cell r="AA1578"/>
          <cell r="AB1578"/>
          <cell r="AC1578"/>
          <cell r="AD1578"/>
          <cell r="AE1578"/>
          <cell r="AF1578"/>
          <cell r="AG1578"/>
          <cell r="AH1578"/>
          <cell r="AI1578"/>
          <cell r="AJ1578"/>
          <cell r="AK1578"/>
          <cell r="AL1578"/>
        </row>
        <row r="1579">
          <cell r="D1579" t="str">
            <v>USD</v>
          </cell>
          <cell r="J1579" t="str">
            <v>LETRAS EN GARANTÍA</v>
          </cell>
          <cell r="L1579" t="str">
            <v>TASA CERO</v>
          </cell>
          <cell r="M1579" t="str">
            <v>Argentina</v>
          </cell>
          <cell r="Q1579" t="str">
            <v>No mercado</v>
          </cell>
          <cell r="R1579">
            <v>0.85</v>
          </cell>
          <cell r="S1579">
            <v>0</v>
          </cell>
          <cell r="T1579">
            <v>0</v>
          </cell>
          <cell r="U1579">
            <v>0.85</v>
          </cell>
          <cell r="V1579">
            <v>0</v>
          </cell>
          <cell r="W1579">
            <v>0</v>
          </cell>
          <cell r="X1579">
            <v>0.85</v>
          </cell>
          <cell r="Y1579">
            <v>0</v>
          </cell>
          <cell r="Z1579">
            <v>0</v>
          </cell>
          <cell r="AA1579"/>
          <cell r="AB1579"/>
          <cell r="AC1579"/>
          <cell r="AD1579"/>
          <cell r="AE1579"/>
          <cell r="AF1579"/>
          <cell r="AG1579"/>
          <cell r="AH1579"/>
          <cell r="AI1579"/>
          <cell r="AJ1579"/>
          <cell r="AK1579"/>
          <cell r="AL1579"/>
        </row>
        <row r="1580">
          <cell r="D1580" t="str">
            <v>USD</v>
          </cell>
          <cell r="J1580" t="str">
            <v>LETRAS EN GARANTÍA</v>
          </cell>
          <cell r="L1580" t="str">
            <v>TASA CERO</v>
          </cell>
          <cell r="M1580" t="str">
            <v>Argentina</v>
          </cell>
          <cell r="Q1580" t="str">
            <v>No mercado</v>
          </cell>
          <cell r="R1580">
            <v>0.85</v>
          </cell>
          <cell r="S1580">
            <v>0</v>
          </cell>
          <cell r="T1580">
            <v>0</v>
          </cell>
          <cell r="U1580">
            <v>0.85</v>
          </cell>
          <cell r="V1580">
            <v>0</v>
          </cell>
          <cell r="W1580">
            <v>0</v>
          </cell>
          <cell r="X1580">
            <v>0.85</v>
          </cell>
          <cell r="Y1580">
            <v>0</v>
          </cell>
          <cell r="Z1580">
            <v>0</v>
          </cell>
          <cell r="AA1580"/>
          <cell r="AB1580"/>
          <cell r="AC1580"/>
          <cell r="AD1580"/>
          <cell r="AE1580"/>
          <cell r="AF1580"/>
          <cell r="AG1580"/>
          <cell r="AH1580"/>
          <cell r="AI1580"/>
          <cell r="AJ1580"/>
          <cell r="AK1580"/>
          <cell r="AL1580"/>
        </row>
        <row r="1581">
          <cell r="D1581" t="str">
            <v>USD</v>
          </cell>
          <cell r="J1581" t="str">
            <v>LETRAS EN GARANTÍA</v>
          </cell>
          <cell r="L1581" t="str">
            <v>TASA CERO</v>
          </cell>
          <cell r="M1581" t="str">
            <v>Argentina</v>
          </cell>
          <cell r="Q1581" t="str">
            <v>No mercado</v>
          </cell>
          <cell r="R1581">
            <v>0.85</v>
          </cell>
          <cell r="S1581">
            <v>0</v>
          </cell>
          <cell r="T1581">
            <v>0</v>
          </cell>
          <cell r="U1581">
            <v>0.85</v>
          </cell>
          <cell r="V1581">
            <v>0</v>
          </cell>
          <cell r="W1581">
            <v>0</v>
          </cell>
          <cell r="X1581">
            <v>0.85</v>
          </cell>
          <cell r="Y1581">
            <v>0</v>
          </cell>
          <cell r="Z1581">
            <v>0</v>
          </cell>
          <cell r="AA1581"/>
          <cell r="AB1581"/>
          <cell r="AC1581"/>
          <cell r="AD1581"/>
          <cell r="AE1581"/>
          <cell r="AF1581"/>
          <cell r="AG1581"/>
          <cell r="AH1581"/>
          <cell r="AI1581"/>
          <cell r="AJ1581"/>
          <cell r="AK1581"/>
          <cell r="AL1581"/>
        </row>
        <row r="1582">
          <cell r="D1582" t="str">
            <v>USD</v>
          </cell>
          <cell r="J1582" t="str">
            <v>LETRAS EN GARANTÍA</v>
          </cell>
          <cell r="L1582" t="str">
            <v>TASA CERO</v>
          </cell>
          <cell r="M1582" t="str">
            <v>Argentina</v>
          </cell>
          <cell r="Q1582" t="str">
            <v>No mercado</v>
          </cell>
          <cell r="R1582">
            <v>0.85170000000000001</v>
          </cell>
          <cell r="S1582">
            <v>0</v>
          </cell>
          <cell r="T1582">
            <v>0</v>
          </cell>
          <cell r="U1582">
            <v>0.85170000000000001</v>
          </cell>
          <cell r="V1582">
            <v>0</v>
          </cell>
          <cell r="W1582">
            <v>0</v>
          </cell>
          <cell r="X1582">
            <v>0.85170000000000001</v>
          </cell>
          <cell r="Y1582">
            <v>0</v>
          </cell>
          <cell r="Z1582">
            <v>0</v>
          </cell>
          <cell r="AA1582"/>
          <cell r="AB1582"/>
          <cell r="AC1582"/>
          <cell r="AD1582"/>
          <cell r="AE1582"/>
          <cell r="AF1582"/>
          <cell r="AG1582"/>
          <cell r="AH1582"/>
          <cell r="AI1582"/>
          <cell r="AJ1582"/>
          <cell r="AK1582"/>
          <cell r="AL1582"/>
        </row>
        <row r="1583">
          <cell r="D1583" t="str">
            <v>USD</v>
          </cell>
          <cell r="J1583" t="str">
            <v>LETRAS EN GARANTÍA</v>
          </cell>
          <cell r="L1583" t="str">
            <v>TASA CERO</v>
          </cell>
          <cell r="M1583" t="str">
            <v>Argentina</v>
          </cell>
          <cell r="Q1583" t="str">
            <v>No mercado</v>
          </cell>
          <cell r="R1583">
            <v>0.85170000000000001</v>
          </cell>
          <cell r="S1583">
            <v>0</v>
          </cell>
          <cell r="T1583">
            <v>0</v>
          </cell>
          <cell r="U1583">
            <v>0.85170000000000001</v>
          </cell>
          <cell r="V1583">
            <v>0</v>
          </cell>
          <cell r="W1583">
            <v>0</v>
          </cell>
          <cell r="X1583">
            <v>0.85170000000000001</v>
          </cell>
          <cell r="Y1583">
            <v>0</v>
          </cell>
          <cell r="Z1583">
            <v>0</v>
          </cell>
          <cell r="AA1583"/>
          <cell r="AB1583"/>
          <cell r="AC1583"/>
          <cell r="AD1583"/>
          <cell r="AE1583"/>
          <cell r="AF1583"/>
          <cell r="AG1583"/>
          <cell r="AH1583"/>
          <cell r="AI1583"/>
          <cell r="AJ1583"/>
          <cell r="AK1583"/>
          <cell r="AL1583"/>
        </row>
        <row r="1584">
          <cell r="D1584" t="str">
            <v>USD</v>
          </cell>
          <cell r="J1584" t="str">
            <v>LETRAS EN GARANTÍA</v>
          </cell>
          <cell r="L1584" t="str">
            <v>TASA CERO</v>
          </cell>
          <cell r="M1584" t="str">
            <v>Argentina</v>
          </cell>
          <cell r="Q1584" t="str">
            <v>No mercado</v>
          </cell>
          <cell r="R1584">
            <v>0.85170000000000001</v>
          </cell>
          <cell r="S1584">
            <v>0</v>
          </cell>
          <cell r="T1584">
            <v>0</v>
          </cell>
          <cell r="U1584">
            <v>0.85170000000000001</v>
          </cell>
          <cell r="V1584">
            <v>0</v>
          </cell>
          <cell r="W1584">
            <v>0</v>
          </cell>
          <cell r="X1584">
            <v>0.85170000000000001</v>
          </cell>
          <cell r="Y1584">
            <v>0</v>
          </cell>
          <cell r="Z1584">
            <v>0</v>
          </cell>
          <cell r="AA1584"/>
          <cell r="AB1584"/>
          <cell r="AC1584"/>
          <cell r="AD1584"/>
          <cell r="AE1584"/>
          <cell r="AF1584"/>
          <cell r="AG1584"/>
          <cell r="AH1584"/>
          <cell r="AI1584"/>
          <cell r="AJ1584"/>
          <cell r="AK1584"/>
          <cell r="AL1584"/>
        </row>
        <row r="1585">
          <cell r="D1585" t="str">
            <v>USD</v>
          </cell>
          <cell r="J1585" t="str">
            <v>LETRAS EN GARANTÍA</v>
          </cell>
          <cell r="L1585" t="str">
            <v>TASA CERO</v>
          </cell>
          <cell r="M1585" t="str">
            <v>Argentina</v>
          </cell>
          <cell r="Q1585" t="str">
            <v>No mercado</v>
          </cell>
          <cell r="R1585">
            <v>0.85170000000000001</v>
          </cell>
          <cell r="S1585">
            <v>0</v>
          </cell>
          <cell r="T1585">
            <v>0</v>
          </cell>
          <cell r="U1585">
            <v>0.85170000000000001</v>
          </cell>
          <cell r="V1585">
            <v>0</v>
          </cell>
          <cell r="W1585">
            <v>0</v>
          </cell>
          <cell r="X1585">
            <v>0.85170000000000001</v>
          </cell>
          <cell r="Y1585">
            <v>0</v>
          </cell>
          <cell r="Z1585">
            <v>0</v>
          </cell>
          <cell r="AA1585"/>
          <cell r="AB1585"/>
          <cell r="AC1585"/>
          <cell r="AD1585"/>
          <cell r="AE1585"/>
          <cell r="AF1585"/>
          <cell r="AG1585"/>
          <cell r="AH1585"/>
          <cell r="AI1585"/>
          <cell r="AJ1585"/>
          <cell r="AK1585"/>
          <cell r="AL1585"/>
        </row>
        <row r="1586">
          <cell r="D1586" t="str">
            <v>USD</v>
          </cell>
          <cell r="J1586" t="str">
            <v>LETRAS EN GARANTÍA</v>
          </cell>
          <cell r="L1586" t="str">
            <v>TASA CERO</v>
          </cell>
          <cell r="M1586" t="str">
            <v>Argentina</v>
          </cell>
          <cell r="Q1586" t="str">
            <v>No mercado</v>
          </cell>
          <cell r="R1586">
            <v>0.85170000000000001</v>
          </cell>
          <cell r="S1586">
            <v>0</v>
          </cell>
          <cell r="T1586">
            <v>0</v>
          </cell>
          <cell r="U1586">
            <v>0.85170000000000001</v>
          </cell>
          <cell r="V1586">
            <v>0</v>
          </cell>
          <cell r="W1586">
            <v>0</v>
          </cell>
          <cell r="X1586">
            <v>0.85170000000000001</v>
          </cell>
          <cell r="Y1586">
            <v>0</v>
          </cell>
          <cell r="Z1586">
            <v>0</v>
          </cell>
          <cell r="AA1586"/>
          <cell r="AB1586"/>
          <cell r="AC1586"/>
          <cell r="AD1586"/>
          <cell r="AE1586"/>
          <cell r="AF1586"/>
          <cell r="AG1586"/>
          <cell r="AH1586"/>
          <cell r="AI1586"/>
          <cell r="AJ1586"/>
          <cell r="AK1586"/>
          <cell r="AL1586"/>
        </row>
        <row r="1587">
          <cell r="D1587" t="str">
            <v>USD</v>
          </cell>
          <cell r="J1587" t="str">
            <v>LETRAS EN GARANTÍA</v>
          </cell>
          <cell r="L1587" t="str">
            <v>TASA CERO</v>
          </cell>
          <cell r="M1587" t="str">
            <v>Argentina</v>
          </cell>
          <cell r="Q1587" t="str">
            <v>No mercado</v>
          </cell>
          <cell r="R1587">
            <v>0.85170000000000001</v>
          </cell>
          <cell r="S1587">
            <v>0</v>
          </cell>
          <cell r="T1587">
            <v>0</v>
          </cell>
          <cell r="U1587">
            <v>0.85170000000000001</v>
          </cell>
          <cell r="V1587">
            <v>0</v>
          </cell>
          <cell r="W1587">
            <v>0</v>
          </cell>
          <cell r="X1587">
            <v>0.85170000000000001</v>
          </cell>
          <cell r="Y1587">
            <v>0</v>
          </cell>
          <cell r="Z1587">
            <v>0</v>
          </cell>
          <cell r="AA1587"/>
          <cell r="AB1587"/>
          <cell r="AC1587"/>
          <cell r="AD1587"/>
          <cell r="AE1587"/>
          <cell r="AF1587"/>
          <cell r="AG1587"/>
          <cell r="AH1587"/>
          <cell r="AI1587"/>
          <cell r="AJ1587"/>
          <cell r="AK1587"/>
          <cell r="AL1587"/>
        </row>
        <row r="1588">
          <cell r="D1588" t="str">
            <v>USD</v>
          </cell>
          <cell r="J1588" t="str">
            <v>LETRAS EN GARANTÍA</v>
          </cell>
          <cell r="L1588" t="str">
            <v>TASA CERO</v>
          </cell>
          <cell r="M1588" t="str">
            <v>Argentina</v>
          </cell>
          <cell r="Q1588" t="str">
            <v>No mercado</v>
          </cell>
          <cell r="R1588">
            <v>0.85170000000000001</v>
          </cell>
          <cell r="S1588">
            <v>0</v>
          </cell>
          <cell r="T1588">
            <v>0</v>
          </cell>
          <cell r="U1588">
            <v>0.85170000000000001</v>
          </cell>
          <cell r="V1588">
            <v>0</v>
          </cell>
          <cell r="W1588">
            <v>0</v>
          </cell>
          <cell r="X1588">
            <v>0.85170000000000001</v>
          </cell>
          <cell r="Y1588">
            <v>0</v>
          </cell>
          <cell r="Z1588">
            <v>0</v>
          </cell>
          <cell r="AA1588"/>
          <cell r="AB1588"/>
          <cell r="AC1588"/>
          <cell r="AD1588"/>
          <cell r="AE1588"/>
          <cell r="AF1588"/>
          <cell r="AG1588"/>
          <cell r="AH1588"/>
          <cell r="AI1588"/>
          <cell r="AJ1588"/>
          <cell r="AK1588"/>
          <cell r="AL1588"/>
        </row>
        <row r="1589">
          <cell r="D1589" t="str">
            <v>USD</v>
          </cell>
          <cell r="J1589" t="str">
            <v>LETRAS EN GARANTÍA</v>
          </cell>
          <cell r="L1589" t="str">
            <v>TASA CERO</v>
          </cell>
          <cell r="M1589" t="str">
            <v>Argentina</v>
          </cell>
          <cell r="Q1589" t="str">
            <v>No mercado</v>
          </cell>
          <cell r="R1589">
            <v>0.85170000000000001</v>
          </cell>
          <cell r="S1589">
            <v>0</v>
          </cell>
          <cell r="T1589">
            <v>0</v>
          </cell>
          <cell r="U1589">
            <v>0.85170000000000001</v>
          </cell>
          <cell r="V1589">
            <v>0</v>
          </cell>
          <cell r="W1589">
            <v>0</v>
          </cell>
          <cell r="X1589">
            <v>0.85170000000000001</v>
          </cell>
          <cell r="Y1589">
            <v>0</v>
          </cell>
          <cell r="Z1589">
            <v>0</v>
          </cell>
          <cell r="AA1589"/>
          <cell r="AB1589"/>
          <cell r="AC1589"/>
          <cell r="AD1589"/>
          <cell r="AE1589"/>
          <cell r="AF1589"/>
          <cell r="AG1589"/>
          <cell r="AH1589"/>
          <cell r="AI1589"/>
          <cell r="AJ1589"/>
          <cell r="AK1589"/>
          <cell r="AL1589"/>
        </row>
        <row r="1590">
          <cell r="D1590" t="str">
            <v>USD</v>
          </cell>
          <cell r="J1590" t="str">
            <v>LETRAS EN GARANTÍA</v>
          </cell>
          <cell r="L1590" t="str">
            <v>TASA CERO</v>
          </cell>
          <cell r="M1590" t="str">
            <v>Argentina</v>
          </cell>
          <cell r="Q1590" t="str">
            <v>No mercado</v>
          </cell>
          <cell r="R1590">
            <v>0.85170000000000001</v>
          </cell>
          <cell r="S1590">
            <v>0</v>
          </cell>
          <cell r="T1590">
            <v>0</v>
          </cell>
          <cell r="U1590">
            <v>0.85170000000000001</v>
          </cell>
          <cell r="V1590">
            <v>0</v>
          </cell>
          <cell r="W1590">
            <v>0</v>
          </cell>
          <cell r="X1590">
            <v>0.85170000000000001</v>
          </cell>
          <cell r="Y1590">
            <v>0</v>
          </cell>
          <cell r="Z1590">
            <v>0</v>
          </cell>
          <cell r="AA1590"/>
          <cell r="AB1590"/>
          <cell r="AC1590"/>
          <cell r="AD1590"/>
          <cell r="AE1590"/>
          <cell r="AF1590"/>
          <cell r="AG1590"/>
          <cell r="AH1590"/>
          <cell r="AI1590"/>
          <cell r="AJ1590"/>
          <cell r="AK1590"/>
          <cell r="AL1590"/>
        </row>
        <row r="1591">
          <cell r="D1591" t="str">
            <v>USD</v>
          </cell>
          <cell r="J1591" t="str">
            <v>LETRAS EN GARANTÍA</v>
          </cell>
          <cell r="L1591" t="str">
            <v>TASA CERO</v>
          </cell>
          <cell r="M1591" t="str">
            <v>Argentina</v>
          </cell>
          <cell r="Q1591" t="str">
            <v>No mercado</v>
          </cell>
          <cell r="R1591">
            <v>0.85170000000000001</v>
          </cell>
          <cell r="S1591">
            <v>0</v>
          </cell>
          <cell r="T1591">
            <v>0</v>
          </cell>
          <cell r="U1591">
            <v>0.85170000000000001</v>
          </cell>
          <cell r="V1591">
            <v>0</v>
          </cell>
          <cell r="W1591">
            <v>0</v>
          </cell>
          <cell r="X1591">
            <v>0.85170000000000001</v>
          </cell>
          <cell r="Y1591">
            <v>0</v>
          </cell>
          <cell r="Z1591">
            <v>0</v>
          </cell>
          <cell r="AA1591"/>
          <cell r="AB1591"/>
          <cell r="AC1591"/>
          <cell r="AD1591"/>
          <cell r="AE1591"/>
          <cell r="AF1591"/>
          <cell r="AG1591"/>
          <cell r="AH1591"/>
          <cell r="AI1591"/>
          <cell r="AJ1591"/>
          <cell r="AK1591"/>
          <cell r="AL1591"/>
        </row>
        <row r="1592">
          <cell r="D1592" t="str">
            <v>USD</v>
          </cell>
          <cell r="J1592" t="str">
            <v>LETRAS EN GARANTÍA</v>
          </cell>
          <cell r="L1592" t="str">
            <v>TASA CERO</v>
          </cell>
          <cell r="M1592" t="str">
            <v>Argentina</v>
          </cell>
          <cell r="Q1592" t="str">
            <v>No mercado</v>
          </cell>
          <cell r="R1592">
            <v>0.85170000000000001</v>
          </cell>
          <cell r="S1592">
            <v>0</v>
          </cell>
          <cell r="T1592">
            <v>0</v>
          </cell>
          <cell r="U1592">
            <v>0.85170000000000001</v>
          </cell>
          <cell r="V1592">
            <v>0</v>
          </cell>
          <cell r="W1592">
            <v>0</v>
          </cell>
          <cell r="X1592">
            <v>0.85170000000000001</v>
          </cell>
          <cell r="Y1592">
            <v>0</v>
          </cell>
          <cell r="Z1592">
            <v>0</v>
          </cell>
          <cell r="AA1592"/>
          <cell r="AB1592"/>
          <cell r="AC1592"/>
          <cell r="AD1592"/>
          <cell r="AE1592"/>
          <cell r="AF1592"/>
          <cell r="AG1592"/>
          <cell r="AH1592"/>
          <cell r="AI1592"/>
          <cell r="AJ1592"/>
          <cell r="AK1592"/>
          <cell r="AL1592"/>
        </row>
        <row r="1593">
          <cell r="D1593" t="str">
            <v>USD</v>
          </cell>
          <cell r="J1593" t="str">
            <v>LETRAS EN GARANTÍA</v>
          </cell>
          <cell r="L1593" t="str">
            <v>TASA CERO</v>
          </cell>
          <cell r="M1593" t="str">
            <v>Argentina</v>
          </cell>
          <cell r="Q1593" t="str">
            <v>No mercado</v>
          </cell>
          <cell r="R1593">
            <v>0.85170000000000001</v>
          </cell>
          <cell r="S1593">
            <v>0</v>
          </cell>
          <cell r="T1593">
            <v>0</v>
          </cell>
          <cell r="U1593">
            <v>0.85170000000000001</v>
          </cell>
          <cell r="V1593">
            <v>0</v>
          </cell>
          <cell r="W1593">
            <v>0</v>
          </cell>
          <cell r="X1593">
            <v>0.85170000000000001</v>
          </cell>
          <cell r="Y1593">
            <v>0</v>
          </cell>
          <cell r="Z1593">
            <v>0</v>
          </cell>
          <cell r="AA1593"/>
          <cell r="AB1593"/>
          <cell r="AC1593"/>
          <cell r="AD1593"/>
          <cell r="AE1593"/>
          <cell r="AF1593"/>
          <cell r="AG1593"/>
          <cell r="AH1593"/>
          <cell r="AI1593"/>
          <cell r="AJ1593"/>
          <cell r="AK1593"/>
          <cell r="AL1593"/>
        </row>
        <row r="1594">
          <cell r="D1594" t="str">
            <v>USD</v>
          </cell>
          <cell r="J1594" t="str">
            <v>LETRAS EN GARANTÍA</v>
          </cell>
          <cell r="L1594" t="str">
            <v>TASA CERO</v>
          </cell>
          <cell r="M1594" t="str">
            <v>Argentina</v>
          </cell>
          <cell r="Q1594" t="str">
            <v>No mercado</v>
          </cell>
          <cell r="R1594">
            <v>0.85170000000000001</v>
          </cell>
          <cell r="S1594">
            <v>0</v>
          </cell>
          <cell r="T1594">
            <v>0</v>
          </cell>
          <cell r="U1594">
            <v>0.85170000000000001</v>
          </cell>
          <cell r="V1594">
            <v>0</v>
          </cell>
          <cell r="W1594">
            <v>0</v>
          </cell>
          <cell r="X1594">
            <v>0.85170000000000001</v>
          </cell>
          <cell r="Y1594">
            <v>0</v>
          </cell>
          <cell r="Z1594">
            <v>0</v>
          </cell>
          <cell r="AA1594"/>
          <cell r="AB1594"/>
          <cell r="AC1594"/>
          <cell r="AD1594"/>
          <cell r="AE1594"/>
          <cell r="AF1594"/>
          <cell r="AG1594"/>
          <cell r="AH1594"/>
          <cell r="AI1594"/>
          <cell r="AJ1594"/>
          <cell r="AK1594"/>
          <cell r="AL1594"/>
        </row>
        <row r="1595">
          <cell r="D1595" t="str">
            <v>USD</v>
          </cell>
          <cell r="J1595" t="str">
            <v>LETRAS EN GARANTÍA</v>
          </cell>
          <cell r="L1595" t="str">
            <v>TASA CERO</v>
          </cell>
          <cell r="M1595" t="str">
            <v>Argentina</v>
          </cell>
          <cell r="Q1595" t="str">
            <v>No mercado</v>
          </cell>
          <cell r="R1595">
            <v>0.85170000000000001</v>
          </cell>
          <cell r="S1595">
            <v>0</v>
          </cell>
          <cell r="T1595">
            <v>0</v>
          </cell>
          <cell r="U1595">
            <v>0.85170000000000001</v>
          </cell>
          <cell r="V1595">
            <v>0</v>
          </cell>
          <cell r="W1595">
            <v>0</v>
          </cell>
          <cell r="X1595">
            <v>0.85170000000000001</v>
          </cell>
          <cell r="Y1595">
            <v>0</v>
          </cell>
          <cell r="Z1595">
            <v>0</v>
          </cell>
          <cell r="AA1595"/>
          <cell r="AB1595"/>
          <cell r="AC1595"/>
          <cell r="AD1595"/>
          <cell r="AE1595"/>
          <cell r="AF1595"/>
          <cell r="AG1595"/>
          <cell r="AH1595"/>
          <cell r="AI1595"/>
          <cell r="AJ1595"/>
          <cell r="AK1595"/>
          <cell r="AL1595"/>
        </row>
        <row r="1596">
          <cell r="D1596" t="str">
            <v>USD</v>
          </cell>
          <cell r="J1596" t="str">
            <v>LETRAS EN GARANTÍA</v>
          </cell>
          <cell r="L1596" t="str">
            <v>TASA CERO</v>
          </cell>
          <cell r="M1596" t="str">
            <v>Argentina</v>
          </cell>
          <cell r="Q1596" t="str">
            <v>No mercado</v>
          </cell>
          <cell r="R1596">
            <v>0.85170000000000001</v>
          </cell>
          <cell r="S1596">
            <v>0</v>
          </cell>
          <cell r="T1596">
            <v>0</v>
          </cell>
          <cell r="U1596">
            <v>0.85170000000000001</v>
          </cell>
          <cell r="V1596">
            <v>0</v>
          </cell>
          <cell r="W1596">
            <v>0</v>
          </cell>
          <cell r="X1596">
            <v>0.85170000000000001</v>
          </cell>
          <cell r="Y1596">
            <v>0</v>
          </cell>
          <cell r="Z1596">
            <v>0</v>
          </cell>
          <cell r="AA1596"/>
          <cell r="AB1596"/>
          <cell r="AC1596"/>
          <cell r="AD1596"/>
          <cell r="AE1596"/>
          <cell r="AF1596"/>
          <cell r="AG1596"/>
          <cell r="AH1596"/>
          <cell r="AI1596"/>
          <cell r="AJ1596"/>
          <cell r="AK1596"/>
          <cell r="AL1596"/>
        </row>
        <row r="1597">
          <cell r="D1597" t="str">
            <v>USD</v>
          </cell>
          <cell r="J1597" t="str">
            <v>LETRAS EN GARANTÍA</v>
          </cell>
          <cell r="L1597" t="str">
            <v>TASA CERO</v>
          </cell>
          <cell r="M1597" t="str">
            <v>Argentina</v>
          </cell>
          <cell r="Q1597" t="str">
            <v>No mercado</v>
          </cell>
          <cell r="R1597">
            <v>0.85170000000000001</v>
          </cell>
          <cell r="S1597">
            <v>0</v>
          </cell>
          <cell r="T1597">
            <v>0</v>
          </cell>
          <cell r="U1597">
            <v>0.85170000000000001</v>
          </cell>
          <cell r="V1597">
            <v>0</v>
          </cell>
          <cell r="W1597">
            <v>0</v>
          </cell>
          <cell r="X1597">
            <v>0.85170000000000001</v>
          </cell>
          <cell r="Y1597">
            <v>0</v>
          </cell>
          <cell r="Z1597">
            <v>0</v>
          </cell>
          <cell r="AA1597"/>
          <cell r="AB1597"/>
          <cell r="AC1597"/>
          <cell r="AD1597"/>
          <cell r="AE1597"/>
          <cell r="AF1597"/>
          <cell r="AG1597"/>
          <cell r="AH1597"/>
          <cell r="AI1597"/>
          <cell r="AJ1597"/>
          <cell r="AK1597"/>
          <cell r="AL1597"/>
        </row>
        <row r="1598">
          <cell r="D1598" t="str">
            <v>USD</v>
          </cell>
          <cell r="J1598" t="str">
            <v>LETRAS EN GARANTÍA</v>
          </cell>
          <cell r="L1598" t="str">
            <v>TASA CERO</v>
          </cell>
          <cell r="M1598" t="str">
            <v>Argentina</v>
          </cell>
          <cell r="Q1598" t="str">
            <v>No mercado</v>
          </cell>
          <cell r="R1598">
            <v>0.85170000000000001</v>
          </cell>
          <cell r="S1598">
            <v>0</v>
          </cell>
          <cell r="T1598">
            <v>0</v>
          </cell>
          <cell r="U1598">
            <v>0.85170000000000001</v>
          </cell>
          <cell r="V1598">
            <v>0</v>
          </cell>
          <cell r="W1598">
            <v>0</v>
          </cell>
          <cell r="X1598">
            <v>0.85170000000000001</v>
          </cell>
          <cell r="Y1598">
            <v>0</v>
          </cell>
          <cell r="Z1598">
            <v>0</v>
          </cell>
          <cell r="AA1598"/>
          <cell r="AB1598"/>
          <cell r="AC1598"/>
          <cell r="AD1598"/>
          <cell r="AE1598"/>
          <cell r="AF1598"/>
          <cell r="AG1598"/>
          <cell r="AH1598"/>
          <cell r="AI1598"/>
          <cell r="AJ1598"/>
          <cell r="AK1598"/>
          <cell r="AL1598"/>
        </row>
        <row r="1599">
          <cell r="D1599" t="str">
            <v>USD</v>
          </cell>
          <cell r="J1599" t="str">
            <v>LETRAS EN GARANTÍA</v>
          </cell>
          <cell r="L1599" t="str">
            <v>TASA CERO</v>
          </cell>
          <cell r="M1599" t="str">
            <v>Argentina</v>
          </cell>
          <cell r="Q1599" t="str">
            <v>No mercado</v>
          </cell>
          <cell r="R1599">
            <v>0.85170000000000001</v>
          </cell>
          <cell r="S1599">
            <v>0</v>
          </cell>
          <cell r="T1599">
            <v>0</v>
          </cell>
          <cell r="U1599">
            <v>0.85170000000000001</v>
          </cell>
          <cell r="V1599">
            <v>0</v>
          </cell>
          <cell r="W1599">
            <v>0</v>
          </cell>
          <cell r="X1599">
            <v>0.85170000000000001</v>
          </cell>
          <cell r="Y1599">
            <v>0</v>
          </cell>
          <cell r="Z1599">
            <v>0</v>
          </cell>
          <cell r="AA1599"/>
          <cell r="AB1599"/>
          <cell r="AC1599"/>
          <cell r="AD1599"/>
          <cell r="AE1599"/>
          <cell r="AF1599"/>
          <cell r="AG1599"/>
          <cell r="AH1599"/>
          <cell r="AI1599"/>
          <cell r="AJ1599"/>
          <cell r="AK1599"/>
          <cell r="AL1599"/>
        </row>
        <row r="1600">
          <cell r="D1600" t="str">
            <v>USD</v>
          </cell>
          <cell r="J1600" t="str">
            <v>LETRAS EN GARANTÍA</v>
          </cell>
          <cell r="L1600" t="str">
            <v>TASA CERO</v>
          </cell>
          <cell r="M1600" t="str">
            <v>Argentina</v>
          </cell>
          <cell r="Q1600" t="str">
            <v>No mercado</v>
          </cell>
          <cell r="R1600">
            <v>0.85170000000000001</v>
          </cell>
          <cell r="S1600">
            <v>0</v>
          </cell>
          <cell r="T1600">
            <v>0</v>
          </cell>
          <cell r="U1600">
            <v>0.85170000000000001</v>
          </cell>
          <cell r="V1600">
            <v>0</v>
          </cell>
          <cell r="W1600">
            <v>0</v>
          </cell>
          <cell r="X1600">
            <v>0.85170000000000001</v>
          </cell>
          <cell r="Y1600">
            <v>0</v>
          </cell>
          <cell r="Z1600">
            <v>0</v>
          </cell>
          <cell r="AA1600"/>
          <cell r="AB1600"/>
          <cell r="AC1600"/>
          <cell r="AD1600"/>
          <cell r="AE1600"/>
          <cell r="AF1600"/>
          <cell r="AG1600"/>
          <cell r="AH1600"/>
          <cell r="AI1600"/>
          <cell r="AJ1600"/>
          <cell r="AK1600"/>
          <cell r="AL1600"/>
        </row>
        <row r="1601">
          <cell r="D1601" t="str">
            <v>USD</v>
          </cell>
          <cell r="J1601" t="str">
            <v>LETRAS EN GARANTÍA</v>
          </cell>
          <cell r="L1601" t="str">
            <v>TASA CERO</v>
          </cell>
          <cell r="M1601" t="str">
            <v>Argentina</v>
          </cell>
          <cell r="Q1601" t="str">
            <v>No mercado</v>
          </cell>
          <cell r="R1601">
            <v>0.85170000000000001</v>
          </cell>
          <cell r="S1601">
            <v>0</v>
          </cell>
          <cell r="T1601">
            <v>0</v>
          </cell>
          <cell r="U1601">
            <v>0.85170000000000001</v>
          </cell>
          <cell r="V1601">
            <v>0</v>
          </cell>
          <cell r="W1601">
            <v>0</v>
          </cell>
          <cell r="X1601">
            <v>0.85170000000000001</v>
          </cell>
          <cell r="Y1601">
            <v>0</v>
          </cell>
          <cell r="Z1601">
            <v>0</v>
          </cell>
          <cell r="AA1601"/>
          <cell r="AB1601"/>
          <cell r="AC1601"/>
          <cell r="AD1601"/>
          <cell r="AE1601"/>
          <cell r="AF1601"/>
          <cell r="AG1601"/>
          <cell r="AH1601"/>
          <cell r="AI1601"/>
          <cell r="AJ1601"/>
          <cell r="AK1601"/>
          <cell r="AL1601"/>
        </row>
        <row r="1602">
          <cell r="D1602" t="str">
            <v>USD</v>
          </cell>
          <cell r="J1602" t="str">
            <v>LETRAS EN GARANTÍA</v>
          </cell>
          <cell r="L1602" t="str">
            <v>TASA CERO</v>
          </cell>
          <cell r="M1602" t="str">
            <v>Argentina</v>
          </cell>
          <cell r="Q1602" t="str">
            <v>No mercado</v>
          </cell>
          <cell r="R1602">
            <v>0.87749999999999995</v>
          </cell>
          <cell r="S1602">
            <v>0</v>
          </cell>
          <cell r="T1602">
            <v>0</v>
          </cell>
          <cell r="U1602">
            <v>0.87749999999999995</v>
          </cell>
          <cell r="V1602">
            <v>0</v>
          </cell>
          <cell r="W1602">
            <v>0</v>
          </cell>
          <cell r="X1602">
            <v>0.87749999999999995</v>
          </cell>
          <cell r="Y1602">
            <v>0</v>
          </cell>
          <cell r="Z1602">
            <v>0</v>
          </cell>
          <cell r="AA1602"/>
          <cell r="AB1602"/>
          <cell r="AC1602"/>
          <cell r="AD1602"/>
          <cell r="AE1602"/>
          <cell r="AF1602"/>
          <cell r="AG1602"/>
          <cell r="AH1602"/>
          <cell r="AI1602"/>
          <cell r="AJ1602"/>
          <cell r="AK1602"/>
          <cell r="AL1602"/>
        </row>
        <row r="1603">
          <cell r="D1603" t="str">
            <v>USD</v>
          </cell>
          <cell r="J1603" t="str">
            <v>LETRAS EN GARANTÍA</v>
          </cell>
          <cell r="L1603" t="str">
            <v>TASA CERO</v>
          </cell>
          <cell r="M1603" t="str">
            <v>Argentina</v>
          </cell>
          <cell r="Q1603" t="str">
            <v>No mercado</v>
          </cell>
          <cell r="R1603">
            <v>0.87749999999999995</v>
          </cell>
          <cell r="S1603">
            <v>0</v>
          </cell>
          <cell r="T1603">
            <v>0</v>
          </cell>
          <cell r="U1603">
            <v>0.87749999999999995</v>
          </cell>
          <cell r="V1603">
            <v>0</v>
          </cell>
          <cell r="W1603">
            <v>0</v>
          </cell>
          <cell r="X1603">
            <v>0.87749999999999995</v>
          </cell>
          <cell r="Y1603">
            <v>0</v>
          </cell>
          <cell r="Z1603">
            <v>0</v>
          </cell>
          <cell r="AA1603"/>
          <cell r="AB1603"/>
          <cell r="AC1603"/>
          <cell r="AD1603"/>
          <cell r="AE1603"/>
          <cell r="AF1603"/>
          <cell r="AG1603"/>
          <cell r="AH1603"/>
          <cell r="AI1603"/>
          <cell r="AJ1603"/>
          <cell r="AK1603"/>
          <cell r="AL1603"/>
        </row>
        <row r="1604">
          <cell r="D1604" t="str">
            <v>USD</v>
          </cell>
          <cell r="J1604" t="str">
            <v>LETRAS EN GARANTÍA</v>
          </cell>
          <cell r="L1604" t="str">
            <v>TASA CERO</v>
          </cell>
          <cell r="M1604" t="str">
            <v>Argentina</v>
          </cell>
          <cell r="Q1604" t="str">
            <v>No mercado</v>
          </cell>
          <cell r="R1604">
            <v>0.87749999999999995</v>
          </cell>
          <cell r="S1604">
            <v>0</v>
          </cell>
          <cell r="T1604">
            <v>0</v>
          </cell>
          <cell r="U1604">
            <v>0.87749999999999995</v>
          </cell>
          <cell r="V1604">
            <v>0</v>
          </cell>
          <cell r="W1604">
            <v>0</v>
          </cell>
          <cell r="X1604">
            <v>0.87749999999999995</v>
          </cell>
          <cell r="Y1604">
            <v>0</v>
          </cell>
          <cell r="Z1604">
            <v>0</v>
          </cell>
          <cell r="AA1604"/>
          <cell r="AB1604"/>
          <cell r="AC1604"/>
          <cell r="AD1604"/>
          <cell r="AE1604"/>
          <cell r="AF1604"/>
          <cell r="AG1604"/>
          <cell r="AH1604"/>
          <cell r="AI1604"/>
          <cell r="AJ1604"/>
          <cell r="AK1604"/>
          <cell r="AL1604"/>
        </row>
        <row r="1605">
          <cell r="D1605" t="str">
            <v>USD</v>
          </cell>
          <cell r="J1605" t="str">
            <v>LETRAS EN GARANTÍA</v>
          </cell>
          <cell r="L1605" t="str">
            <v>TASA CERO</v>
          </cell>
          <cell r="M1605" t="str">
            <v>Argentina</v>
          </cell>
          <cell r="Q1605" t="str">
            <v>No mercado</v>
          </cell>
          <cell r="R1605">
            <v>0.87749999999999995</v>
          </cell>
          <cell r="S1605">
            <v>0</v>
          </cell>
          <cell r="T1605">
            <v>0</v>
          </cell>
          <cell r="U1605">
            <v>0.87749999999999995</v>
          </cell>
          <cell r="V1605">
            <v>0</v>
          </cell>
          <cell r="W1605">
            <v>0</v>
          </cell>
          <cell r="X1605">
            <v>0.87749999999999995</v>
          </cell>
          <cell r="Y1605">
            <v>0</v>
          </cell>
          <cell r="Z1605">
            <v>0</v>
          </cell>
          <cell r="AA1605"/>
          <cell r="AB1605"/>
          <cell r="AC1605"/>
          <cell r="AD1605"/>
          <cell r="AE1605"/>
          <cell r="AF1605"/>
          <cell r="AG1605"/>
          <cell r="AH1605"/>
          <cell r="AI1605"/>
          <cell r="AJ1605"/>
          <cell r="AK1605"/>
          <cell r="AL1605"/>
        </row>
        <row r="1606">
          <cell r="D1606" t="str">
            <v>USD</v>
          </cell>
          <cell r="J1606" t="str">
            <v>LETRAS EN GARANTÍA</v>
          </cell>
          <cell r="L1606" t="str">
            <v>TASA CERO</v>
          </cell>
          <cell r="M1606" t="str">
            <v>Argentina</v>
          </cell>
          <cell r="Q1606" t="str">
            <v>No mercado</v>
          </cell>
          <cell r="R1606">
            <v>0.87749999999999995</v>
          </cell>
          <cell r="S1606">
            <v>0</v>
          </cell>
          <cell r="T1606">
            <v>0</v>
          </cell>
          <cell r="U1606">
            <v>0.87749999999999995</v>
          </cell>
          <cell r="V1606">
            <v>0</v>
          </cell>
          <cell r="W1606">
            <v>0</v>
          </cell>
          <cell r="X1606">
            <v>0.87749999999999995</v>
          </cell>
          <cell r="Y1606">
            <v>0</v>
          </cell>
          <cell r="Z1606">
            <v>0</v>
          </cell>
          <cell r="AA1606"/>
          <cell r="AB1606"/>
          <cell r="AC1606"/>
          <cell r="AD1606"/>
          <cell r="AE1606"/>
          <cell r="AF1606"/>
          <cell r="AG1606"/>
          <cell r="AH1606"/>
          <cell r="AI1606"/>
          <cell r="AJ1606"/>
          <cell r="AK1606"/>
          <cell r="AL1606"/>
        </row>
        <row r="1607">
          <cell r="D1607" t="str">
            <v>USD</v>
          </cell>
          <cell r="J1607" t="str">
            <v>LETRAS EN GARANTÍA</v>
          </cell>
          <cell r="L1607" t="str">
            <v>TASA CERO</v>
          </cell>
          <cell r="M1607" t="str">
            <v>Argentina</v>
          </cell>
          <cell r="Q1607" t="str">
            <v>No mercado</v>
          </cell>
          <cell r="R1607">
            <v>0.87749999999999995</v>
          </cell>
          <cell r="S1607">
            <v>0</v>
          </cell>
          <cell r="T1607">
            <v>0</v>
          </cell>
          <cell r="U1607">
            <v>0.87749999999999995</v>
          </cell>
          <cell r="V1607">
            <v>0</v>
          </cell>
          <cell r="W1607">
            <v>0</v>
          </cell>
          <cell r="X1607">
            <v>0.87749999999999995</v>
          </cell>
          <cell r="Y1607">
            <v>0</v>
          </cell>
          <cell r="Z1607">
            <v>0</v>
          </cell>
          <cell r="AA1607"/>
          <cell r="AB1607"/>
          <cell r="AC1607"/>
          <cell r="AD1607"/>
          <cell r="AE1607"/>
          <cell r="AF1607"/>
          <cell r="AG1607"/>
          <cell r="AH1607"/>
          <cell r="AI1607"/>
          <cell r="AJ1607"/>
          <cell r="AK1607"/>
          <cell r="AL1607"/>
        </row>
        <row r="1608">
          <cell r="D1608" t="str">
            <v>USD</v>
          </cell>
          <cell r="J1608" t="str">
            <v>LETRAS EN GARANTÍA</v>
          </cell>
          <cell r="L1608" t="str">
            <v>TASA CERO</v>
          </cell>
          <cell r="M1608" t="str">
            <v>Argentina</v>
          </cell>
          <cell r="Q1608" t="str">
            <v>No mercado</v>
          </cell>
          <cell r="R1608">
            <v>0.87749999999999995</v>
          </cell>
          <cell r="S1608">
            <v>0</v>
          </cell>
          <cell r="T1608">
            <v>0</v>
          </cell>
          <cell r="U1608">
            <v>0.87749999999999995</v>
          </cell>
          <cell r="V1608">
            <v>0</v>
          </cell>
          <cell r="W1608">
            <v>0</v>
          </cell>
          <cell r="X1608">
            <v>0.87749999999999995</v>
          </cell>
          <cell r="Y1608">
            <v>0</v>
          </cell>
          <cell r="Z1608">
            <v>0</v>
          </cell>
          <cell r="AA1608"/>
          <cell r="AB1608"/>
          <cell r="AC1608"/>
          <cell r="AD1608"/>
          <cell r="AE1608"/>
          <cell r="AF1608"/>
          <cell r="AG1608"/>
          <cell r="AH1608"/>
          <cell r="AI1608"/>
          <cell r="AJ1608"/>
          <cell r="AK1608"/>
          <cell r="AL1608"/>
        </row>
        <row r="1609">
          <cell r="D1609" t="str">
            <v>USD</v>
          </cell>
          <cell r="J1609" t="str">
            <v>LETRAS EN GARANTÍA</v>
          </cell>
          <cell r="L1609" t="str">
            <v>TASA CERO</v>
          </cell>
          <cell r="M1609" t="str">
            <v>Argentina</v>
          </cell>
          <cell r="Q1609" t="str">
            <v>No mercado</v>
          </cell>
          <cell r="R1609">
            <v>0.87749999999999995</v>
          </cell>
          <cell r="S1609">
            <v>0</v>
          </cell>
          <cell r="T1609">
            <v>0</v>
          </cell>
          <cell r="U1609">
            <v>0.87749999999999995</v>
          </cell>
          <cell r="V1609">
            <v>0</v>
          </cell>
          <cell r="W1609">
            <v>0</v>
          </cell>
          <cell r="X1609">
            <v>0.87749999999999995</v>
          </cell>
          <cell r="Y1609">
            <v>0</v>
          </cell>
          <cell r="Z1609">
            <v>0</v>
          </cell>
          <cell r="AA1609"/>
          <cell r="AB1609"/>
          <cell r="AC1609"/>
          <cell r="AD1609"/>
          <cell r="AE1609"/>
          <cell r="AF1609"/>
          <cell r="AG1609"/>
          <cell r="AH1609"/>
          <cell r="AI1609"/>
          <cell r="AJ1609"/>
          <cell r="AK1609"/>
          <cell r="AL1609"/>
        </row>
        <row r="1610">
          <cell r="D1610" t="str">
            <v>USD</v>
          </cell>
          <cell r="J1610" t="str">
            <v>LETRAS EN GARANTÍA</v>
          </cell>
          <cell r="L1610" t="str">
            <v>TASA CERO</v>
          </cell>
          <cell r="M1610" t="str">
            <v>Argentina</v>
          </cell>
          <cell r="Q1610" t="str">
            <v>No mercado</v>
          </cell>
          <cell r="R1610">
            <v>0.87749999999999995</v>
          </cell>
          <cell r="S1610">
            <v>0</v>
          </cell>
          <cell r="T1610">
            <v>0</v>
          </cell>
          <cell r="U1610">
            <v>0.87749999999999995</v>
          </cell>
          <cell r="V1610">
            <v>0</v>
          </cell>
          <cell r="W1610">
            <v>0</v>
          </cell>
          <cell r="X1610">
            <v>0.87749999999999995</v>
          </cell>
          <cell r="Y1610">
            <v>0</v>
          </cell>
          <cell r="Z1610">
            <v>0</v>
          </cell>
          <cell r="AA1610"/>
          <cell r="AB1610"/>
          <cell r="AC1610"/>
          <cell r="AD1610"/>
          <cell r="AE1610"/>
          <cell r="AF1610"/>
          <cell r="AG1610"/>
          <cell r="AH1610"/>
          <cell r="AI1610"/>
          <cell r="AJ1610"/>
          <cell r="AK1610"/>
          <cell r="AL1610"/>
        </row>
        <row r="1611">
          <cell r="D1611" t="str">
            <v>USD</v>
          </cell>
          <cell r="J1611" t="str">
            <v>LETRAS EN GARANTÍA</v>
          </cell>
          <cell r="L1611" t="str">
            <v>TASA CERO</v>
          </cell>
          <cell r="M1611" t="str">
            <v>Argentina</v>
          </cell>
          <cell r="Q1611" t="str">
            <v>No mercado</v>
          </cell>
          <cell r="R1611">
            <v>0.87749999999999995</v>
          </cell>
          <cell r="S1611">
            <v>0</v>
          </cell>
          <cell r="T1611">
            <v>0</v>
          </cell>
          <cell r="U1611">
            <v>0.87749999999999995</v>
          </cell>
          <cell r="V1611">
            <v>0</v>
          </cell>
          <cell r="W1611">
            <v>0</v>
          </cell>
          <cell r="X1611">
            <v>0.87749999999999995</v>
          </cell>
          <cell r="Y1611">
            <v>0</v>
          </cell>
          <cell r="Z1611">
            <v>0</v>
          </cell>
          <cell r="AA1611"/>
          <cell r="AB1611"/>
          <cell r="AC1611"/>
          <cell r="AD1611"/>
          <cell r="AE1611"/>
          <cell r="AF1611"/>
          <cell r="AG1611"/>
          <cell r="AH1611"/>
          <cell r="AI1611"/>
          <cell r="AJ1611"/>
          <cell r="AK1611"/>
          <cell r="AL1611"/>
        </row>
        <row r="1612">
          <cell r="D1612" t="str">
            <v>USD</v>
          </cell>
          <cell r="J1612" t="str">
            <v>LETRAS EN GARANTÍA</v>
          </cell>
          <cell r="L1612" t="str">
            <v>TASA CERO</v>
          </cell>
          <cell r="M1612" t="str">
            <v>Argentina</v>
          </cell>
          <cell r="Q1612" t="str">
            <v>No mercado</v>
          </cell>
          <cell r="R1612">
            <v>0.87749999999999995</v>
          </cell>
          <cell r="S1612">
            <v>0</v>
          </cell>
          <cell r="T1612">
            <v>0</v>
          </cell>
          <cell r="U1612">
            <v>0.87749999999999995</v>
          </cell>
          <cell r="V1612">
            <v>0</v>
          </cell>
          <cell r="W1612">
            <v>0</v>
          </cell>
          <cell r="X1612">
            <v>0.87749999999999995</v>
          </cell>
          <cell r="Y1612">
            <v>0</v>
          </cell>
          <cell r="Z1612">
            <v>0</v>
          </cell>
          <cell r="AA1612"/>
          <cell r="AB1612"/>
          <cell r="AC1612"/>
          <cell r="AD1612"/>
          <cell r="AE1612"/>
          <cell r="AF1612"/>
          <cell r="AG1612"/>
          <cell r="AH1612"/>
          <cell r="AI1612"/>
          <cell r="AJ1612"/>
          <cell r="AK1612"/>
          <cell r="AL1612"/>
        </row>
        <row r="1613">
          <cell r="D1613" t="str">
            <v>USD</v>
          </cell>
          <cell r="J1613" t="str">
            <v>LETRAS EN GARANTÍA</v>
          </cell>
          <cell r="L1613" t="str">
            <v>TASA CERO</v>
          </cell>
          <cell r="M1613" t="str">
            <v>Argentina</v>
          </cell>
          <cell r="Q1613" t="str">
            <v>No mercado</v>
          </cell>
          <cell r="R1613">
            <v>0.87749999999999995</v>
          </cell>
          <cell r="S1613">
            <v>0</v>
          </cell>
          <cell r="T1613">
            <v>0</v>
          </cell>
          <cell r="U1613">
            <v>0.87749999999999995</v>
          </cell>
          <cell r="V1613">
            <v>0</v>
          </cell>
          <cell r="W1613">
            <v>0</v>
          </cell>
          <cell r="X1613">
            <v>0.87749999999999995</v>
          </cell>
          <cell r="Y1613">
            <v>0</v>
          </cell>
          <cell r="Z1613">
            <v>0</v>
          </cell>
          <cell r="AA1613"/>
          <cell r="AB1613"/>
          <cell r="AC1613"/>
          <cell r="AD1613"/>
          <cell r="AE1613"/>
          <cell r="AF1613"/>
          <cell r="AG1613"/>
          <cell r="AH1613"/>
          <cell r="AI1613"/>
          <cell r="AJ1613"/>
          <cell r="AK1613"/>
          <cell r="AL1613"/>
        </row>
        <row r="1614">
          <cell r="D1614" t="str">
            <v>USD</v>
          </cell>
          <cell r="J1614" t="str">
            <v>LETRAS EN GARANTÍA</v>
          </cell>
          <cell r="L1614" t="str">
            <v>TASA CERO</v>
          </cell>
          <cell r="M1614" t="str">
            <v>Argentina</v>
          </cell>
          <cell r="Q1614" t="str">
            <v>No mercado</v>
          </cell>
          <cell r="R1614">
            <v>0.87749999999999995</v>
          </cell>
          <cell r="S1614">
            <v>0</v>
          </cell>
          <cell r="T1614">
            <v>0</v>
          </cell>
          <cell r="U1614">
            <v>0.87749999999999995</v>
          </cell>
          <cell r="V1614">
            <v>0</v>
          </cell>
          <cell r="W1614">
            <v>0</v>
          </cell>
          <cell r="X1614">
            <v>0.87749999999999995</v>
          </cell>
          <cell r="Y1614">
            <v>0</v>
          </cell>
          <cell r="Z1614">
            <v>0</v>
          </cell>
          <cell r="AA1614"/>
          <cell r="AB1614"/>
          <cell r="AC1614"/>
          <cell r="AD1614"/>
          <cell r="AE1614"/>
          <cell r="AF1614"/>
          <cell r="AG1614"/>
          <cell r="AH1614"/>
          <cell r="AI1614"/>
          <cell r="AJ1614"/>
          <cell r="AK1614"/>
          <cell r="AL1614"/>
        </row>
        <row r="1615">
          <cell r="D1615" t="str">
            <v>USD</v>
          </cell>
          <cell r="J1615" t="str">
            <v>LETRAS EN GARANTÍA</v>
          </cell>
          <cell r="L1615" t="str">
            <v>TASA CERO</v>
          </cell>
          <cell r="M1615" t="str">
            <v>Argentina</v>
          </cell>
          <cell r="Q1615" t="str">
            <v>No mercado</v>
          </cell>
          <cell r="R1615">
            <v>0.87749999999999995</v>
          </cell>
          <cell r="S1615">
            <v>0</v>
          </cell>
          <cell r="T1615">
            <v>0</v>
          </cell>
          <cell r="U1615">
            <v>0.87749999999999995</v>
          </cell>
          <cell r="V1615">
            <v>0</v>
          </cell>
          <cell r="W1615">
            <v>0</v>
          </cell>
          <cell r="X1615">
            <v>0.87749999999999995</v>
          </cell>
          <cell r="Y1615">
            <v>0</v>
          </cell>
          <cell r="Z1615">
            <v>0</v>
          </cell>
          <cell r="AA1615"/>
          <cell r="AB1615"/>
          <cell r="AC1615"/>
          <cell r="AD1615"/>
          <cell r="AE1615"/>
          <cell r="AF1615"/>
          <cell r="AG1615"/>
          <cell r="AH1615"/>
          <cell r="AI1615"/>
          <cell r="AJ1615"/>
          <cell r="AK1615"/>
          <cell r="AL1615"/>
        </row>
        <row r="1616">
          <cell r="D1616" t="str">
            <v>USD</v>
          </cell>
          <cell r="J1616" t="str">
            <v>LETRAS EN GARANTÍA</v>
          </cell>
          <cell r="L1616" t="str">
            <v>TASA CERO</v>
          </cell>
          <cell r="M1616" t="str">
            <v>Argentina</v>
          </cell>
          <cell r="Q1616" t="str">
            <v>No mercado</v>
          </cell>
          <cell r="R1616">
            <v>0.87749999999999995</v>
          </cell>
          <cell r="S1616">
            <v>0</v>
          </cell>
          <cell r="T1616">
            <v>0</v>
          </cell>
          <cell r="U1616">
            <v>0.87749999999999995</v>
          </cell>
          <cell r="V1616">
            <v>0</v>
          </cell>
          <cell r="W1616">
            <v>0</v>
          </cell>
          <cell r="X1616">
            <v>0.87749999999999995</v>
          </cell>
          <cell r="Y1616">
            <v>0</v>
          </cell>
          <cell r="Z1616">
            <v>0</v>
          </cell>
          <cell r="AA1616"/>
          <cell r="AB1616"/>
          <cell r="AC1616"/>
          <cell r="AD1616"/>
          <cell r="AE1616"/>
          <cell r="AF1616"/>
          <cell r="AG1616"/>
          <cell r="AH1616"/>
          <cell r="AI1616"/>
          <cell r="AJ1616"/>
          <cell r="AK1616"/>
          <cell r="AL1616"/>
        </row>
        <row r="1617">
          <cell r="D1617" t="str">
            <v>USD</v>
          </cell>
          <cell r="J1617" t="str">
            <v>LETRAS EN GARANTÍA</v>
          </cell>
          <cell r="L1617" t="str">
            <v>TASA CERO</v>
          </cell>
          <cell r="M1617" t="str">
            <v>Argentina</v>
          </cell>
          <cell r="Q1617" t="str">
            <v>No mercado</v>
          </cell>
          <cell r="R1617">
            <v>0.87749999999999995</v>
          </cell>
          <cell r="S1617">
            <v>0</v>
          </cell>
          <cell r="T1617">
            <v>0</v>
          </cell>
          <cell r="U1617">
            <v>0.87749999999999995</v>
          </cell>
          <cell r="V1617">
            <v>0</v>
          </cell>
          <cell r="W1617">
            <v>0</v>
          </cell>
          <cell r="X1617">
            <v>0.87749999999999995</v>
          </cell>
          <cell r="Y1617">
            <v>0</v>
          </cell>
          <cell r="Z1617">
            <v>0</v>
          </cell>
          <cell r="AA1617"/>
          <cell r="AB1617"/>
          <cell r="AC1617"/>
          <cell r="AD1617"/>
          <cell r="AE1617"/>
          <cell r="AF1617"/>
          <cell r="AG1617"/>
          <cell r="AH1617"/>
          <cell r="AI1617"/>
          <cell r="AJ1617"/>
          <cell r="AK1617"/>
          <cell r="AL1617"/>
        </row>
        <row r="1618">
          <cell r="D1618" t="str">
            <v>USD</v>
          </cell>
          <cell r="J1618" t="str">
            <v>LETRAS EN GARANTÍA</v>
          </cell>
          <cell r="L1618" t="str">
            <v>TASA CERO</v>
          </cell>
          <cell r="M1618" t="str">
            <v>Argentina</v>
          </cell>
          <cell r="Q1618" t="str">
            <v>No mercado</v>
          </cell>
          <cell r="R1618">
            <v>0.87749999999999995</v>
          </cell>
          <cell r="S1618">
            <v>0</v>
          </cell>
          <cell r="T1618">
            <v>0</v>
          </cell>
          <cell r="U1618">
            <v>0.87749999999999995</v>
          </cell>
          <cell r="V1618">
            <v>0</v>
          </cell>
          <cell r="W1618">
            <v>0</v>
          </cell>
          <cell r="X1618">
            <v>0.87749999999999995</v>
          </cell>
          <cell r="Y1618">
            <v>0</v>
          </cell>
          <cell r="Z1618">
            <v>0</v>
          </cell>
          <cell r="AA1618"/>
          <cell r="AB1618"/>
          <cell r="AC1618"/>
          <cell r="AD1618"/>
          <cell r="AE1618"/>
          <cell r="AF1618"/>
          <cell r="AG1618"/>
          <cell r="AH1618"/>
          <cell r="AI1618"/>
          <cell r="AJ1618"/>
          <cell r="AK1618"/>
          <cell r="AL1618"/>
        </row>
        <row r="1619">
          <cell r="D1619" t="str">
            <v>USD</v>
          </cell>
          <cell r="J1619" t="str">
            <v>LETRAS EN GARANTÍA</v>
          </cell>
          <cell r="L1619" t="str">
            <v>TASA CERO</v>
          </cell>
          <cell r="M1619" t="str">
            <v>Argentina</v>
          </cell>
          <cell r="Q1619" t="str">
            <v>No mercado</v>
          </cell>
          <cell r="R1619">
            <v>0.87749999999999995</v>
          </cell>
          <cell r="S1619">
            <v>0</v>
          </cell>
          <cell r="T1619">
            <v>0</v>
          </cell>
          <cell r="U1619">
            <v>0.87749999999999995</v>
          </cell>
          <cell r="V1619">
            <v>0</v>
          </cell>
          <cell r="W1619">
            <v>0</v>
          </cell>
          <cell r="X1619">
            <v>0.87749999999999995</v>
          </cell>
          <cell r="Y1619">
            <v>0</v>
          </cell>
          <cell r="Z1619">
            <v>0</v>
          </cell>
          <cell r="AA1619"/>
          <cell r="AB1619"/>
          <cell r="AC1619"/>
          <cell r="AD1619"/>
          <cell r="AE1619"/>
          <cell r="AF1619"/>
          <cell r="AG1619"/>
          <cell r="AH1619"/>
          <cell r="AI1619"/>
          <cell r="AJ1619"/>
          <cell r="AK1619"/>
          <cell r="AL1619"/>
        </row>
        <row r="1620">
          <cell r="D1620" t="str">
            <v>USD</v>
          </cell>
          <cell r="J1620" t="str">
            <v>LETRAS EN GARANTÍA</v>
          </cell>
          <cell r="L1620" t="str">
            <v>TASA CERO</v>
          </cell>
          <cell r="M1620" t="str">
            <v>Argentina</v>
          </cell>
          <cell r="Q1620" t="str">
            <v>No mercado</v>
          </cell>
          <cell r="R1620">
            <v>0.87749999999999995</v>
          </cell>
          <cell r="S1620">
            <v>0</v>
          </cell>
          <cell r="T1620">
            <v>0</v>
          </cell>
          <cell r="U1620">
            <v>0.87749999999999995</v>
          </cell>
          <cell r="V1620">
            <v>0</v>
          </cell>
          <cell r="W1620">
            <v>0</v>
          </cell>
          <cell r="X1620">
            <v>0.87749999999999995</v>
          </cell>
          <cell r="Y1620">
            <v>0</v>
          </cell>
          <cell r="Z1620">
            <v>0</v>
          </cell>
          <cell r="AA1620"/>
          <cell r="AB1620"/>
          <cell r="AC1620"/>
          <cell r="AD1620"/>
          <cell r="AE1620"/>
          <cell r="AF1620"/>
          <cell r="AG1620"/>
          <cell r="AH1620"/>
          <cell r="AI1620"/>
          <cell r="AJ1620"/>
          <cell r="AK1620"/>
          <cell r="AL1620"/>
        </row>
        <row r="1621">
          <cell r="D1621" t="str">
            <v>USD</v>
          </cell>
          <cell r="J1621" t="str">
            <v>LETRAS EN GARANTÍA</v>
          </cell>
          <cell r="L1621" t="str">
            <v>TASA CERO</v>
          </cell>
          <cell r="M1621" t="str">
            <v>Argentina</v>
          </cell>
          <cell r="Q1621" t="str">
            <v>No mercado</v>
          </cell>
          <cell r="R1621">
            <v>0.87749999999999995</v>
          </cell>
          <cell r="S1621">
            <v>0</v>
          </cell>
          <cell r="T1621">
            <v>0</v>
          </cell>
          <cell r="U1621">
            <v>0.87749999999999995</v>
          </cell>
          <cell r="V1621">
            <v>0</v>
          </cell>
          <cell r="W1621">
            <v>0</v>
          </cell>
          <cell r="X1621">
            <v>0.87749999999999995</v>
          </cell>
          <cell r="Y1621">
            <v>0</v>
          </cell>
          <cell r="Z1621">
            <v>0</v>
          </cell>
          <cell r="AA1621"/>
          <cell r="AB1621"/>
          <cell r="AC1621"/>
          <cell r="AD1621"/>
          <cell r="AE1621"/>
          <cell r="AF1621"/>
          <cell r="AG1621"/>
          <cell r="AH1621"/>
          <cell r="AI1621"/>
          <cell r="AJ1621"/>
          <cell r="AK1621"/>
          <cell r="AL1621"/>
        </row>
        <row r="1622">
          <cell r="D1622" t="str">
            <v>USD</v>
          </cell>
          <cell r="J1622" t="str">
            <v>LETRAS EN GARANTÍA</v>
          </cell>
          <cell r="L1622" t="str">
            <v>TASA CERO</v>
          </cell>
          <cell r="M1622" t="str">
            <v>Argentina</v>
          </cell>
          <cell r="Q1622" t="str">
            <v>No mercado</v>
          </cell>
          <cell r="R1622">
            <v>0.9</v>
          </cell>
          <cell r="S1622">
            <v>0</v>
          </cell>
          <cell r="T1622">
            <v>0</v>
          </cell>
          <cell r="U1622">
            <v>0.9</v>
          </cell>
          <cell r="V1622">
            <v>0</v>
          </cell>
          <cell r="W1622">
            <v>0</v>
          </cell>
          <cell r="X1622">
            <v>0.9</v>
          </cell>
          <cell r="Y1622">
            <v>0</v>
          </cell>
          <cell r="Z1622">
            <v>0</v>
          </cell>
          <cell r="AA1622"/>
          <cell r="AB1622"/>
          <cell r="AC1622"/>
          <cell r="AD1622"/>
          <cell r="AE1622"/>
          <cell r="AF1622"/>
          <cell r="AG1622"/>
          <cell r="AH1622"/>
          <cell r="AI1622"/>
          <cell r="AJ1622"/>
          <cell r="AK1622"/>
          <cell r="AL1622"/>
        </row>
        <row r="1623">
          <cell r="D1623" t="str">
            <v>USD</v>
          </cell>
          <cell r="J1623" t="str">
            <v>LETRAS EN GARANTÍA</v>
          </cell>
          <cell r="L1623" t="str">
            <v>TASA CERO</v>
          </cell>
          <cell r="M1623" t="str">
            <v>Argentina</v>
          </cell>
          <cell r="Q1623" t="str">
            <v>No mercado</v>
          </cell>
          <cell r="R1623">
            <v>0.9</v>
          </cell>
          <cell r="S1623">
            <v>0</v>
          </cell>
          <cell r="T1623">
            <v>0</v>
          </cell>
          <cell r="U1623">
            <v>0.9</v>
          </cell>
          <cell r="V1623">
            <v>0</v>
          </cell>
          <cell r="W1623">
            <v>0</v>
          </cell>
          <cell r="X1623">
            <v>0.9</v>
          </cell>
          <cell r="Y1623">
            <v>0</v>
          </cell>
          <cell r="Z1623">
            <v>0</v>
          </cell>
          <cell r="AA1623"/>
          <cell r="AB1623"/>
          <cell r="AC1623"/>
          <cell r="AD1623"/>
          <cell r="AE1623"/>
          <cell r="AF1623"/>
          <cell r="AG1623"/>
          <cell r="AH1623"/>
          <cell r="AI1623"/>
          <cell r="AJ1623"/>
          <cell r="AK1623"/>
          <cell r="AL1623"/>
        </row>
        <row r="1624">
          <cell r="D1624" t="str">
            <v>USD</v>
          </cell>
          <cell r="J1624" t="str">
            <v>LETRAS EN GARANTÍA</v>
          </cell>
          <cell r="L1624" t="str">
            <v>TASA CERO</v>
          </cell>
          <cell r="M1624" t="str">
            <v>Argentina</v>
          </cell>
          <cell r="Q1624" t="str">
            <v>No mercado</v>
          </cell>
          <cell r="R1624">
            <v>0.9</v>
          </cell>
          <cell r="S1624">
            <v>0</v>
          </cell>
          <cell r="T1624">
            <v>0</v>
          </cell>
          <cell r="U1624">
            <v>0.9</v>
          </cell>
          <cell r="V1624">
            <v>0</v>
          </cell>
          <cell r="W1624">
            <v>0</v>
          </cell>
          <cell r="X1624">
            <v>0.9</v>
          </cell>
          <cell r="Y1624">
            <v>0</v>
          </cell>
          <cell r="Z1624">
            <v>0</v>
          </cell>
          <cell r="AA1624"/>
          <cell r="AB1624"/>
          <cell r="AC1624"/>
          <cell r="AD1624"/>
          <cell r="AE1624"/>
          <cell r="AF1624"/>
          <cell r="AG1624"/>
          <cell r="AH1624"/>
          <cell r="AI1624"/>
          <cell r="AJ1624"/>
          <cell r="AK1624"/>
          <cell r="AL1624"/>
        </row>
        <row r="1625">
          <cell r="D1625" t="str">
            <v>USD</v>
          </cell>
          <cell r="J1625" t="str">
            <v>LETRAS EN GARANTÍA</v>
          </cell>
          <cell r="L1625" t="str">
            <v>TASA CERO</v>
          </cell>
          <cell r="M1625" t="str">
            <v>Argentina</v>
          </cell>
          <cell r="Q1625" t="str">
            <v>No mercado</v>
          </cell>
          <cell r="R1625">
            <v>0.9</v>
          </cell>
          <cell r="S1625">
            <v>0</v>
          </cell>
          <cell r="T1625">
            <v>0</v>
          </cell>
          <cell r="U1625">
            <v>0.9</v>
          </cell>
          <cell r="V1625">
            <v>0</v>
          </cell>
          <cell r="W1625">
            <v>0</v>
          </cell>
          <cell r="X1625">
            <v>0.9</v>
          </cell>
          <cell r="Y1625">
            <v>0</v>
          </cell>
          <cell r="Z1625">
            <v>0</v>
          </cell>
          <cell r="AA1625"/>
          <cell r="AB1625"/>
          <cell r="AC1625"/>
          <cell r="AD1625"/>
          <cell r="AE1625"/>
          <cell r="AF1625"/>
          <cell r="AG1625"/>
          <cell r="AH1625"/>
          <cell r="AI1625"/>
          <cell r="AJ1625"/>
          <cell r="AK1625"/>
          <cell r="AL1625"/>
        </row>
        <row r="1626">
          <cell r="D1626" t="str">
            <v>USD</v>
          </cell>
          <cell r="J1626" t="str">
            <v>LETRAS EN GARANTÍA</v>
          </cell>
          <cell r="L1626" t="str">
            <v>TASA CERO</v>
          </cell>
          <cell r="M1626" t="str">
            <v>Argentina</v>
          </cell>
          <cell r="Q1626" t="str">
            <v>No mercado</v>
          </cell>
          <cell r="R1626">
            <v>0.9</v>
          </cell>
          <cell r="S1626">
            <v>0</v>
          </cell>
          <cell r="T1626">
            <v>0</v>
          </cell>
          <cell r="U1626">
            <v>0.9</v>
          </cell>
          <cell r="V1626">
            <v>0</v>
          </cell>
          <cell r="W1626">
            <v>0</v>
          </cell>
          <cell r="X1626">
            <v>0.9</v>
          </cell>
          <cell r="Y1626">
            <v>0</v>
          </cell>
          <cell r="Z1626">
            <v>0</v>
          </cell>
          <cell r="AA1626"/>
          <cell r="AB1626"/>
          <cell r="AC1626"/>
          <cell r="AD1626"/>
          <cell r="AE1626"/>
          <cell r="AF1626"/>
          <cell r="AG1626"/>
          <cell r="AH1626"/>
          <cell r="AI1626"/>
          <cell r="AJ1626"/>
          <cell r="AK1626"/>
          <cell r="AL1626"/>
        </row>
        <row r="1627">
          <cell r="D1627" t="str">
            <v>USD</v>
          </cell>
          <cell r="J1627" t="str">
            <v>LETRAS EN GARANTÍA</v>
          </cell>
          <cell r="L1627" t="str">
            <v>TASA CERO</v>
          </cell>
          <cell r="M1627" t="str">
            <v>Argentina</v>
          </cell>
          <cell r="Q1627" t="str">
            <v>No mercado</v>
          </cell>
          <cell r="R1627">
            <v>0.9</v>
          </cell>
          <cell r="S1627">
            <v>0</v>
          </cell>
          <cell r="T1627">
            <v>0</v>
          </cell>
          <cell r="U1627">
            <v>0.9</v>
          </cell>
          <cell r="V1627">
            <v>0</v>
          </cell>
          <cell r="W1627">
            <v>0</v>
          </cell>
          <cell r="X1627">
            <v>0.9</v>
          </cell>
          <cell r="Y1627">
            <v>0</v>
          </cell>
          <cell r="Z1627">
            <v>0</v>
          </cell>
          <cell r="AA1627"/>
          <cell r="AB1627"/>
          <cell r="AC1627"/>
          <cell r="AD1627"/>
          <cell r="AE1627"/>
          <cell r="AF1627"/>
          <cell r="AG1627"/>
          <cell r="AH1627"/>
          <cell r="AI1627"/>
          <cell r="AJ1627"/>
          <cell r="AK1627"/>
          <cell r="AL1627"/>
        </row>
        <row r="1628">
          <cell r="D1628" t="str">
            <v>USD</v>
          </cell>
          <cell r="J1628" t="str">
            <v>LETRAS EN GARANTÍA</v>
          </cell>
          <cell r="L1628" t="str">
            <v>TASA CERO</v>
          </cell>
          <cell r="M1628" t="str">
            <v>Argentina</v>
          </cell>
          <cell r="Q1628" t="str">
            <v>No mercado</v>
          </cell>
          <cell r="R1628">
            <v>0.9</v>
          </cell>
          <cell r="S1628">
            <v>0</v>
          </cell>
          <cell r="T1628">
            <v>0</v>
          </cell>
          <cell r="U1628">
            <v>0.9</v>
          </cell>
          <cell r="V1628">
            <v>0</v>
          </cell>
          <cell r="W1628">
            <v>0</v>
          </cell>
          <cell r="X1628">
            <v>0.9</v>
          </cell>
          <cell r="Y1628">
            <v>0</v>
          </cell>
          <cell r="Z1628">
            <v>0</v>
          </cell>
          <cell r="AA1628"/>
          <cell r="AB1628"/>
          <cell r="AC1628"/>
          <cell r="AD1628"/>
          <cell r="AE1628"/>
          <cell r="AF1628"/>
          <cell r="AG1628"/>
          <cell r="AH1628"/>
          <cell r="AI1628"/>
          <cell r="AJ1628"/>
          <cell r="AK1628"/>
          <cell r="AL1628"/>
        </row>
        <row r="1629">
          <cell r="D1629" t="str">
            <v>USD</v>
          </cell>
          <cell r="J1629" t="str">
            <v>LETRAS EN GARANTÍA</v>
          </cell>
          <cell r="L1629" t="str">
            <v>TASA CERO</v>
          </cell>
          <cell r="M1629" t="str">
            <v>Argentina</v>
          </cell>
          <cell r="Q1629" t="str">
            <v>No mercado</v>
          </cell>
          <cell r="R1629">
            <v>0.9</v>
          </cell>
          <cell r="S1629">
            <v>0</v>
          </cell>
          <cell r="T1629">
            <v>0</v>
          </cell>
          <cell r="U1629">
            <v>0.9</v>
          </cell>
          <cell r="V1629">
            <v>0</v>
          </cell>
          <cell r="W1629">
            <v>0</v>
          </cell>
          <cell r="X1629">
            <v>0.9</v>
          </cell>
          <cell r="Y1629">
            <v>0</v>
          </cell>
          <cell r="Z1629">
            <v>0</v>
          </cell>
          <cell r="AA1629"/>
          <cell r="AB1629"/>
          <cell r="AC1629"/>
          <cell r="AD1629"/>
          <cell r="AE1629"/>
          <cell r="AF1629"/>
          <cell r="AG1629"/>
          <cell r="AH1629"/>
          <cell r="AI1629"/>
          <cell r="AJ1629"/>
          <cell r="AK1629"/>
          <cell r="AL1629"/>
        </row>
        <row r="1630">
          <cell r="D1630" t="str">
            <v>USD</v>
          </cell>
          <cell r="J1630" t="str">
            <v>LETRAS EN GARANTÍA</v>
          </cell>
          <cell r="L1630" t="str">
            <v>TASA CERO</v>
          </cell>
          <cell r="M1630" t="str">
            <v>Argentina</v>
          </cell>
          <cell r="Q1630" t="str">
            <v>No mercado</v>
          </cell>
          <cell r="R1630">
            <v>0.9</v>
          </cell>
          <cell r="S1630">
            <v>0</v>
          </cell>
          <cell r="T1630">
            <v>0</v>
          </cell>
          <cell r="U1630">
            <v>0.9</v>
          </cell>
          <cell r="V1630">
            <v>0</v>
          </cell>
          <cell r="W1630">
            <v>0</v>
          </cell>
          <cell r="X1630">
            <v>0.9</v>
          </cell>
          <cell r="Y1630">
            <v>0</v>
          </cell>
          <cell r="Z1630">
            <v>0</v>
          </cell>
          <cell r="AA1630"/>
          <cell r="AB1630"/>
          <cell r="AC1630"/>
          <cell r="AD1630"/>
          <cell r="AE1630"/>
          <cell r="AF1630"/>
          <cell r="AG1630"/>
          <cell r="AH1630"/>
          <cell r="AI1630"/>
          <cell r="AJ1630"/>
          <cell r="AK1630"/>
          <cell r="AL1630"/>
        </row>
        <row r="1631">
          <cell r="D1631" t="str">
            <v>USD</v>
          </cell>
          <cell r="J1631" t="str">
            <v>LETRAS EN GARANTÍA</v>
          </cell>
          <cell r="L1631" t="str">
            <v>TASA CERO</v>
          </cell>
          <cell r="M1631" t="str">
            <v>Argentina</v>
          </cell>
          <cell r="Q1631" t="str">
            <v>No mercado</v>
          </cell>
          <cell r="R1631">
            <v>0.9</v>
          </cell>
          <cell r="S1631">
            <v>0</v>
          </cell>
          <cell r="T1631">
            <v>0</v>
          </cell>
          <cell r="U1631">
            <v>0.9</v>
          </cell>
          <cell r="V1631">
            <v>0</v>
          </cell>
          <cell r="W1631">
            <v>0</v>
          </cell>
          <cell r="X1631">
            <v>0.9</v>
          </cell>
          <cell r="Y1631">
            <v>0</v>
          </cell>
          <cell r="Z1631">
            <v>0</v>
          </cell>
          <cell r="AA1631"/>
          <cell r="AB1631"/>
          <cell r="AC1631"/>
          <cell r="AD1631"/>
          <cell r="AE1631"/>
          <cell r="AF1631"/>
          <cell r="AG1631"/>
          <cell r="AH1631"/>
          <cell r="AI1631"/>
          <cell r="AJ1631"/>
          <cell r="AK1631"/>
          <cell r="AL1631"/>
        </row>
        <row r="1632">
          <cell r="D1632" t="str">
            <v>USD</v>
          </cell>
          <cell r="J1632" t="str">
            <v>LETRAS EN GARANTÍA</v>
          </cell>
          <cell r="L1632" t="str">
            <v>TASA CERO</v>
          </cell>
          <cell r="M1632" t="str">
            <v>Argentina</v>
          </cell>
          <cell r="Q1632" t="str">
            <v>No mercado</v>
          </cell>
          <cell r="R1632">
            <v>0.9</v>
          </cell>
          <cell r="S1632">
            <v>0</v>
          </cell>
          <cell r="T1632">
            <v>0</v>
          </cell>
          <cell r="U1632">
            <v>0.9</v>
          </cell>
          <cell r="V1632">
            <v>0</v>
          </cell>
          <cell r="W1632">
            <v>0</v>
          </cell>
          <cell r="X1632">
            <v>0.9</v>
          </cell>
          <cell r="Y1632">
            <v>0</v>
          </cell>
          <cell r="Z1632">
            <v>0</v>
          </cell>
          <cell r="AA1632"/>
          <cell r="AB1632"/>
          <cell r="AC1632"/>
          <cell r="AD1632"/>
          <cell r="AE1632"/>
          <cell r="AF1632"/>
          <cell r="AG1632"/>
          <cell r="AH1632"/>
          <cell r="AI1632"/>
          <cell r="AJ1632"/>
          <cell r="AK1632"/>
          <cell r="AL1632"/>
        </row>
        <row r="1633">
          <cell r="D1633" t="str">
            <v>USD</v>
          </cell>
          <cell r="J1633" t="str">
            <v>LETRAS EN GARANTÍA</v>
          </cell>
          <cell r="L1633" t="str">
            <v>TASA CERO</v>
          </cell>
          <cell r="M1633" t="str">
            <v>Argentina</v>
          </cell>
          <cell r="Q1633" t="str">
            <v>No mercado</v>
          </cell>
          <cell r="R1633">
            <v>0.9</v>
          </cell>
          <cell r="S1633">
            <v>0</v>
          </cell>
          <cell r="T1633">
            <v>0</v>
          </cell>
          <cell r="U1633">
            <v>0.9</v>
          </cell>
          <cell r="V1633">
            <v>0</v>
          </cell>
          <cell r="W1633">
            <v>0</v>
          </cell>
          <cell r="X1633">
            <v>0.9</v>
          </cell>
          <cell r="Y1633">
            <v>0</v>
          </cell>
          <cell r="Z1633">
            <v>0</v>
          </cell>
          <cell r="AA1633"/>
          <cell r="AB1633"/>
          <cell r="AC1633"/>
          <cell r="AD1633"/>
          <cell r="AE1633"/>
          <cell r="AF1633"/>
          <cell r="AG1633"/>
          <cell r="AH1633"/>
          <cell r="AI1633"/>
          <cell r="AJ1633"/>
          <cell r="AK1633"/>
          <cell r="AL1633"/>
        </row>
        <row r="1634">
          <cell r="D1634" t="str">
            <v>USD</v>
          </cell>
          <cell r="J1634" t="str">
            <v>LETRAS EN GARANTÍA</v>
          </cell>
          <cell r="L1634" t="str">
            <v>TASA CERO</v>
          </cell>
          <cell r="M1634" t="str">
            <v>Argentina</v>
          </cell>
          <cell r="Q1634" t="str">
            <v>No mercado</v>
          </cell>
          <cell r="R1634">
            <v>0.9</v>
          </cell>
          <cell r="S1634">
            <v>0</v>
          </cell>
          <cell r="T1634">
            <v>0</v>
          </cell>
          <cell r="U1634">
            <v>0.9</v>
          </cell>
          <cell r="V1634">
            <v>0</v>
          </cell>
          <cell r="W1634">
            <v>0</v>
          </cell>
          <cell r="X1634">
            <v>0.9</v>
          </cell>
          <cell r="Y1634">
            <v>0</v>
          </cell>
          <cell r="Z1634">
            <v>0</v>
          </cell>
          <cell r="AA1634"/>
          <cell r="AB1634"/>
          <cell r="AC1634"/>
          <cell r="AD1634"/>
          <cell r="AE1634"/>
          <cell r="AF1634"/>
          <cell r="AG1634"/>
          <cell r="AH1634"/>
          <cell r="AI1634"/>
          <cell r="AJ1634"/>
          <cell r="AK1634"/>
          <cell r="AL1634"/>
        </row>
        <row r="1635">
          <cell r="D1635" t="str">
            <v>USD</v>
          </cell>
          <cell r="J1635" t="str">
            <v>LETRAS EN GARANTÍA</v>
          </cell>
          <cell r="L1635" t="str">
            <v>TASA CERO</v>
          </cell>
          <cell r="M1635" t="str">
            <v>Argentina</v>
          </cell>
          <cell r="Q1635" t="str">
            <v>No mercado</v>
          </cell>
          <cell r="R1635">
            <v>0.9</v>
          </cell>
          <cell r="S1635">
            <v>0</v>
          </cell>
          <cell r="T1635">
            <v>0</v>
          </cell>
          <cell r="U1635">
            <v>0.9</v>
          </cell>
          <cell r="V1635">
            <v>0</v>
          </cell>
          <cell r="W1635">
            <v>0</v>
          </cell>
          <cell r="X1635">
            <v>0.9</v>
          </cell>
          <cell r="Y1635">
            <v>0</v>
          </cell>
          <cell r="Z1635">
            <v>0</v>
          </cell>
          <cell r="AA1635"/>
          <cell r="AB1635"/>
          <cell r="AC1635"/>
          <cell r="AD1635"/>
          <cell r="AE1635"/>
          <cell r="AF1635"/>
          <cell r="AG1635"/>
          <cell r="AH1635"/>
          <cell r="AI1635"/>
          <cell r="AJ1635"/>
          <cell r="AK1635"/>
          <cell r="AL1635"/>
        </row>
        <row r="1636">
          <cell r="D1636" t="str">
            <v>USD</v>
          </cell>
          <cell r="J1636" t="str">
            <v>LETRAS EN GARANTÍA</v>
          </cell>
          <cell r="L1636" t="str">
            <v>TASA CERO</v>
          </cell>
          <cell r="M1636" t="str">
            <v>Argentina</v>
          </cell>
          <cell r="Q1636" t="str">
            <v>No mercado</v>
          </cell>
          <cell r="R1636">
            <v>0.9</v>
          </cell>
          <cell r="S1636">
            <v>0</v>
          </cell>
          <cell r="T1636">
            <v>0</v>
          </cell>
          <cell r="U1636">
            <v>0.9</v>
          </cell>
          <cell r="V1636">
            <v>0</v>
          </cell>
          <cell r="W1636">
            <v>0</v>
          </cell>
          <cell r="X1636">
            <v>0.9</v>
          </cell>
          <cell r="Y1636">
            <v>0</v>
          </cell>
          <cell r="Z1636">
            <v>0</v>
          </cell>
          <cell r="AA1636"/>
          <cell r="AB1636"/>
          <cell r="AC1636"/>
          <cell r="AD1636"/>
          <cell r="AE1636"/>
          <cell r="AF1636"/>
          <cell r="AG1636"/>
          <cell r="AH1636"/>
          <cell r="AI1636"/>
          <cell r="AJ1636"/>
          <cell r="AK1636"/>
          <cell r="AL1636"/>
        </row>
        <row r="1637">
          <cell r="D1637" t="str">
            <v>USD</v>
          </cell>
          <cell r="J1637" t="str">
            <v>LETRAS EN GARANTÍA</v>
          </cell>
          <cell r="L1637" t="str">
            <v>TASA CERO</v>
          </cell>
          <cell r="M1637" t="str">
            <v>Argentina</v>
          </cell>
          <cell r="Q1637" t="str">
            <v>No mercado</v>
          </cell>
          <cell r="R1637">
            <v>0.9</v>
          </cell>
          <cell r="S1637">
            <v>0</v>
          </cell>
          <cell r="T1637">
            <v>0</v>
          </cell>
          <cell r="U1637">
            <v>0.9</v>
          </cell>
          <cell r="V1637">
            <v>0</v>
          </cell>
          <cell r="W1637">
            <v>0</v>
          </cell>
          <cell r="X1637">
            <v>0.9</v>
          </cell>
          <cell r="Y1637">
            <v>0</v>
          </cell>
          <cell r="Z1637">
            <v>0</v>
          </cell>
          <cell r="AA1637"/>
          <cell r="AB1637"/>
          <cell r="AC1637"/>
          <cell r="AD1637"/>
          <cell r="AE1637"/>
          <cell r="AF1637"/>
          <cell r="AG1637"/>
          <cell r="AH1637"/>
          <cell r="AI1637"/>
          <cell r="AJ1637"/>
          <cell r="AK1637"/>
          <cell r="AL1637"/>
        </row>
        <row r="1638">
          <cell r="D1638" t="str">
            <v>USD</v>
          </cell>
          <cell r="J1638" t="str">
            <v>LETRAS EN GARANTÍA</v>
          </cell>
          <cell r="L1638" t="str">
            <v>TASA CERO</v>
          </cell>
          <cell r="M1638" t="str">
            <v>Argentina</v>
          </cell>
          <cell r="Q1638" t="str">
            <v>No mercado</v>
          </cell>
          <cell r="R1638">
            <v>0.9</v>
          </cell>
          <cell r="S1638">
            <v>0</v>
          </cell>
          <cell r="T1638">
            <v>0</v>
          </cell>
          <cell r="U1638">
            <v>0.9</v>
          </cell>
          <cell r="V1638">
            <v>0</v>
          </cell>
          <cell r="W1638">
            <v>0</v>
          </cell>
          <cell r="X1638">
            <v>0.9</v>
          </cell>
          <cell r="Y1638">
            <v>0</v>
          </cell>
          <cell r="Z1638">
            <v>0</v>
          </cell>
          <cell r="AA1638"/>
          <cell r="AB1638"/>
          <cell r="AC1638"/>
          <cell r="AD1638"/>
          <cell r="AE1638"/>
          <cell r="AF1638"/>
          <cell r="AG1638"/>
          <cell r="AH1638"/>
          <cell r="AI1638"/>
          <cell r="AJ1638"/>
          <cell r="AK1638"/>
          <cell r="AL1638"/>
        </row>
        <row r="1639">
          <cell r="D1639" t="str">
            <v>USD</v>
          </cell>
          <cell r="J1639" t="str">
            <v>LETRAS EN GARANTÍA</v>
          </cell>
          <cell r="L1639" t="str">
            <v>TASA CERO</v>
          </cell>
          <cell r="M1639" t="str">
            <v>Argentina</v>
          </cell>
          <cell r="Q1639" t="str">
            <v>No mercado</v>
          </cell>
          <cell r="R1639">
            <v>0.9</v>
          </cell>
          <cell r="S1639">
            <v>0</v>
          </cell>
          <cell r="T1639">
            <v>0</v>
          </cell>
          <cell r="U1639">
            <v>0.9</v>
          </cell>
          <cell r="V1639">
            <v>0</v>
          </cell>
          <cell r="W1639">
            <v>0</v>
          </cell>
          <cell r="X1639">
            <v>0.9</v>
          </cell>
          <cell r="Y1639">
            <v>0</v>
          </cell>
          <cell r="Z1639">
            <v>0</v>
          </cell>
          <cell r="AA1639"/>
          <cell r="AB1639"/>
          <cell r="AC1639"/>
          <cell r="AD1639"/>
          <cell r="AE1639"/>
          <cell r="AF1639"/>
          <cell r="AG1639"/>
          <cell r="AH1639"/>
          <cell r="AI1639"/>
          <cell r="AJ1639"/>
          <cell r="AK1639"/>
          <cell r="AL1639"/>
        </row>
        <row r="1640">
          <cell r="D1640" t="str">
            <v>USD</v>
          </cell>
          <cell r="J1640" t="str">
            <v>LETRAS EN GARANTÍA</v>
          </cell>
          <cell r="L1640" t="str">
            <v>TASA CERO</v>
          </cell>
          <cell r="M1640" t="str">
            <v>Argentina</v>
          </cell>
          <cell r="Q1640" t="str">
            <v>No mercado</v>
          </cell>
          <cell r="R1640">
            <v>0.9</v>
          </cell>
          <cell r="S1640">
            <v>0</v>
          </cell>
          <cell r="T1640">
            <v>0</v>
          </cell>
          <cell r="U1640">
            <v>0.9</v>
          </cell>
          <cell r="V1640">
            <v>0</v>
          </cell>
          <cell r="W1640">
            <v>0</v>
          </cell>
          <cell r="X1640">
            <v>0.9</v>
          </cell>
          <cell r="Y1640">
            <v>0</v>
          </cell>
          <cell r="Z1640">
            <v>0</v>
          </cell>
          <cell r="AA1640"/>
          <cell r="AB1640"/>
          <cell r="AC1640"/>
          <cell r="AD1640"/>
          <cell r="AE1640"/>
          <cell r="AF1640"/>
          <cell r="AG1640"/>
          <cell r="AH1640"/>
          <cell r="AI1640"/>
          <cell r="AJ1640"/>
          <cell r="AK1640"/>
          <cell r="AL1640"/>
        </row>
        <row r="1641">
          <cell r="D1641" t="str">
            <v>USD</v>
          </cell>
          <cell r="J1641" t="str">
            <v>LETRAS EN GARANTÍA</v>
          </cell>
          <cell r="L1641" t="str">
            <v>TASA CERO</v>
          </cell>
          <cell r="M1641" t="str">
            <v>Argentina</v>
          </cell>
          <cell r="Q1641" t="str">
            <v>No mercado</v>
          </cell>
          <cell r="R1641">
            <v>0.9</v>
          </cell>
          <cell r="S1641">
            <v>0</v>
          </cell>
          <cell r="T1641">
            <v>0</v>
          </cell>
          <cell r="U1641">
            <v>0.9</v>
          </cell>
          <cell r="V1641">
            <v>0</v>
          </cell>
          <cell r="W1641">
            <v>0</v>
          </cell>
          <cell r="X1641">
            <v>0.9</v>
          </cell>
          <cell r="Y1641">
            <v>0</v>
          </cell>
          <cell r="Z1641">
            <v>0</v>
          </cell>
          <cell r="AA1641"/>
          <cell r="AB1641"/>
          <cell r="AC1641"/>
          <cell r="AD1641"/>
          <cell r="AE1641"/>
          <cell r="AF1641"/>
          <cell r="AG1641"/>
          <cell r="AH1641"/>
          <cell r="AI1641"/>
          <cell r="AJ1641"/>
          <cell r="AK1641"/>
          <cell r="AL1641"/>
        </row>
        <row r="1642">
          <cell r="D1642" t="str">
            <v>USD</v>
          </cell>
          <cell r="J1642" t="str">
            <v>LETRAS EN GARANTÍA</v>
          </cell>
          <cell r="L1642" t="str">
            <v>TASA CERO</v>
          </cell>
          <cell r="M1642" t="str">
            <v>Argentina</v>
          </cell>
          <cell r="Q1642" t="str">
            <v>No mercado</v>
          </cell>
          <cell r="R1642">
            <v>0.91520000000000001</v>
          </cell>
          <cell r="S1642">
            <v>0</v>
          </cell>
          <cell r="T1642">
            <v>0</v>
          </cell>
          <cell r="U1642">
            <v>0.91520000000000001</v>
          </cell>
          <cell r="V1642">
            <v>0</v>
          </cell>
          <cell r="W1642">
            <v>0</v>
          </cell>
          <cell r="X1642">
            <v>0.91520000000000001</v>
          </cell>
          <cell r="Y1642">
            <v>0</v>
          </cell>
          <cell r="Z1642">
            <v>0</v>
          </cell>
          <cell r="AA1642"/>
          <cell r="AB1642"/>
          <cell r="AC1642"/>
          <cell r="AD1642"/>
          <cell r="AE1642"/>
          <cell r="AF1642"/>
          <cell r="AG1642"/>
          <cell r="AH1642"/>
          <cell r="AI1642"/>
          <cell r="AJ1642"/>
          <cell r="AK1642"/>
          <cell r="AL1642"/>
        </row>
        <row r="1643">
          <cell r="D1643" t="str">
            <v>USD</v>
          </cell>
          <cell r="J1643" t="str">
            <v>LETRAS EN GARANTÍA</v>
          </cell>
          <cell r="L1643" t="str">
            <v>TASA CERO</v>
          </cell>
          <cell r="M1643" t="str">
            <v>Argentina</v>
          </cell>
          <cell r="Q1643" t="str">
            <v>No mercado</v>
          </cell>
          <cell r="R1643">
            <v>0.91520000000000001</v>
          </cell>
          <cell r="S1643">
            <v>0</v>
          </cell>
          <cell r="T1643">
            <v>0</v>
          </cell>
          <cell r="U1643">
            <v>0.91520000000000001</v>
          </cell>
          <cell r="V1643">
            <v>0</v>
          </cell>
          <cell r="W1643">
            <v>0</v>
          </cell>
          <cell r="X1643">
            <v>0.91520000000000001</v>
          </cell>
          <cell r="Y1643">
            <v>0</v>
          </cell>
          <cell r="Z1643">
            <v>0</v>
          </cell>
          <cell r="AA1643"/>
          <cell r="AB1643"/>
          <cell r="AC1643"/>
          <cell r="AD1643"/>
          <cell r="AE1643"/>
          <cell r="AF1643"/>
          <cell r="AG1643"/>
          <cell r="AH1643"/>
          <cell r="AI1643"/>
          <cell r="AJ1643"/>
          <cell r="AK1643"/>
          <cell r="AL1643"/>
        </row>
        <row r="1644">
          <cell r="D1644" t="str">
            <v>USD</v>
          </cell>
          <cell r="J1644" t="str">
            <v>LETRAS EN GARANTÍA</v>
          </cell>
          <cell r="L1644" t="str">
            <v>TASA CERO</v>
          </cell>
          <cell r="M1644" t="str">
            <v>Argentina</v>
          </cell>
          <cell r="Q1644" t="str">
            <v>No mercado</v>
          </cell>
          <cell r="R1644">
            <v>0.91520000000000001</v>
          </cell>
          <cell r="S1644">
            <v>0</v>
          </cell>
          <cell r="T1644">
            <v>0</v>
          </cell>
          <cell r="U1644">
            <v>0.91520000000000001</v>
          </cell>
          <cell r="V1644">
            <v>0</v>
          </cell>
          <cell r="W1644">
            <v>0</v>
          </cell>
          <cell r="X1644">
            <v>0.91520000000000001</v>
          </cell>
          <cell r="Y1644">
            <v>0</v>
          </cell>
          <cell r="Z1644">
            <v>0</v>
          </cell>
          <cell r="AA1644"/>
          <cell r="AB1644"/>
          <cell r="AC1644"/>
          <cell r="AD1644"/>
          <cell r="AE1644"/>
          <cell r="AF1644"/>
          <cell r="AG1644"/>
          <cell r="AH1644"/>
          <cell r="AI1644"/>
          <cell r="AJ1644"/>
          <cell r="AK1644"/>
          <cell r="AL1644"/>
        </row>
        <row r="1645">
          <cell r="D1645" t="str">
            <v>USD</v>
          </cell>
          <cell r="J1645" t="str">
            <v>LETRAS EN GARANTÍA</v>
          </cell>
          <cell r="L1645" t="str">
            <v>TASA CERO</v>
          </cell>
          <cell r="M1645" t="str">
            <v>Argentina</v>
          </cell>
          <cell r="Q1645" t="str">
            <v>No mercado</v>
          </cell>
          <cell r="R1645">
            <v>0.91520000000000001</v>
          </cell>
          <cell r="S1645">
            <v>0</v>
          </cell>
          <cell r="T1645">
            <v>0</v>
          </cell>
          <cell r="U1645">
            <v>0.91520000000000001</v>
          </cell>
          <cell r="V1645">
            <v>0</v>
          </cell>
          <cell r="W1645">
            <v>0</v>
          </cell>
          <cell r="X1645">
            <v>0.91520000000000001</v>
          </cell>
          <cell r="Y1645">
            <v>0</v>
          </cell>
          <cell r="Z1645">
            <v>0</v>
          </cell>
          <cell r="AA1645"/>
          <cell r="AB1645"/>
          <cell r="AC1645"/>
          <cell r="AD1645"/>
          <cell r="AE1645"/>
          <cell r="AF1645"/>
          <cell r="AG1645"/>
          <cell r="AH1645"/>
          <cell r="AI1645"/>
          <cell r="AJ1645"/>
          <cell r="AK1645"/>
          <cell r="AL1645"/>
        </row>
        <row r="1646">
          <cell r="D1646" t="str">
            <v>USD</v>
          </cell>
          <cell r="J1646" t="str">
            <v>LETRAS EN GARANTÍA</v>
          </cell>
          <cell r="L1646" t="str">
            <v>TASA CERO</v>
          </cell>
          <cell r="M1646" t="str">
            <v>Argentina</v>
          </cell>
          <cell r="Q1646" t="str">
            <v>No mercado</v>
          </cell>
          <cell r="R1646">
            <v>0.91520000000000001</v>
          </cell>
          <cell r="S1646">
            <v>0</v>
          </cell>
          <cell r="T1646">
            <v>0</v>
          </cell>
          <cell r="U1646">
            <v>0.91520000000000001</v>
          </cell>
          <cell r="V1646">
            <v>0</v>
          </cell>
          <cell r="W1646">
            <v>0</v>
          </cell>
          <cell r="X1646">
            <v>0.91520000000000001</v>
          </cell>
          <cell r="Y1646">
            <v>0</v>
          </cell>
          <cell r="Z1646">
            <v>0</v>
          </cell>
          <cell r="AA1646"/>
          <cell r="AB1646"/>
          <cell r="AC1646"/>
          <cell r="AD1646"/>
          <cell r="AE1646"/>
          <cell r="AF1646"/>
          <cell r="AG1646"/>
          <cell r="AH1646"/>
          <cell r="AI1646"/>
          <cell r="AJ1646"/>
          <cell r="AK1646"/>
          <cell r="AL1646"/>
        </row>
        <row r="1647">
          <cell r="D1647" t="str">
            <v>USD</v>
          </cell>
          <cell r="J1647" t="str">
            <v>LETRAS EN GARANTÍA</v>
          </cell>
          <cell r="L1647" t="str">
            <v>TASA CERO</v>
          </cell>
          <cell r="M1647" t="str">
            <v>Argentina</v>
          </cell>
          <cell r="Q1647" t="str">
            <v>No mercado</v>
          </cell>
          <cell r="R1647">
            <v>0.91520000000000001</v>
          </cell>
          <cell r="S1647">
            <v>0</v>
          </cell>
          <cell r="T1647">
            <v>0</v>
          </cell>
          <cell r="U1647">
            <v>0.91520000000000001</v>
          </cell>
          <cell r="V1647">
            <v>0</v>
          </cell>
          <cell r="W1647">
            <v>0</v>
          </cell>
          <cell r="X1647">
            <v>0.91520000000000001</v>
          </cell>
          <cell r="Y1647">
            <v>0</v>
          </cell>
          <cell r="Z1647">
            <v>0</v>
          </cell>
          <cell r="AA1647"/>
          <cell r="AB1647"/>
          <cell r="AC1647"/>
          <cell r="AD1647"/>
          <cell r="AE1647"/>
          <cell r="AF1647"/>
          <cell r="AG1647"/>
          <cell r="AH1647"/>
          <cell r="AI1647"/>
          <cell r="AJ1647"/>
          <cell r="AK1647"/>
          <cell r="AL1647"/>
        </row>
        <row r="1648">
          <cell r="D1648" t="str">
            <v>USD</v>
          </cell>
          <cell r="J1648" t="str">
            <v>LETRAS EN GARANTÍA</v>
          </cell>
          <cell r="L1648" t="str">
            <v>TASA CERO</v>
          </cell>
          <cell r="M1648" t="str">
            <v>Argentina</v>
          </cell>
          <cell r="Q1648" t="str">
            <v>No mercado</v>
          </cell>
          <cell r="R1648">
            <v>0.91520000000000001</v>
          </cell>
          <cell r="S1648">
            <v>0</v>
          </cell>
          <cell r="T1648">
            <v>0</v>
          </cell>
          <cell r="U1648">
            <v>0.91520000000000001</v>
          </cell>
          <cell r="V1648">
            <v>0</v>
          </cell>
          <cell r="W1648">
            <v>0</v>
          </cell>
          <cell r="X1648">
            <v>0.91520000000000001</v>
          </cell>
          <cell r="Y1648">
            <v>0</v>
          </cell>
          <cell r="Z1648">
            <v>0</v>
          </cell>
          <cell r="AA1648"/>
          <cell r="AB1648"/>
          <cell r="AC1648"/>
          <cell r="AD1648"/>
          <cell r="AE1648"/>
          <cell r="AF1648"/>
          <cell r="AG1648"/>
          <cell r="AH1648"/>
          <cell r="AI1648"/>
          <cell r="AJ1648"/>
          <cell r="AK1648"/>
          <cell r="AL1648"/>
        </row>
        <row r="1649">
          <cell r="D1649" t="str">
            <v>USD</v>
          </cell>
          <cell r="J1649" t="str">
            <v>LETRAS EN GARANTÍA</v>
          </cell>
          <cell r="L1649" t="str">
            <v>TASA CERO</v>
          </cell>
          <cell r="M1649" t="str">
            <v>Argentina</v>
          </cell>
          <cell r="Q1649" t="str">
            <v>No mercado</v>
          </cell>
          <cell r="R1649">
            <v>0.91520000000000001</v>
          </cell>
          <cell r="S1649">
            <v>0</v>
          </cell>
          <cell r="T1649">
            <v>0</v>
          </cell>
          <cell r="U1649">
            <v>0.91520000000000001</v>
          </cell>
          <cell r="V1649">
            <v>0</v>
          </cell>
          <cell r="W1649">
            <v>0</v>
          </cell>
          <cell r="X1649">
            <v>0.91520000000000001</v>
          </cell>
          <cell r="Y1649">
            <v>0</v>
          </cell>
          <cell r="Z1649">
            <v>0</v>
          </cell>
          <cell r="AA1649"/>
          <cell r="AB1649"/>
          <cell r="AC1649"/>
          <cell r="AD1649"/>
          <cell r="AE1649"/>
          <cell r="AF1649"/>
          <cell r="AG1649"/>
          <cell r="AH1649"/>
          <cell r="AI1649"/>
          <cell r="AJ1649"/>
          <cell r="AK1649"/>
          <cell r="AL1649"/>
        </row>
        <row r="1650">
          <cell r="D1650" t="str">
            <v>USD</v>
          </cell>
          <cell r="J1650" t="str">
            <v>LETRAS EN GARANTÍA</v>
          </cell>
          <cell r="L1650" t="str">
            <v>TASA CERO</v>
          </cell>
          <cell r="M1650" t="str">
            <v>Argentina</v>
          </cell>
          <cell r="Q1650" t="str">
            <v>No mercado</v>
          </cell>
          <cell r="R1650">
            <v>0.91520000000000001</v>
          </cell>
          <cell r="S1650">
            <v>0</v>
          </cell>
          <cell r="T1650">
            <v>0</v>
          </cell>
          <cell r="U1650">
            <v>0.91520000000000001</v>
          </cell>
          <cell r="V1650">
            <v>0</v>
          </cell>
          <cell r="W1650">
            <v>0</v>
          </cell>
          <cell r="X1650">
            <v>0.91520000000000001</v>
          </cell>
          <cell r="Y1650">
            <v>0</v>
          </cell>
          <cell r="Z1650">
            <v>0</v>
          </cell>
          <cell r="AA1650"/>
          <cell r="AB1650"/>
          <cell r="AC1650"/>
          <cell r="AD1650"/>
          <cell r="AE1650"/>
          <cell r="AF1650"/>
          <cell r="AG1650"/>
          <cell r="AH1650"/>
          <cell r="AI1650"/>
          <cell r="AJ1650"/>
          <cell r="AK1650"/>
          <cell r="AL1650"/>
        </row>
        <row r="1651">
          <cell r="D1651" t="str">
            <v>USD</v>
          </cell>
          <cell r="J1651" t="str">
            <v>LETRAS EN GARANTÍA</v>
          </cell>
          <cell r="L1651" t="str">
            <v>TASA CERO</v>
          </cell>
          <cell r="M1651" t="str">
            <v>Argentina</v>
          </cell>
          <cell r="Q1651" t="str">
            <v>No mercado</v>
          </cell>
          <cell r="R1651">
            <v>0.91520000000000001</v>
          </cell>
          <cell r="S1651">
            <v>0</v>
          </cell>
          <cell r="T1651">
            <v>0</v>
          </cell>
          <cell r="U1651">
            <v>0.91520000000000001</v>
          </cell>
          <cell r="V1651">
            <v>0</v>
          </cell>
          <cell r="W1651">
            <v>0</v>
          </cell>
          <cell r="X1651">
            <v>0.91520000000000001</v>
          </cell>
          <cell r="Y1651">
            <v>0</v>
          </cell>
          <cell r="Z1651">
            <v>0</v>
          </cell>
          <cell r="AA1651"/>
          <cell r="AB1651"/>
          <cell r="AC1651"/>
          <cell r="AD1651"/>
          <cell r="AE1651"/>
          <cell r="AF1651"/>
          <cell r="AG1651"/>
          <cell r="AH1651"/>
          <cell r="AI1651"/>
          <cell r="AJ1651"/>
          <cell r="AK1651"/>
          <cell r="AL1651"/>
        </row>
        <row r="1652">
          <cell r="D1652" t="str">
            <v>USD</v>
          </cell>
          <cell r="J1652" t="str">
            <v>LETRAS EN GARANTÍA</v>
          </cell>
          <cell r="L1652" t="str">
            <v>TASA CERO</v>
          </cell>
          <cell r="M1652" t="str">
            <v>Argentina</v>
          </cell>
          <cell r="Q1652" t="str">
            <v>No mercado</v>
          </cell>
          <cell r="R1652">
            <v>0.91520000000000001</v>
          </cell>
          <cell r="S1652">
            <v>0</v>
          </cell>
          <cell r="T1652">
            <v>0</v>
          </cell>
          <cell r="U1652">
            <v>0.91520000000000001</v>
          </cell>
          <cell r="V1652">
            <v>0</v>
          </cell>
          <cell r="W1652">
            <v>0</v>
          </cell>
          <cell r="X1652">
            <v>0.91520000000000001</v>
          </cell>
          <cell r="Y1652">
            <v>0</v>
          </cell>
          <cell r="Z1652">
            <v>0</v>
          </cell>
          <cell r="AA1652"/>
          <cell r="AB1652"/>
          <cell r="AC1652"/>
          <cell r="AD1652"/>
          <cell r="AE1652"/>
          <cell r="AF1652"/>
          <cell r="AG1652"/>
          <cell r="AH1652"/>
          <cell r="AI1652"/>
          <cell r="AJ1652"/>
          <cell r="AK1652"/>
          <cell r="AL1652"/>
        </row>
        <row r="1653">
          <cell r="D1653" t="str">
            <v>USD</v>
          </cell>
          <cell r="J1653" t="str">
            <v>LETRAS EN GARANTÍA</v>
          </cell>
          <cell r="L1653" t="str">
            <v>TASA CERO</v>
          </cell>
          <cell r="M1653" t="str">
            <v>Argentina</v>
          </cell>
          <cell r="Q1653" t="str">
            <v>No mercado</v>
          </cell>
          <cell r="R1653">
            <v>0.91520000000000001</v>
          </cell>
          <cell r="S1653">
            <v>0</v>
          </cell>
          <cell r="T1653">
            <v>0</v>
          </cell>
          <cell r="U1653">
            <v>0.91520000000000001</v>
          </cell>
          <cell r="V1653">
            <v>0</v>
          </cell>
          <cell r="W1653">
            <v>0</v>
          </cell>
          <cell r="X1653">
            <v>0.91520000000000001</v>
          </cell>
          <cell r="Y1653">
            <v>0</v>
          </cell>
          <cell r="Z1653">
            <v>0</v>
          </cell>
          <cell r="AA1653"/>
          <cell r="AB1653"/>
          <cell r="AC1653"/>
          <cell r="AD1653"/>
          <cell r="AE1653"/>
          <cell r="AF1653"/>
          <cell r="AG1653"/>
          <cell r="AH1653"/>
          <cell r="AI1653"/>
          <cell r="AJ1653"/>
          <cell r="AK1653"/>
          <cell r="AL1653"/>
        </row>
        <row r="1654">
          <cell r="D1654" t="str">
            <v>USD</v>
          </cell>
          <cell r="J1654" t="str">
            <v>LETRAS EN GARANTÍA</v>
          </cell>
          <cell r="L1654" t="str">
            <v>TASA CERO</v>
          </cell>
          <cell r="M1654" t="str">
            <v>Argentina</v>
          </cell>
          <cell r="Q1654" t="str">
            <v>No mercado</v>
          </cell>
          <cell r="R1654">
            <v>0.91520000000000001</v>
          </cell>
          <cell r="S1654">
            <v>0</v>
          </cell>
          <cell r="T1654">
            <v>0</v>
          </cell>
          <cell r="U1654">
            <v>0.91520000000000001</v>
          </cell>
          <cell r="V1654">
            <v>0</v>
          </cell>
          <cell r="W1654">
            <v>0</v>
          </cell>
          <cell r="X1654">
            <v>0.91520000000000001</v>
          </cell>
          <cell r="Y1654">
            <v>0</v>
          </cell>
          <cell r="Z1654">
            <v>0</v>
          </cell>
          <cell r="AA1654"/>
          <cell r="AB1654"/>
          <cell r="AC1654"/>
          <cell r="AD1654"/>
          <cell r="AE1654"/>
          <cell r="AF1654"/>
          <cell r="AG1654"/>
          <cell r="AH1654"/>
          <cell r="AI1654"/>
          <cell r="AJ1654"/>
          <cell r="AK1654"/>
          <cell r="AL1654"/>
        </row>
        <row r="1655">
          <cell r="D1655" t="str">
            <v>USD</v>
          </cell>
          <cell r="J1655" t="str">
            <v>LETRAS EN GARANTÍA</v>
          </cell>
          <cell r="L1655" t="str">
            <v>TASA CERO</v>
          </cell>
          <cell r="M1655" t="str">
            <v>Argentina</v>
          </cell>
          <cell r="Q1655" t="str">
            <v>No mercado</v>
          </cell>
          <cell r="R1655">
            <v>0.91520000000000001</v>
          </cell>
          <cell r="S1655">
            <v>0</v>
          </cell>
          <cell r="T1655">
            <v>0</v>
          </cell>
          <cell r="U1655">
            <v>0.91520000000000001</v>
          </cell>
          <cell r="V1655">
            <v>0</v>
          </cell>
          <cell r="W1655">
            <v>0</v>
          </cell>
          <cell r="X1655">
            <v>0.91520000000000001</v>
          </cell>
          <cell r="Y1655">
            <v>0</v>
          </cell>
          <cell r="Z1655">
            <v>0</v>
          </cell>
          <cell r="AA1655"/>
          <cell r="AB1655"/>
          <cell r="AC1655"/>
          <cell r="AD1655"/>
          <cell r="AE1655"/>
          <cell r="AF1655"/>
          <cell r="AG1655"/>
          <cell r="AH1655"/>
          <cell r="AI1655"/>
          <cell r="AJ1655"/>
          <cell r="AK1655"/>
          <cell r="AL1655"/>
        </row>
        <row r="1656">
          <cell r="D1656" t="str">
            <v>USD</v>
          </cell>
          <cell r="J1656" t="str">
            <v>LETRAS EN GARANTÍA</v>
          </cell>
          <cell r="L1656" t="str">
            <v>TASA CERO</v>
          </cell>
          <cell r="M1656" t="str">
            <v>Argentina</v>
          </cell>
          <cell r="Q1656" t="str">
            <v>No mercado</v>
          </cell>
          <cell r="R1656">
            <v>0.91520000000000001</v>
          </cell>
          <cell r="S1656">
            <v>0</v>
          </cell>
          <cell r="T1656">
            <v>0</v>
          </cell>
          <cell r="U1656">
            <v>0.91520000000000001</v>
          </cell>
          <cell r="V1656">
            <v>0</v>
          </cell>
          <cell r="W1656">
            <v>0</v>
          </cell>
          <cell r="X1656">
            <v>0.91520000000000001</v>
          </cell>
          <cell r="Y1656">
            <v>0</v>
          </cell>
          <cell r="Z1656">
            <v>0</v>
          </cell>
          <cell r="AA1656"/>
          <cell r="AB1656"/>
          <cell r="AC1656"/>
          <cell r="AD1656"/>
          <cell r="AE1656"/>
          <cell r="AF1656"/>
          <cell r="AG1656"/>
          <cell r="AH1656"/>
          <cell r="AI1656"/>
          <cell r="AJ1656"/>
          <cell r="AK1656"/>
          <cell r="AL1656"/>
        </row>
        <row r="1657">
          <cell r="D1657" t="str">
            <v>USD</v>
          </cell>
          <cell r="J1657" t="str">
            <v>LETRAS EN GARANTÍA</v>
          </cell>
          <cell r="L1657" t="str">
            <v>TASA CERO</v>
          </cell>
          <cell r="M1657" t="str">
            <v>Argentina</v>
          </cell>
          <cell r="Q1657" t="str">
            <v>No mercado</v>
          </cell>
          <cell r="R1657">
            <v>0.91520000000000001</v>
          </cell>
          <cell r="S1657">
            <v>0</v>
          </cell>
          <cell r="T1657">
            <v>0</v>
          </cell>
          <cell r="U1657">
            <v>0.91520000000000001</v>
          </cell>
          <cell r="V1657">
            <v>0</v>
          </cell>
          <cell r="W1657">
            <v>0</v>
          </cell>
          <cell r="X1657">
            <v>0.91520000000000001</v>
          </cell>
          <cell r="Y1657">
            <v>0</v>
          </cell>
          <cell r="Z1657">
            <v>0</v>
          </cell>
          <cell r="AA1657"/>
          <cell r="AB1657"/>
          <cell r="AC1657"/>
          <cell r="AD1657"/>
          <cell r="AE1657"/>
          <cell r="AF1657"/>
          <cell r="AG1657"/>
          <cell r="AH1657"/>
          <cell r="AI1657"/>
          <cell r="AJ1657"/>
          <cell r="AK1657"/>
          <cell r="AL1657"/>
        </row>
        <row r="1658">
          <cell r="D1658" t="str">
            <v>USD</v>
          </cell>
          <cell r="J1658" t="str">
            <v>LETRAS EN GARANTÍA</v>
          </cell>
          <cell r="L1658" t="str">
            <v>TASA CERO</v>
          </cell>
          <cell r="M1658" t="str">
            <v>Argentina</v>
          </cell>
          <cell r="Q1658" t="str">
            <v>No mercado</v>
          </cell>
          <cell r="R1658">
            <v>0.91520000000000001</v>
          </cell>
          <cell r="S1658">
            <v>0</v>
          </cell>
          <cell r="T1658">
            <v>0</v>
          </cell>
          <cell r="U1658">
            <v>0.91520000000000001</v>
          </cell>
          <cell r="V1658">
            <v>0</v>
          </cell>
          <cell r="W1658">
            <v>0</v>
          </cell>
          <cell r="X1658">
            <v>0.91520000000000001</v>
          </cell>
          <cell r="Y1658">
            <v>0</v>
          </cell>
          <cell r="Z1658">
            <v>0</v>
          </cell>
          <cell r="AA1658"/>
          <cell r="AB1658"/>
          <cell r="AC1658"/>
          <cell r="AD1658"/>
          <cell r="AE1658"/>
          <cell r="AF1658"/>
          <cell r="AG1658"/>
          <cell r="AH1658"/>
          <cell r="AI1658"/>
          <cell r="AJ1658"/>
          <cell r="AK1658"/>
          <cell r="AL1658"/>
        </row>
        <row r="1659">
          <cell r="D1659" t="str">
            <v>USD</v>
          </cell>
          <cell r="J1659" t="str">
            <v>LETRAS EN GARANTÍA</v>
          </cell>
          <cell r="L1659" t="str">
            <v>TASA CERO</v>
          </cell>
          <cell r="M1659" t="str">
            <v>Argentina</v>
          </cell>
          <cell r="Q1659" t="str">
            <v>No mercado</v>
          </cell>
          <cell r="R1659">
            <v>0.91520000000000001</v>
          </cell>
          <cell r="S1659">
            <v>0</v>
          </cell>
          <cell r="T1659">
            <v>0</v>
          </cell>
          <cell r="U1659">
            <v>0.91520000000000001</v>
          </cell>
          <cell r="V1659">
            <v>0</v>
          </cell>
          <cell r="W1659">
            <v>0</v>
          </cell>
          <cell r="X1659">
            <v>0.91520000000000001</v>
          </cell>
          <cell r="Y1659">
            <v>0</v>
          </cell>
          <cell r="Z1659">
            <v>0</v>
          </cell>
          <cell r="AA1659"/>
          <cell r="AB1659"/>
          <cell r="AC1659"/>
          <cell r="AD1659"/>
          <cell r="AE1659"/>
          <cell r="AF1659"/>
          <cell r="AG1659"/>
          <cell r="AH1659"/>
          <cell r="AI1659"/>
          <cell r="AJ1659"/>
          <cell r="AK1659"/>
          <cell r="AL1659"/>
        </row>
        <row r="1660">
          <cell r="D1660" t="str">
            <v>USD</v>
          </cell>
          <cell r="J1660" t="str">
            <v>LETRAS EN GARANTÍA</v>
          </cell>
          <cell r="L1660" t="str">
            <v>TASA CERO</v>
          </cell>
          <cell r="M1660" t="str">
            <v>Argentina</v>
          </cell>
          <cell r="Q1660" t="str">
            <v>No mercado</v>
          </cell>
          <cell r="R1660">
            <v>0.91520000000000001</v>
          </cell>
          <cell r="S1660">
            <v>0</v>
          </cell>
          <cell r="T1660">
            <v>0</v>
          </cell>
          <cell r="U1660">
            <v>0.91520000000000001</v>
          </cell>
          <cell r="V1660">
            <v>0</v>
          </cell>
          <cell r="W1660">
            <v>0</v>
          </cell>
          <cell r="X1660">
            <v>0.91520000000000001</v>
          </cell>
          <cell r="Y1660">
            <v>0</v>
          </cell>
          <cell r="Z1660">
            <v>0</v>
          </cell>
          <cell r="AA1660"/>
          <cell r="AB1660"/>
          <cell r="AC1660"/>
          <cell r="AD1660"/>
          <cell r="AE1660"/>
          <cell r="AF1660"/>
          <cell r="AG1660"/>
          <cell r="AH1660"/>
          <cell r="AI1660"/>
          <cell r="AJ1660"/>
          <cell r="AK1660"/>
          <cell r="AL1660"/>
        </row>
        <row r="1661">
          <cell r="D1661" t="str">
            <v>USD</v>
          </cell>
          <cell r="J1661" t="str">
            <v>LETRAS EN GARANTÍA</v>
          </cell>
          <cell r="L1661" t="str">
            <v>TASA CERO</v>
          </cell>
          <cell r="M1661" t="str">
            <v>Argentina</v>
          </cell>
          <cell r="Q1661" t="str">
            <v>No mercado</v>
          </cell>
          <cell r="R1661">
            <v>0.91520000000000001</v>
          </cell>
          <cell r="S1661">
            <v>0</v>
          </cell>
          <cell r="T1661">
            <v>0</v>
          </cell>
          <cell r="U1661">
            <v>0.91520000000000001</v>
          </cell>
          <cell r="V1661">
            <v>0</v>
          </cell>
          <cell r="W1661">
            <v>0</v>
          </cell>
          <cell r="X1661">
            <v>0.91520000000000001</v>
          </cell>
          <cell r="Y1661">
            <v>0</v>
          </cell>
          <cell r="Z1661">
            <v>0</v>
          </cell>
          <cell r="AA1661"/>
          <cell r="AB1661"/>
          <cell r="AC1661"/>
          <cell r="AD1661"/>
          <cell r="AE1661"/>
          <cell r="AF1661"/>
          <cell r="AG1661"/>
          <cell r="AH1661"/>
          <cell r="AI1661"/>
          <cell r="AJ1661"/>
          <cell r="AK1661"/>
          <cell r="AL1661"/>
        </row>
        <row r="1662">
          <cell r="D1662" t="str">
            <v>USD</v>
          </cell>
          <cell r="J1662" t="str">
            <v>LETRAS EN GARANTÍA</v>
          </cell>
          <cell r="L1662" t="str">
            <v>TASA CERO</v>
          </cell>
          <cell r="M1662" t="str">
            <v>Argentina</v>
          </cell>
          <cell r="Q1662" t="str">
            <v>No mercado</v>
          </cell>
          <cell r="R1662">
            <v>0.95099999999999996</v>
          </cell>
          <cell r="S1662">
            <v>0</v>
          </cell>
          <cell r="T1662">
            <v>0</v>
          </cell>
          <cell r="U1662">
            <v>0.95099999999999996</v>
          </cell>
          <cell r="V1662">
            <v>0</v>
          </cell>
          <cell r="W1662">
            <v>0</v>
          </cell>
          <cell r="X1662">
            <v>0.95099999999999996</v>
          </cell>
          <cell r="Y1662">
            <v>0</v>
          </cell>
          <cell r="Z1662">
            <v>0</v>
          </cell>
          <cell r="AA1662"/>
          <cell r="AB1662"/>
          <cell r="AC1662"/>
          <cell r="AD1662"/>
          <cell r="AE1662"/>
          <cell r="AF1662"/>
          <cell r="AG1662"/>
          <cell r="AH1662"/>
          <cell r="AI1662"/>
          <cell r="AJ1662"/>
          <cell r="AK1662"/>
          <cell r="AL1662"/>
        </row>
        <row r="1663">
          <cell r="D1663" t="str">
            <v>USD</v>
          </cell>
          <cell r="J1663" t="str">
            <v>LETRAS EN GARANTÍA</v>
          </cell>
          <cell r="L1663" t="str">
            <v>TASA CERO</v>
          </cell>
          <cell r="M1663" t="str">
            <v>Argentina</v>
          </cell>
          <cell r="Q1663" t="str">
            <v>No mercado</v>
          </cell>
          <cell r="R1663">
            <v>0.95099999999999996</v>
          </cell>
          <cell r="S1663">
            <v>0</v>
          </cell>
          <cell r="T1663">
            <v>0</v>
          </cell>
          <cell r="U1663">
            <v>0.95099999999999996</v>
          </cell>
          <cell r="V1663">
            <v>0</v>
          </cell>
          <cell r="W1663">
            <v>0</v>
          </cell>
          <cell r="X1663">
            <v>0.95099999999999996</v>
          </cell>
          <cell r="Y1663">
            <v>0</v>
          </cell>
          <cell r="Z1663">
            <v>0</v>
          </cell>
          <cell r="AA1663"/>
          <cell r="AB1663"/>
          <cell r="AC1663"/>
          <cell r="AD1663"/>
          <cell r="AE1663"/>
          <cell r="AF1663"/>
          <cell r="AG1663"/>
          <cell r="AH1663"/>
          <cell r="AI1663"/>
          <cell r="AJ1663"/>
          <cell r="AK1663"/>
          <cell r="AL1663"/>
        </row>
        <row r="1664">
          <cell r="D1664" t="str">
            <v>USD</v>
          </cell>
          <cell r="J1664" t="str">
            <v>LETRAS EN GARANTÍA</v>
          </cell>
          <cell r="L1664" t="str">
            <v>TASA CERO</v>
          </cell>
          <cell r="M1664" t="str">
            <v>Argentina</v>
          </cell>
          <cell r="Q1664" t="str">
            <v>No mercado</v>
          </cell>
          <cell r="R1664">
            <v>0.95099999999999996</v>
          </cell>
          <cell r="S1664">
            <v>0</v>
          </cell>
          <cell r="T1664">
            <v>0</v>
          </cell>
          <cell r="U1664">
            <v>0.95099999999999996</v>
          </cell>
          <cell r="V1664">
            <v>0</v>
          </cell>
          <cell r="W1664">
            <v>0</v>
          </cell>
          <cell r="X1664">
            <v>0.95099999999999996</v>
          </cell>
          <cell r="Y1664">
            <v>0</v>
          </cell>
          <cell r="Z1664">
            <v>0</v>
          </cell>
          <cell r="AA1664"/>
          <cell r="AB1664"/>
          <cell r="AC1664"/>
          <cell r="AD1664"/>
          <cell r="AE1664"/>
          <cell r="AF1664"/>
          <cell r="AG1664"/>
          <cell r="AH1664"/>
          <cell r="AI1664"/>
          <cell r="AJ1664"/>
          <cell r="AK1664"/>
          <cell r="AL1664"/>
        </row>
        <row r="1665">
          <cell r="D1665" t="str">
            <v>USD</v>
          </cell>
          <cell r="J1665" t="str">
            <v>LETRAS EN GARANTÍA</v>
          </cell>
          <cell r="L1665" t="str">
            <v>TASA CERO</v>
          </cell>
          <cell r="M1665" t="str">
            <v>Argentina</v>
          </cell>
          <cell r="Q1665" t="str">
            <v>No mercado</v>
          </cell>
          <cell r="R1665">
            <v>0.95099999999999996</v>
          </cell>
          <cell r="S1665">
            <v>0</v>
          </cell>
          <cell r="T1665">
            <v>0</v>
          </cell>
          <cell r="U1665">
            <v>0.95099999999999996</v>
          </cell>
          <cell r="V1665">
            <v>0</v>
          </cell>
          <cell r="W1665">
            <v>0</v>
          </cell>
          <cell r="X1665">
            <v>0.95099999999999996</v>
          </cell>
          <cell r="Y1665">
            <v>0</v>
          </cell>
          <cell r="Z1665">
            <v>0</v>
          </cell>
          <cell r="AA1665"/>
          <cell r="AB1665"/>
          <cell r="AC1665"/>
          <cell r="AD1665"/>
          <cell r="AE1665"/>
          <cell r="AF1665"/>
          <cell r="AG1665"/>
          <cell r="AH1665"/>
          <cell r="AI1665"/>
          <cell r="AJ1665"/>
          <cell r="AK1665"/>
          <cell r="AL1665"/>
        </row>
        <row r="1666">
          <cell r="D1666" t="str">
            <v>USD</v>
          </cell>
          <cell r="J1666" t="str">
            <v>LETRAS EN GARANTÍA</v>
          </cell>
          <cell r="L1666" t="str">
            <v>TASA CERO</v>
          </cell>
          <cell r="M1666" t="str">
            <v>Argentina</v>
          </cell>
          <cell r="Q1666" t="str">
            <v>No mercado</v>
          </cell>
          <cell r="R1666">
            <v>0.95099999999999996</v>
          </cell>
          <cell r="S1666">
            <v>0</v>
          </cell>
          <cell r="T1666">
            <v>0</v>
          </cell>
          <cell r="U1666">
            <v>0.95099999999999996</v>
          </cell>
          <cell r="V1666">
            <v>0</v>
          </cell>
          <cell r="W1666">
            <v>0</v>
          </cell>
          <cell r="X1666">
            <v>0.95099999999999996</v>
          </cell>
          <cell r="Y1666">
            <v>0</v>
          </cell>
          <cell r="Z1666">
            <v>0</v>
          </cell>
          <cell r="AA1666"/>
          <cell r="AB1666"/>
          <cell r="AC1666"/>
          <cell r="AD1666"/>
          <cell r="AE1666"/>
          <cell r="AF1666"/>
          <cell r="AG1666"/>
          <cell r="AH1666"/>
          <cell r="AI1666"/>
          <cell r="AJ1666"/>
          <cell r="AK1666"/>
          <cell r="AL1666"/>
        </row>
        <row r="1667">
          <cell r="D1667" t="str">
            <v>USD</v>
          </cell>
          <cell r="J1667" t="str">
            <v>LETRAS EN GARANTÍA</v>
          </cell>
          <cell r="L1667" t="str">
            <v>TASA CERO</v>
          </cell>
          <cell r="M1667" t="str">
            <v>Argentina</v>
          </cell>
          <cell r="Q1667" t="str">
            <v>No mercado</v>
          </cell>
          <cell r="R1667">
            <v>0.95099999999999996</v>
          </cell>
          <cell r="S1667">
            <v>0</v>
          </cell>
          <cell r="T1667">
            <v>0</v>
          </cell>
          <cell r="U1667">
            <v>0.95099999999999996</v>
          </cell>
          <cell r="V1667">
            <v>0</v>
          </cell>
          <cell r="W1667">
            <v>0</v>
          </cell>
          <cell r="X1667">
            <v>0.95099999999999996</v>
          </cell>
          <cell r="Y1667">
            <v>0</v>
          </cell>
          <cell r="Z1667">
            <v>0</v>
          </cell>
          <cell r="AA1667"/>
          <cell r="AB1667"/>
          <cell r="AC1667"/>
          <cell r="AD1667"/>
          <cell r="AE1667"/>
          <cell r="AF1667"/>
          <cell r="AG1667"/>
          <cell r="AH1667"/>
          <cell r="AI1667"/>
          <cell r="AJ1667"/>
          <cell r="AK1667"/>
          <cell r="AL1667"/>
        </row>
        <row r="1668">
          <cell r="D1668" t="str">
            <v>USD</v>
          </cell>
          <cell r="J1668" t="str">
            <v>LETRAS EN GARANTÍA</v>
          </cell>
          <cell r="L1668" t="str">
            <v>TASA CERO</v>
          </cell>
          <cell r="M1668" t="str">
            <v>Argentina</v>
          </cell>
          <cell r="Q1668" t="str">
            <v>No mercado</v>
          </cell>
          <cell r="R1668">
            <v>0.95099999999999996</v>
          </cell>
          <cell r="S1668">
            <v>0</v>
          </cell>
          <cell r="T1668">
            <v>0</v>
          </cell>
          <cell r="U1668">
            <v>0.95099999999999996</v>
          </cell>
          <cell r="V1668">
            <v>0</v>
          </cell>
          <cell r="W1668">
            <v>0</v>
          </cell>
          <cell r="X1668">
            <v>0.95099999999999996</v>
          </cell>
          <cell r="Y1668">
            <v>0</v>
          </cell>
          <cell r="Z1668">
            <v>0</v>
          </cell>
          <cell r="AA1668"/>
          <cell r="AB1668"/>
          <cell r="AC1668"/>
          <cell r="AD1668"/>
          <cell r="AE1668"/>
          <cell r="AF1668"/>
          <cell r="AG1668"/>
          <cell r="AH1668"/>
          <cell r="AI1668"/>
          <cell r="AJ1668"/>
          <cell r="AK1668"/>
          <cell r="AL1668"/>
        </row>
        <row r="1669">
          <cell r="D1669" t="str">
            <v>USD</v>
          </cell>
          <cell r="J1669" t="str">
            <v>LETRAS EN GARANTÍA</v>
          </cell>
          <cell r="L1669" t="str">
            <v>TASA CERO</v>
          </cell>
          <cell r="M1669" t="str">
            <v>Argentina</v>
          </cell>
          <cell r="Q1669" t="str">
            <v>No mercado</v>
          </cell>
          <cell r="R1669">
            <v>0.95099999999999996</v>
          </cell>
          <cell r="S1669">
            <v>0</v>
          </cell>
          <cell r="T1669">
            <v>0</v>
          </cell>
          <cell r="U1669">
            <v>0.95099999999999996</v>
          </cell>
          <cell r="V1669">
            <v>0</v>
          </cell>
          <cell r="W1669">
            <v>0</v>
          </cell>
          <cell r="X1669">
            <v>0.95099999999999996</v>
          </cell>
          <cell r="Y1669">
            <v>0</v>
          </cell>
          <cell r="Z1669">
            <v>0</v>
          </cell>
          <cell r="AA1669"/>
          <cell r="AB1669"/>
          <cell r="AC1669"/>
          <cell r="AD1669"/>
          <cell r="AE1669"/>
          <cell r="AF1669"/>
          <cell r="AG1669"/>
          <cell r="AH1669"/>
          <cell r="AI1669"/>
          <cell r="AJ1669"/>
          <cell r="AK1669"/>
          <cell r="AL1669"/>
        </row>
        <row r="1670">
          <cell r="D1670" t="str">
            <v>USD</v>
          </cell>
          <cell r="J1670" t="str">
            <v>LETRAS EN GARANTÍA</v>
          </cell>
          <cell r="L1670" t="str">
            <v>TASA CERO</v>
          </cell>
          <cell r="M1670" t="str">
            <v>Argentina</v>
          </cell>
          <cell r="Q1670" t="str">
            <v>No mercado</v>
          </cell>
          <cell r="R1670">
            <v>0.95099999999999996</v>
          </cell>
          <cell r="S1670">
            <v>0</v>
          </cell>
          <cell r="T1670">
            <v>0</v>
          </cell>
          <cell r="U1670">
            <v>0.95099999999999996</v>
          </cell>
          <cell r="V1670">
            <v>0</v>
          </cell>
          <cell r="W1670">
            <v>0</v>
          </cell>
          <cell r="X1670">
            <v>0.95099999999999996</v>
          </cell>
          <cell r="Y1670">
            <v>0</v>
          </cell>
          <cell r="Z1670">
            <v>0</v>
          </cell>
          <cell r="AA1670"/>
          <cell r="AB1670"/>
          <cell r="AC1670"/>
          <cell r="AD1670"/>
          <cell r="AE1670"/>
          <cell r="AF1670"/>
          <cell r="AG1670"/>
          <cell r="AH1670"/>
          <cell r="AI1670"/>
          <cell r="AJ1670"/>
          <cell r="AK1670"/>
          <cell r="AL1670"/>
        </row>
        <row r="1671">
          <cell r="D1671" t="str">
            <v>USD</v>
          </cell>
          <cell r="J1671" t="str">
            <v>LETRAS EN GARANTÍA</v>
          </cell>
          <cell r="L1671" t="str">
            <v>TASA CERO</v>
          </cell>
          <cell r="M1671" t="str">
            <v>Argentina</v>
          </cell>
          <cell r="Q1671" t="str">
            <v>No mercado</v>
          </cell>
          <cell r="R1671">
            <v>0.95099999999999996</v>
          </cell>
          <cell r="S1671">
            <v>0</v>
          </cell>
          <cell r="T1671">
            <v>0</v>
          </cell>
          <cell r="U1671">
            <v>0.95099999999999996</v>
          </cell>
          <cell r="V1671">
            <v>0</v>
          </cell>
          <cell r="W1671">
            <v>0</v>
          </cell>
          <cell r="X1671">
            <v>0.95099999999999996</v>
          </cell>
          <cell r="Y1671">
            <v>0</v>
          </cell>
          <cell r="Z1671">
            <v>0</v>
          </cell>
          <cell r="AA1671"/>
          <cell r="AB1671"/>
          <cell r="AC1671"/>
          <cell r="AD1671"/>
          <cell r="AE1671"/>
          <cell r="AF1671"/>
          <cell r="AG1671"/>
          <cell r="AH1671"/>
          <cell r="AI1671"/>
          <cell r="AJ1671"/>
          <cell r="AK1671"/>
          <cell r="AL1671"/>
        </row>
        <row r="1672">
          <cell r="D1672" t="str">
            <v>USD</v>
          </cell>
          <cell r="J1672" t="str">
            <v>LETRAS EN GARANTÍA</v>
          </cell>
          <cell r="L1672" t="str">
            <v>TASA CERO</v>
          </cell>
          <cell r="M1672" t="str">
            <v>Argentina</v>
          </cell>
          <cell r="Q1672" t="str">
            <v>No mercado</v>
          </cell>
          <cell r="R1672">
            <v>0.95099999999999996</v>
          </cell>
          <cell r="S1672">
            <v>0</v>
          </cell>
          <cell r="T1672">
            <v>0</v>
          </cell>
          <cell r="U1672">
            <v>0.95099999999999996</v>
          </cell>
          <cell r="V1672">
            <v>0</v>
          </cell>
          <cell r="W1672">
            <v>0</v>
          </cell>
          <cell r="X1672">
            <v>0.95099999999999996</v>
          </cell>
          <cell r="Y1672">
            <v>0</v>
          </cell>
          <cell r="Z1672">
            <v>0</v>
          </cell>
          <cell r="AA1672"/>
          <cell r="AB1672"/>
          <cell r="AC1672"/>
          <cell r="AD1672"/>
          <cell r="AE1672"/>
          <cell r="AF1672"/>
          <cell r="AG1672"/>
          <cell r="AH1672"/>
          <cell r="AI1672"/>
          <cell r="AJ1672"/>
          <cell r="AK1672"/>
          <cell r="AL1672"/>
        </row>
        <row r="1673">
          <cell r="D1673" t="str">
            <v>USD</v>
          </cell>
          <cell r="J1673" t="str">
            <v>LETRAS EN GARANTÍA</v>
          </cell>
          <cell r="L1673" t="str">
            <v>TASA CERO</v>
          </cell>
          <cell r="M1673" t="str">
            <v>Argentina</v>
          </cell>
          <cell r="Q1673" t="str">
            <v>No mercado</v>
          </cell>
          <cell r="R1673">
            <v>0.95099999999999996</v>
          </cell>
          <cell r="S1673">
            <v>0</v>
          </cell>
          <cell r="T1673">
            <v>0</v>
          </cell>
          <cell r="U1673">
            <v>0.95099999999999996</v>
          </cell>
          <cell r="V1673">
            <v>0</v>
          </cell>
          <cell r="W1673">
            <v>0</v>
          </cell>
          <cell r="X1673">
            <v>0.95099999999999996</v>
          </cell>
          <cell r="Y1673">
            <v>0</v>
          </cell>
          <cell r="Z1673">
            <v>0</v>
          </cell>
          <cell r="AA1673"/>
          <cell r="AB1673"/>
          <cell r="AC1673"/>
          <cell r="AD1673"/>
          <cell r="AE1673"/>
          <cell r="AF1673"/>
          <cell r="AG1673"/>
          <cell r="AH1673"/>
          <cell r="AI1673"/>
          <cell r="AJ1673"/>
          <cell r="AK1673"/>
          <cell r="AL1673"/>
        </row>
        <row r="1674">
          <cell r="D1674" t="str">
            <v>USD</v>
          </cell>
          <cell r="J1674" t="str">
            <v>LETRAS EN GARANTÍA</v>
          </cell>
          <cell r="L1674" t="str">
            <v>TASA CERO</v>
          </cell>
          <cell r="M1674" t="str">
            <v>Argentina</v>
          </cell>
          <cell r="Q1674" t="str">
            <v>No mercado</v>
          </cell>
          <cell r="R1674">
            <v>0.95099999999999996</v>
          </cell>
          <cell r="S1674">
            <v>0</v>
          </cell>
          <cell r="T1674">
            <v>0</v>
          </cell>
          <cell r="U1674">
            <v>0.95099999999999996</v>
          </cell>
          <cell r="V1674">
            <v>0</v>
          </cell>
          <cell r="W1674">
            <v>0</v>
          </cell>
          <cell r="X1674">
            <v>0.95099999999999996</v>
          </cell>
          <cell r="Y1674">
            <v>0</v>
          </cell>
          <cell r="Z1674">
            <v>0</v>
          </cell>
          <cell r="AA1674"/>
          <cell r="AB1674"/>
          <cell r="AC1674"/>
          <cell r="AD1674"/>
          <cell r="AE1674"/>
          <cell r="AF1674"/>
          <cell r="AG1674"/>
          <cell r="AH1674"/>
          <cell r="AI1674"/>
          <cell r="AJ1674"/>
          <cell r="AK1674"/>
          <cell r="AL1674"/>
        </row>
        <row r="1675">
          <cell r="D1675" t="str">
            <v>USD</v>
          </cell>
          <cell r="J1675" t="str">
            <v>LETRAS EN GARANTÍA</v>
          </cell>
          <cell r="L1675" t="str">
            <v>TASA CERO</v>
          </cell>
          <cell r="M1675" t="str">
            <v>Argentina</v>
          </cell>
          <cell r="Q1675" t="str">
            <v>No mercado</v>
          </cell>
          <cell r="R1675">
            <v>0.95099999999999996</v>
          </cell>
          <cell r="S1675">
            <v>0</v>
          </cell>
          <cell r="T1675">
            <v>0</v>
          </cell>
          <cell r="U1675">
            <v>0.95099999999999996</v>
          </cell>
          <cell r="V1675">
            <v>0</v>
          </cell>
          <cell r="W1675">
            <v>0</v>
          </cell>
          <cell r="X1675">
            <v>0.95099999999999996</v>
          </cell>
          <cell r="Y1675">
            <v>0</v>
          </cell>
          <cell r="Z1675">
            <v>0</v>
          </cell>
          <cell r="AA1675"/>
          <cell r="AB1675"/>
          <cell r="AC1675"/>
          <cell r="AD1675"/>
          <cell r="AE1675"/>
          <cell r="AF1675"/>
          <cell r="AG1675"/>
          <cell r="AH1675"/>
          <cell r="AI1675"/>
          <cell r="AJ1675"/>
          <cell r="AK1675"/>
          <cell r="AL1675"/>
        </row>
        <row r="1676">
          <cell r="D1676" t="str">
            <v>USD</v>
          </cell>
          <cell r="J1676" t="str">
            <v>LETRAS EN GARANTÍA</v>
          </cell>
          <cell r="L1676" t="str">
            <v>TASA CERO</v>
          </cell>
          <cell r="M1676" t="str">
            <v>Argentina</v>
          </cell>
          <cell r="Q1676" t="str">
            <v>No mercado</v>
          </cell>
          <cell r="R1676">
            <v>0.95099999999999996</v>
          </cell>
          <cell r="S1676">
            <v>0</v>
          </cell>
          <cell r="T1676">
            <v>0</v>
          </cell>
          <cell r="U1676">
            <v>0.95099999999999996</v>
          </cell>
          <cell r="V1676">
            <v>0</v>
          </cell>
          <cell r="W1676">
            <v>0</v>
          </cell>
          <cell r="X1676">
            <v>0.95099999999999996</v>
          </cell>
          <cell r="Y1676">
            <v>0</v>
          </cell>
          <cell r="Z1676">
            <v>0</v>
          </cell>
          <cell r="AA1676"/>
          <cell r="AB1676"/>
          <cell r="AC1676"/>
          <cell r="AD1676"/>
          <cell r="AE1676"/>
          <cell r="AF1676"/>
          <cell r="AG1676"/>
          <cell r="AH1676"/>
          <cell r="AI1676"/>
          <cell r="AJ1676"/>
          <cell r="AK1676"/>
          <cell r="AL1676"/>
        </row>
        <row r="1677">
          <cell r="D1677" t="str">
            <v>USD</v>
          </cell>
          <cell r="J1677" t="str">
            <v>LETRAS EN GARANTÍA</v>
          </cell>
          <cell r="L1677" t="str">
            <v>TASA CERO</v>
          </cell>
          <cell r="M1677" t="str">
            <v>Argentina</v>
          </cell>
          <cell r="Q1677" t="str">
            <v>No mercado</v>
          </cell>
          <cell r="R1677">
            <v>0.95099999999999996</v>
          </cell>
          <cell r="S1677">
            <v>0</v>
          </cell>
          <cell r="T1677">
            <v>0</v>
          </cell>
          <cell r="U1677">
            <v>0.95099999999999996</v>
          </cell>
          <cell r="V1677">
            <v>0</v>
          </cell>
          <cell r="W1677">
            <v>0</v>
          </cell>
          <cell r="X1677">
            <v>0.95099999999999996</v>
          </cell>
          <cell r="Y1677">
            <v>0</v>
          </cell>
          <cell r="Z1677">
            <v>0</v>
          </cell>
          <cell r="AA1677"/>
          <cell r="AB1677"/>
          <cell r="AC1677"/>
          <cell r="AD1677"/>
          <cell r="AE1677"/>
          <cell r="AF1677"/>
          <cell r="AG1677"/>
          <cell r="AH1677"/>
          <cell r="AI1677"/>
          <cell r="AJ1677"/>
          <cell r="AK1677"/>
          <cell r="AL1677"/>
        </row>
        <row r="1678">
          <cell r="D1678" t="str">
            <v>USD</v>
          </cell>
          <cell r="J1678" t="str">
            <v>LETRAS EN GARANTÍA</v>
          </cell>
          <cell r="L1678" t="str">
            <v>TASA CERO</v>
          </cell>
          <cell r="M1678" t="str">
            <v>Argentina</v>
          </cell>
          <cell r="Q1678" t="str">
            <v>No mercado</v>
          </cell>
          <cell r="R1678">
            <v>0.95099999999999996</v>
          </cell>
          <cell r="S1678">
            <v>0</v>
          </cell>
          <cell r="T1678">
            <v>0</v>
          </cell>
          <cell r="U1678">
            <v>0.95099999999999996</v>
          </cell>
          <cell r="V1678">
            <v>0</v>
          </cell>
          <cell r="W1678">
            <v>0</v>
          </cell>
          <cell r="X1678">
            <v>0.95099999999999996</v>
          </cell>
          <cell r="Y1678">
            <v>0</v>
          </cell>
          <cell r="Z1678">
            <v>0</v>
          </cell>
          <cell r="AA1678"/>
          <cell r="AB1678"/>
          <cell r="AC1678"/>
          <cell r="AD1678"/>
          <cell r="AE1678"/>
          <cell r="AF1678"/>
          <cell r="AG1678"/>
          <cell r="AH1678"/>
          <cell r="AI1678"/>
          <cell r="AJ1678"/>
          <cell r="AK1678"/>
          <cell r="AL1678"/>
        </row>
        <row r="1679">
          <cell r="D1679" t="str">
            <v>USD</v>
          </cell>
          <cell r="J1679" t="str">
            <v>LETRAS EN GARANTÍA</v>
          </cell>
          <cell r="L1679" t="str">
            <v>TASA CERO</v>
          </cell>
          <cell r="M1679" t="str">
            <v>Argentina</v>
          </cell>
          <cell r="Q1679" t="str">
            <v>No mercado</v>
          </cell>
          <cell r="R1679">
            <v>0.95099999999999996</v>
          </cell>
          <cell r="S1679">
            <v>0</v>
          </cell>
          <cell r="T1679">
            <v>0</v>
          </cell>
          <cell r="U1679">
            <v>0.95099999999999996</v>
          </cell>
          <cell r="V1679">
            <v>0</v>
          </cell>
          <cell r="W1679">
            <v>0</v>
          </cell>
          <cell r="X1679">
            <v>0.95099999999999996</v>
          </cell>
          <cell r="Y1679">
            <v>0</v>
          </cell>
          <cell r="Z1679">
            <v>0</v>
          </cell>
          <cell r="AA1679"/>
          <cell r="AB1679"/>
          <cell r="AC1679"/>
          <cell r="AD1679"/>
          <cell r="AE1679"/>
          <cell r="AF1679"/>
          <cell r="AG1679"/>
          <cell r="AH1679"/>
          <cell r="AI1679"/>
          <cell r="AJ1679"/>
          <cell r="AK1679"/>
          <cell r="AL1679"/>
        </row>
        <row r="1680">
          <cell r="D1680" t="str">
            <v>USD</v>
          </cell>
          <cell r="J1680" t="str">
            <v>LETRAS EN GARANTÍA</v>
          </cell>
          <cell r="L1680" t="str">
            <v>TASA CERO</v>
          </cell>
          <cell r="M1680" t="str">
            <v>Argentina</v>
          </cell>
          <cell r="Q1680" t="str">
            <v>No mercado</v>
          </cell>
          <cell r="R1680">
            <v>0.95099999999999996</v>
          </cell>
          <cell r="S1680">
            <v>0</v>
          </cell>
          <cell r="T1680">
            <v>0</v>
          </cell>
          <cell r="U1680">
            <v>0.95099999999999996</v>
          </cell>
          <cell r="V1680">
            <v>0</v>
          </cell>
          <cell r="W1680">
            <v>0</v>
          </cell>
          <cell r="X1680">
            <v>0.95099999999999996</v>
          </cell>
          <cell r="Y1680">
            <v>0</v>
          </cell>
          <cell r="Z1680">
            <v>0</v>
          </cell>
          <cell r="AA1680"/>
          <cell r="AB1680"/>
          <cell r="AC1680"/>
          <cell r="AD1680"/>
          <cell r="AE1680"/>
          <cell r="AF1680"/>
          <cell r="AG1680"/>
          <cell r="AH1680"/>
          <cell r="AI1680"/>
          <cell r="AJ1680"/>
          <cell r="AK1680"/>
          <cell r="AL1680"/>
        </row>
        <row r="1681">
          <cell r="D1681" t="str">
            <v>USD</v>
          </cell>
          <cell r="J1681" t="str">
            <v>LETRAS EN GARANTÍA</v>
          </cell>
          <cell r="L1681" t="str">
            <v>TASA CERO</v>
          </cell>
          <cell r="M1681" t="str">
            <v>Argentina</v>
          </cell>
          <cell r="Q1681" t="str">
            <v>No mercado</v>
          </cell>
          <cell r="R1681">
            <v>0.95099999999999996</v>
          </cell>
          <cell r="S1681">
            <v>0</v>
          </cell>
          <cell r="T1681">
            <v>0</v>
          </cell>
          <cell r="U1681">
            <v>0.95099999999999996</v>
          </cell>
          <cell r="V1681">
            <v>0</v>
          </cell>
          <cell r="W1681">
            <v>0</v>
          </cell>
          <cell r="X1681">
            <v>0.95099999999999996</v>
          </cell>
          <cell r="Y1681">
            <v>0</v>
          </cell>
          <cell r="Z1681">
            <v>0</v>
          </cell>
          <cell r="AA1681"/>
          <cell r="AB1681"/>
          <cell r="AC1681"/>
          <cell r="AD1681"/>
          <cell r="AE1681"/>
          <cell r="AF1681"/>
          <cell r="AG1681"/>
          <cell r="AH1681"/>
          <cell r="AI1681"/>
          <cell r="AJ1681"/>
          <cell r="AK1681"/>
          <cell r="AL1681"/>
        </row>
        <row r="1682">
          <cell r="D1682" t="str">
            <v>USD</v>
          </cell>
          <cell r="J1682" t="str">
            <v>LETRAS EN GARANTÍA</v>
          </cell>
          <cell r="L1682" t="str">
            <v>TASA CERO</v>
          </cell>
          <cell r="M1682" t="str">
            <v>Argentina</v>
          </cell>
          <cell r="Q1682" t="str">
            <v>No mercado</v>
          </cell>
          <cell r="R1682">
            <v>0.97499999999999998</v>
          </cell>
          <cell r="S1682">
            <v>0</v>
          </cell>
          <cell r="T1682">
            <v>0</v>
          </cell>
          <cell r="U1682">
            <v>0.97499999999999998</v>
          </cell>
          <cell r="V1682">
            <v>0</v>
          </cell>
          <cell r="W1682">
            <v>0</v>
          </cell>
          <cell r="X1682">
            <v>0.97499999999999998</v>
          </cell>
          <cell r="Y1682">
            <v>0</v>
          </cell>
          <cell r="Z1682">
            <v>0</v>
          </cell>
          <cell r="AA1682"/>
          <cell r="AB1682"/>
          <cell r="AC1682"/>
          <cell r="AD1682"/>
          <cell r="AE1682"/>
          <cell r="AF1682"/>
          <cell r="AG1682"/>
          <cell r="AH1682"/>
          <cell r="AI1682"/>
          <cell r="AJ1682"/>
          <cell r="AK1682"/>
          <cell r="AL1682"/>
        </row>
        <row r="1683">
          <cell r="D1683" t="str">
            <v>USD</v>
          </cell>
          <cell r="J1683" t="str">
            <v>LETRAS EN GARANTÍA</v>
          </cell>
          <cell r="L1683" t="str">
            <v>TASA CERO</v>
          </cell>
          <cell r="M1683" t="str">
            <v>Argentina</v>
          </cell>
          <cell r="Q1683" t="str">
            <v>No mercado</v>
          </cell>
          <cell r="R1683">
            <v>0.97499999999999998</v>
          </cell>
          <cell r="S1683">
            <v>0</v>
          </cell>
          <cell r="T1683">
            <v>0</v>
          </cell>
          <cell r="U1683">
            <v>0.97499999999999998</v>
          </cell>
          <cell r="V1683">
            <v>0</v>
          </cell>
          <cell r="W1683">
            <v>0</v>
          </cell>
          <cell r="X1683">
            <v>0.97499999999999998</v>
          </cell>
          <cell r="Y1683">
            <v>0</v>
          </cell>
          <cell r="Z1683">
            <v>0</v>
          </cell>
          <cell r="AA1683"/>
          <cell r="AB1683"/>
          <cell r="AC1683"/>
          <cell r="AD1683"/>
          <cell r="AE1683"/>
          <cell r="AF1683"/>
          <cell r="AG1683"/>
          <cell r="AH1683"/>
          <cell r="AI1683"/>
          <cell r="AJ1683"/>
          <cell r="AK1683"/>
          <cell r="AL1683"/>
        </row>
        <row r="1684">
          <cell r="D1684" t="str">
            <v>USD</v>
          </cell>
          <cell r="J1684" t="str">
            <v>LETRAS EN GARANTÍA</v>
          </cell>
          <cell r="L1684" t="str">
            <v>TASA CERO</v>
          </cell>
          <cell r="M1684" t="str">
            <v>Argentina</v>
          </cell>
          <cell r="Q1684" t="str">
            <v>No mercado</v>
          </cell>
          <cell r="R1684">
            <v>0.97499999999999998</v>
          </cell>
          <cell r="S1684">
            <v>0</v>
          </cell>
          <cell r="T1684">
            <v>0</v>
          </cell>
          <cell r="U1684">
            <v>0.97499999999999998</v>
          </cell>
          <cell r="V1684">
            <v>0</v>
          </cell>
          <cell r="W1684">
            <v>0</v>
          </cell>
          <cell r="X1684">
            <v>0.97499999999999998</v>
          </cell>
          <cell r="Y1684">
            <v>0</v>
          </cell>
          <cell r="Z1684">
            <v>0</v>
          </cell>
          <cell r="AA1684"/>
          <cell r="AB1684"/>
          <cell r="AC1684"/>
          <cell r="AD1684"/>
          <cell r="AE1684"/>
          <cell r="AF1684"/>
          <cell r="AG1684"/>
          <cell r="AH1684"/>
          <cell r="AI1684"/>
          <cell r="AJ1684"/>
          <cell r="AK1684"/>
          <cell r="AL1684"/>
        </row>
        <row r="1685">
          <cell r="D1685" t="str">
            <v>USD</v>
          </cell>
          <cell r="J1685" t="str">
            <v>LETRAS EN GARANTÍA</v>
          </cell>
          <cell r="L1685" t="str">
            <v>TASA CERO</v>
          </cell>
          <cell r="M1685" t="str">
            <v>Argentina</v>
          </cell>
          <cell r="Q1685" t="str">
            <v>No mercado</v>
          </cell>
          <cell r="R1685">
            <v>0.97499999999999998</v>
          </cell>
          <cell r="S1685">
            <v>0</v>
          </cell>
          <cell r="T1685">
            <v>0</v>
          </cell>
          <cell r="U1685">
            <v>0.97499999999999998</v>
          </cell>
          <cell r="V1685">
            <v>0</v>
          </cell>
          <cell r="W1685">
            <v>0</v>
          </cell>
          <cell r="X1685">
            <v>0.97499999999999998</v>
          </cell>
          <cell r="Y1685">
            <v>0</v>
          </cell>
          <cell r="Z1685">
            <v>0</v>
          </cell>
          <cell r="AA1685"/>
          <cell r="AB1685"/>
          <cell r="AC1685"/>
          <cell r="AD1685"/>
          <cell r="AE1685"/>
          <cell r="AF1685"/>
          <cell r="AG1685"/>
          <cell r="AH1685"/>
          <cell r="AI1685"/>
          <cell r="AJ1685"/>
          <cell r="AK1685"/>
          <cell r="AL1685"/>
        </row>
        <row r="1686">
          <cell r="D1686" t="str">
            <v>USD</v>
          </cell>
          <cell r="J1686" t="str">
            <v>LETRAS EN GARANTÍA</v>
          </cell>
          <cell r="L1686" t="str">
            <v>TASA CERO</v>
          </cell>
          <cell r="M1686" t="str">
            <v>Argentina</v>
          </cell>
          <cell r="Q1686" t="str">
            <v>No mercado</v>
          </cell>
          <cell r="R1686">
            <v>0.97499999999999998</v>
          </cell>
          <cell r="S1686">
            <v>0</v>
          </cell>
          <cell r="T1686">
            <v>0</v>
          </cell>
          <cell r="U1686">
            <v>0.97499999999999998</v>
          </cell>
          <cell r="V1686">
            <v>0</v>
          </cell>
          <cell r="W1686">
            <v>0</v>
          </cell>
          <cell r="X1686">
            <v>0.97499999999999998</v>
          </cell>
          <cell r="Y1686">
            <v>0</v>
          </cell>
          <cell r="Z1686">
            <v>0</v>
          </cell>
          <cell r="AA1686"/>
          <cell r="AB1686"/>
          <cell r="AC1686"/>
          <cell r="AD1686"/>
          <cell r="AE1686"/>
          <cell r="AF1686"/>
          <cell r="AG1686"/>
          <cell r="AH1686"/>
          <cell r="AI1686"/>
          <cell r="AJ1686"/>
          <cell r="AK1686"/>
          <cell r="AL1686"/>
        </row>
        <row r="1687">
          <cell r="D1687" t="str">
            <v>USD</v>
          </cell>
          <cell r="J1687" t="str">
            <v>LETRAS EN GARANTÍA</v>
          </cell>
          <cell r="L1687" t="str">
            <v>TASA CERO</v>
          </cell>
          <cell r="M1687" t="str">
            <v>Argentina</v>
          </cell>
          <cell r="Q1687" t="str">
            <v>No mercado</v>
          </cell>
          <cell r="R1687">
            <v>0.97499999999999998</v>
          </cell>
          <cell r="S1687">
            <v>0</v>
          </cell>
          <cell r="T1687">
            <v>0</v>
          </cell>
          <cell r="U1687">
            <v>0.97499999999999998</v>
          </cell>
          <cell r="V1687">
            <v>0</v>
          </cell>
          <cell r="W1687">
            <v>0</v>
          </cell>
          <cell r="X1687">
            <v>0.97499999999999998</v>
          </cell>
          <cell r="Y1687">
            <v>0</v>
          </cell>
          <cell r="Z1687">
            <v>0</v>
          </cell>
          <cell r="AA1687"/>
          <cell r="AB1687"/>
          <cell r="AC1687"/>
          <cell r="AD1687"/>
          <cell r="AE1687"/>
          <cell r="AF1687"/>
          <cell r="AG1687"/>
          <cell r="AH1687"/>
          <cell r="AI1687"/>
          <cell r="AJ1687"/>
          <cell r="AK1687"/>
          <cell r="AL1687"/>
        </row>
        <row r="1688">
          <cell r="D1688" t="str">
            <v>USD</v>
          </cell>
          <cell r="J1688" t="str">
            <v>LETRAS EN GARANTÍA</v>
          </cell>
          <cell r="L1688" t="str">
            <v>TASA CERO</v>
          </cell>
          <cell r="M1688" t="str">
            <v>Argentina</v>
          </cell>
          <cell r="Q1688" t="str">
            <v>No mercado</v>
          </cell>
          <cell r="R1688">
            <v>0.97499999999999998</v>
          </cell>
          <cell r="S1688">
            <v>0</v>
          </cell>
          <cell r="T1688">
            <v>0</v>
          </cell>
          <cell r="U1688">
            <v>0.97499999999999998</v>
          </cell>
          <cell r="V1688">
            <v>0</v>
          </cell>
          <cell r="W1688">
            <v>0</v>
          </cell>
          <cell r="X1688">
            <v>0.97499999999999998</v>
          </cell>
          <cell r="Y1688">
            <v>0</v>
          </cell>
          <cell r="Z1688">
            <v>0</v>
          </cell>
          <cell r="AA1688"/>
          <cell r="AB1688"/>
          <cell r="AC1688"/>
          <cell r="AD1688"/>
          <cell r="AE1688"/>
          <cell r="AF1688"/>
          <cell r="AG1688"/>
          <cell r="AH1688"/>
          <cell r="AI1688"/>
          <cell r="AJ1688"/>
          <cell r="AK1688"/>
          <cell r="AL1688"/>
        </row>
        <row r="1689">
          <cell r="D1689" t="str">
            <v>USD</v>
          </cell>
          <cell r="J1689" t="str">
            <v>LETRAS EN GARANTÍA</v>
          </cell>
          <cell r="L1689" t="str">
            <v>TASA CERO</v>
          </cell>
          <cell r="M1689" t="str">
            <v>Argentina</v>
          </cell>
          <cell r="Q1689" t="str">
            <v>No mercado</v>
          </cell>
          <cell r="R1689">
            <v>0.97499999999999998</v>
          </cell>
          <cell r="S1689">
            <v>0</v>
          </cell>
          <cell r="T1689">
            <v>0</v>
          </cell>
          <cell r="U1689">
            <v>0.97499999999999998</v>
          </cell>
          <cell r="V1689">
            <v>0</v>
          </cell>
          <cell r="W1689">
            <v>0</v>
          </cell>
          <cell r="X1689">
            <v>0.97499999999999998</v>
          </cell>
          <cell r="Y1689">
            <v>0</v>
          </cell>
          <cell r="Z1689">
            <v>0</v>
          </cell>
          <cell r="AA1689"/>
          <cell r="AB1689"/>
          <cell r="AC1689"/>
          <cell r="AD1689"/>
          <cell r="AE1689"/>
          <cell r="AF1689"/>
          <cell r="AG1689"/>
          <cell r="AH1689"/>
          <cell r="AI1689"/>
          <cell r="AJ1689"/>
          <cell r="AK1689"/>
          <cell r="AL1689"/>
        </row>
        <row r="1690">
          <cell r="D1690" t="str">
            <v>USD</v>
          </cell>
          <cell r="J1690" t="str">
            <v>LETRAS EN GARANTÍA</v>
          </cell>
          <cell r="L1690" t="str">
            <v>TASA CERO</v>
          </cell>
          <cell r="M1690" t="str">
            <v>Argentina</v>
          </cell>
          <cell r="Q1690" t="str">
            <v>No mercado</v>
          </cell>
          <cell r="R1690">
            <v>0.97499999999999998</v>
          </cell>
          <cell r="S1690">
            <v>0</v>
          </cell>
          <cell r="T1690">
            <v>0</v>
          </cell>
          <cell r="U1690">
            <v>0.97499999999999998</v>
          </cell>
          <cell r="V1690">
            <v>0</v>
          </cell>
          <cell r="W1690">
            <v>0</v>
          </cell>
          <cell r="X1690">
            <v>0.97499999999999998</v>
          </cell>
          <cell r="Y1690">
            <v>0</v>
          </cell>
          <cell r="Z1690">
            <v>0</v>
          </cell>
          <cell r="AA1690"/>
          <cell r="AB1690"/>
          <cell r="AC1690"/>
          <cell r="AD1690"/>
          <cell r="AE1690"/>
          <cell r="AF1690"/>
          <cell r="AG1690"/>
          <cell r="AH1690"/>
          <cell r="AI1690"/>
          <cell r="AJ1690"/>
          <cell r="AK1690"/>
          <cell r="AL1690"/>
        </row>
        <row r="1691">
          <cell r="D1691" t="str">
            <v>USD</v>
          </cell>
          <cell r="J1691" t="str">
            <v>LETRAS EN GARANTÍA</v>
          </cell>
          <cell r="L1691" t="str">
            <v>TASA CERO</v>
          </cell>
          <cell r="M1691" t="str">
            <v>Argentina</v>
          </cell>
          <cell r="Q1691" t="str">
            <v>No mercado</v>
          </cell>
          <cell r="R1691">
            <v>0.97499999999999998</v>
          </cell>
          <cell r="S1691">
            <v>0</v>
          </cell>
          <cell r="T1691">
            <v>0</v>
          </cell>
          <cell r="U1691">
            <v>0.97499999999999998</v>
          </cell>
          <cell r="V1691">
            <v>0</v>
          </cell>
          <cell r="W1691">
            <v>0</v>
          </cell>
          <cell r="X1691">
            <v>0.97499999999999998</v>
          </cell>
          <cell r="Y1691">
            <v>0</v>
          </cell>
          <cell r="Z1691">
            <v>0</v>
          </cell>
          <cell r="AA1691"/>
          <cell r="AB1691"/>
          <cell r="AC1691"/>
          <cell r="AD1691"/>
          <cell r="AE1691"/>
          <cell r="AF1691"/>
          <cell r="AG1691"/>
          <cell r="AH1691"/>
          <cell r="AI1691"/>
          <cell r="AJ1691"/>
          <cell r="AK1691"/>
          <cell r="AL1691"/>
        </row>
        <row r="1692">
          <cell r="D1692" t="str">
            <v>USD</v>
          </cell>
          <cell r="J1692" t="str">
            <v>LETRAS EN GARANTÍA</v>
          </cell>
          <cell r="L1692" t="str">
            <v>TASA CERO</v>
          </cell>
          <cell r="M1692" t="str">
            <v>Argentina</v>
          </cell>
          <cell r="Q1692" t="str">
            <v>No mercado</v>
          </cell>
          <cell r="R1692">
            <v>0.97499999999999998</v>
          </cell>
          <cell r="S1692">
            <v>0</v>
          </cell>
          <cell r="T1692">
            <v>0</v>
          </cell>
          <cell r="U1692">
            <v>0.97499999999999998</v>
          </cell>
          <cell r="V1692">
            <v>0</v>
          </cell>
          <cell r="W1692">
            <v>0</v>
          </cell>
          <cell r="X1692">
            <v>0.97499999999999998</v>
          </cell>
          <cell r="Y1692">
            <v>0</v>
          </cell>
          <cell r="Z1692">
            <v>0</v>
          </cell>
          <cell r="AA1692"/>
          <cell r="AB1692"/>
          <cell r="AC1692"/>
          <cell r="AD1692"/>
          <cell r="AE1692"/>
          <cell r="AF1692"/>
          <cell r="AG1692"/>
          <cell r="AH1692"/>
          <cell r="AI1692"/>
          <cell r="AJ1692"/>
          <cell r="AK1692"/>
          <cell r="AL1692"/>
        </row>
        <row r="1693">
          <cell r="D1693" t="str">
            <v>USD</v>
          </cell>
          <cell r="J1693" t="str">
            <v>LETRAS EN GARANTÍA</v>
          </cell>
          <cell r="L1693" t="str">
            <v>TASA CERO</v>
          </cell>
          <cell r="M1693" t="str">
            <v>Argentina</v>
          </cell>
          <cell r="Q1693" t="str">
            <v>No mercado</v>
          </cell>
          <cell r="R1693">
            <v>0.97499999999999998</v>
          </cell>
          <cell r="S1693">
            <v>0</v>
          </cell>
          <cell r="T1693">
            <v>0</v>
          </cell>
          <cell r="U1693">
            <v>0.97499999999999998</v>
          </cell>
          <cell r="V1693">
            <v>0</v>
          </cell>
          <cell r="W1693">
            <v>0</v>
          </cell>
          <cell r="X1693">
            <v>0.97499999999999998</v>
          </cell>
          <cell r="Y1693">
            <v>0</v>
          </cell>
          <cell r="Z1693">
            <v>0</v>
          </cell>
          <cell r="AA1693"/>
          <cell r="AB1693"/>
          <cell r="AC1693"/>
          <cell r="AD1693"/>
          <cell r="AE1693"/>
          <cell r="AF1693"/>
          <cell r="AG1693"/>
          <cell r="AH1693"/>
          <cell r="AI1693"/>
          <cell r="AJ1693"/>
          <cell r="AK1693"/>
          <cell r="AL1693"/>
        </row>
        <row r="1694">
          <cell r="D1694" t="str">
            <v>USD</v>
          </cell>
          <cell r="J1694" t="str">
            <v>LETRAS EN GARANTÍA</v>
          </cell>
          <cell r="L1694" t="str">
            <v>TASA CERO</v>
          </cell>
          <cell r="M1694" t="str">
            <v>Argentina</v>
          </cell>
          <cell r="Q1694" t="str">
            <v>No mercado</v>
          </cell>
          <cell r="R1694">
            <v>0.97499999999999998</v>
          </cell>
          <cell r="S1694">
            <v>0</v>
          </cell>
          <cell r="T1694">
            <v>0</v>
          </cell>
          <cell r="U1694">
            <v>0.97499999999999998</v>
          </cell>
          <cell r="V1694">
            <v>0</v>
          </cell>
          <cell r="W1694">
            <v>0</v>
          </cell>
          <cell r="X1694">
            <v>0.97499999999999998</v>
          </cell>
          <cell r="Y1694">
            <v>0</v>
          </cell>
          <cell r="Z1694">
            <v>0</v>
          </cell>
          <cell r="AA1694"/>
          <cell r="AB1694"/>
          <cell r="AC1694"/>
          <cell r="AD1694"/>
          <cell r="AE1694"/>
          <cell r="AF1694"/>
          <cell r="AG1694"/>
          <cell r="AH1694"/>
          <cell r="AI1694"/>
          <cell r="AJ1694"/>
          <cell r="AK1694"/>
          <cell r="AL1694"/>
        </row>
        <row r="1695">
          <cell r="D1695" t="str">
            <v>USD</v>
          </cell>
          <cell r="J1695" t="str">
            <v>LETRAS EN GARANTÍA</v>
          </cell>
          <cell r="L1695" t="str">
            <v>TASA CERO</v>
          </cell>
          <cell r="M1695" t="str">
            <v>Argentina</v>
          </cell>
          <cell r="Q1695" t="str">
            <v>No mercado</v>
          </cell>
          <cell r="R1695">
            <v>0.97499999999999998</v>
          </cell>
          <cell r="S1695">
            <v>0</v>
          </cell>
          <cell r="T1695">
            <v>0</v>
          </cell>
          <cell r="U1695">
            <v>0.97499999999999998</v>
          </cell>
          <cell r="V1695">
            <v>0</v>
          </cell>
          <cell r="W1695">
            <v>0</v>
          </cell>
          <cell r="X1695">
            <v>0.97499999999999998</v>
          </cell>
          <cell r="Y1695">
            <v>0</v>
          </cell>
          <cell r="Z1695">
            <v>0</v>
          </cell>
          <cell r="AA1695"/>
          <cell r="AB1695"/>
          <cell r="AC1695"/>
          <cell r="AD1695"/>
          <cell r="AE1695"/>
          <cell r="AF1695"/>
          <cell r="AG1695"/>
          <cell r="AH1695"/>
          <cell r="AI1695"/>
          <cell r="AJ1695"/>
          <cell r="AK1695"/>
          <cell r="AL1695"/>
        </row>
        <row r="1696">
          <cell r="D1696" t="str">
            <v>USD</v>
          </cell>
          <cell r="J1696" t="str">
            <v>LETRAS EN GARANTÍA</v>
          </cell>
          <cell r="L1696" t="str">
            <v>TASA CERO</v>
          </cell>
          <cell r="M1696" t="str">
            <v>Argentina</v>
          </cell>
          <cell r="Q1696" t="str">
            <v>No mercado</v>
          </cell>
          <cell r="R1696">
            <v>0.97499999999999998</v>
          </cell>
          <cell r="S1696">
            <v>0</v>
          </cell>
          <cell r="T1696">
            <v>0</v>
          </cell>
          <cell r="U1696">
            <v>0.97499999999999998</v>
          </cell>
          <cell r="V1696">
            <v>0</v>
          </cell>
          <cell r="W1696">
            <v>0</v>
          </cell>
          <cell r="X1696">
            <v>0.97499999999999998</v>
          </cell>
          <cell r="Y1696">
            <v>0</v>
          </cell>
          <cell r="Z1696">
            <v>0</v>
          </cell>
          <cell r="AA1696"/>
          <cell r="AB1696"/>
          <cell r="AC1696"/>
          <cell r="AD1696"/>
          <cell r="AE1696"/>
          <cell r="AF1696"/>
          <cell r="AG1696"/>
          <cell r="AH1696"/>
          <cell r="AI1696"/>
          <cell r="AJ1696"/>
          <cell r="AK1696"/>
          <cell r="AL1696"/>
        </row>
        <row r="1697">
          <cell r="D1697" t="str">
            <v>USD</v>
          </cell>
          <cell r="J1697" t="str">
            <v>LETRAS EN GARANTÍA</v>
          </cell>
          <cell r="L1697" t="str">
            <v>TASA CERO</v>
          </cell>
          <cell r="M1697" t="str">
            <v>Argentina</v>
          </cell>
          <cell r="Q1697" t="str">
            <v>No mercado</v>
          </cell>
          <cell r="R1697">
            <v>0.97499999999999998</v>
          </cell>
          <cell r="S1697">
            <v>0</v>
          </cell>
          <cell r="T1697">
            <v>0</v>
          </cell>
          <cell r="U1697">
            <v>0.97499999999999998</v>
          </cell>
          <cell r="V1697">
            <v>0</v>
          </cell>
          <cell r="W1697">
            <v>0</v>
          </cell>
          <cell r="X1697">
            <v>0.97499999999999998</v>
          </cell>
          <cell r="Y1697">
            <v>0</v>
          </cell>
          <cell r="Z1697">
            <v>0</v>
          </cell>
          <cell r="AA1697"/>
          <cell r="AB1697"/>
          <cell r="AC1697"/>
          <cell r="AD1697"/>
          <cell r="AE1697"/>
          <cell r="AF1697"/>
          <cell r="AG1697"/>
          <cell r="AH1697"/>
          <cell r="AI1697"/>
          <cell r="AJ1697"/>
          <cell r="AK1697"/>
          <cell r="AL1697"/>
        </row>
        <row r="1698">
          <cell r="D1698" t="str">
            <v>USD</v>
          </cell>
          <cell r="J1698" t="str">
            <v>LETRAS EN GARANTÍA</v>
          </cell>
          <cell r="L1698" t="str">
            <v>TASA CERO</v>
          </cell>
          <cell r="M1698" t="str">
            <v>Argentina</v>
          </cell>
          <cell r="Q1698" t="str">
            <v>No mercado</v>
          </cell>
          <cell r="R1698">
            <v>0.97499999999999998</v>
          </cell>
          <cell r="S1698">
            <v>0</v>
          </cell>
          <cell r="T1698">
            <v>0</v>
          </cell>
          <cell r="U1698">
            <v>0.97499999999999998</v>
          </cell>
          <cell r="V1698">
            <v>0</v>
          </cell>
          <cell r="W1698">
            <v>0</v>
          </cell>
          <cell r="X1698">
            <v>0.97499999999999998</v>
          </cell>
          <cell r="Y1698">
            <v>0</v>
          </cell>
          <cell r="Z1698">
            <v>0</v>
          </cell>
          <cell r="AA1698"/>
          <cell r="AB1698"/>
          <cell r="AC1698"/>
          <cell r="AD1698"/>
          <cell r="AE1698"/>
          <cell r="AF1698"/>
          <cell r="AG1698"/>
          <cell r="AH1698"/>
          <cell r="AI1698"/>
          <cell r="AJ1698"/>
          <cell r="AK1698"/>
          <cell r="AL1698"/>
        </row>
        <row r="1699">
          <cell r="D1699" t="str">
            <v>USD</v>
          </cell>
          <cell r="J1699" t="str">
            <v>LETRAS EN GARANTÍA</v>
          </cell>
          <cell r="L1699" t="str">
            <v>TASA CERO</v>
          </cell>
          <cell r="M1699" t="str">
            <v>Argentina</v>
          </cell>
          <cell r="Q1699" t="str">
            <v>No mercado</v>
          </cell>
          <cell r="R1699">
            <v>0.97499999999999998</v>
          </cell>
          <cell r="S1699">
            <v>0</v>
          </cell>
          <cell r="T1699">
            <v>0</v>
          </cell>
          <cell r="U1699">
            <v>0.97499999999999998</v>
          </cell>
          <cell r="V1699">
            <v>0</v>
          </cell>
          <cell r="W1699">
            <v>0</v>
          </cell>
          <cell r="X1699">
            <v>0.97499999999999998</v>
          </cell>
          <cell r="Y1699">
            <v>0</v>
          </cell>
          <cell r="Z1699">
            <v>0</v>
          </cell>
          <cell r="AA1699"/>
          <cell r="AB1699"/>
          <cell r="AC1699"/>
          <cell r="AD1699"/>
          <cell r="AE1699"/>
          <cell r="AF1699"/>
          <cell r="AG1699"/>
          <cell r="AH1699"/>
          <cell r="AI1699"/>
          <cell r="AJ1699"/>
          <cell r="AK1699"/>
          <cell r="AL1699"/>
        </row>
        <row r="1700">
          <cell r="D1700" t="str">
            <v>USD</v>
          </cell>
          <cell r="J1700" t="str">
            <v>LETRAS EN GARANTÍA</v>
          </cell>
          <cell r="L1700" t="str">
            <v>TASA CERO</v>
          </cell>
          <cell r="M1700" t="str">
            <v>Argentina</v>
          </cell>
          <cell r="Q1700" t="str">
            <v>No mercado</v>
          </cell>
          <cell r="R1700">
            <v>0.97499999999999998</v>
          </cell>
          <cell r="S1700">
            <v>0</v>
          </cell>
          <cell r="T1700">
            <v>0</v>
          </cell>
          <cell r="U1700">
            <v>0.97499999999999998</v>
          </cell>
          <cell r="V1700">
            <v>0</v>
          </cell>
          <cell r="W1700">
            <v>0</v>
          </cell>
          <cell r="X1700">
            <v>0.97499999999999998</v>
          </cell>
          <cell r="Y1700">
            <v>0</v>
          </cell>
          <cell r="Z1700">
            <v>0</v>
          </cell>
          <cell r="AA1700"/>
          <cell r="AB1700"/>
          <cell r="AC1700"/>
          <cell r="AD1700"/>
          <cell r="AE1700"/>
          <cell r="AF1700"/>
          <cell r="AG1700"/>
          <cell r="AH1700"/>
          <cell r="AI1700"/>
          <cell r="AJ1700"/>
          <cell r="AK1700"/>
          <cell r="AL1700"/>
        </row>
        <row r="1701">
          <cell r="D1701" t="str">
            <v>USD</v>
          </cell>
          <cell r="J1701" t="str">
            <v>LETRAS EN GARANTÍA</v>
          </cell>
          <cell r="L1701" t="str">
            <v>TASA CERO</v>
          </cell>
          <cell r="M1701" t="str">
            <v>Argentina</v>
          </cell>
          <cell r="Q1701" t="str">
            <v>No mercado</v>
          </cell>
          <cell r="R1701">
            <v>0.97499999999999998</v>
          </cell>
          <cell r="S1701">
            <v>0</v>
          </cell>
          <cell r="T1701">
            <v>0</v>
          </cell>
          <cell r="U1701">
            <v>0.97499999999999998</v>
          </cell>
          <cell r="V1701">
            <v>0</v>
          </cell>
          <cell r="W1701">
            <v>0</v>
          </cell>
          <cell r="X1701">
            <v>0.97499999999999998</v>
          </cell>
          <cell r="Y1701">
            <v>0</v>
          </cell>
          <cell r="Z1701">
            <v>0</v>
          </cell>
          <cell r="AA1701"/>
          <cell r="AB1701"/>
          <cell r="AC1701"/>
          <cell r="AD1701"/>
          <cell r="AE1701"/>
          <cell r="AF1701"/>
          <cell r="AG1701"/>
          <cell r="AH1701"/>
          <cell r="AI1701"/>
          <cell r="AJ1701"/>
          <cell r="AK1701"/>
          <cell r="AL1701"/>
        </row>
        <row r="1702">
          <cell r="D1702" t="str">
            <v>USD</v>
          </cell>
          <cell r="J1702" t="str">
            <v>LETRAS EN GARANTÍA</v>
          </cell>
          <cell r="L1702" t="str">
            <v>TASA CERO</v>
          </cell>
          <cell r="M1702" t="str">
            <v>Argentina</v>
          </cell>
          <cell r="Q1702" t="str">
            <v>No mercado</v>
          </cell>
          <cell r="R1702">
            <v>0.99</v>
          </cell>
          <cell r="S1702">
            <v>0</v>
          </cell>
          <cell r="T1702">
            <v>0</v>
          </cell>
          <cell r="U1702">
            <v>0.99</v>
          </cell>
          <cell r="V1702">
            <v>0</v>
          </cell>
          <cell r="W1702">
            <v>0</v>
          </cell>
          <cell r="X1702">
            <v>0.99</v>
          </cell>
          <cell r="Y1702">
            <v>0</v>
          </cell>
          <cell r="Z1702">
            <v>0</v>
          </cell>
          <cell r="AA1702"/>
          <cell r="AB1702"/>
          <cell r="AC1702"/>
          <cell r="AD1702"/>
          <cell r="AE1702"/>
          <cell r="AF1702"/>
          <cell r="AG1702"/>
          <cell r="AH1702"/>
          <cell r="AI1702"/>
          <cell r="AJ1702"/>
          <cell r="AK1702"/>
          <cell r="AL1702"/>
        </row>
        <row r="1703">
          <cell r="D1703" t="str">
            <v>USD</v>
          </cell>
          <cell r="J1703" t="str">
            <v>LETRAS EN GARANTÍA</v>
          </cell>
          <cell r="L1703" t="str">
            <v>TASA CERO</v>
          </cell>
          <cell r="M1703" t="str">
            <v>Argentina</v>
          </cell>
          <cell r="Q1703" t="str">
            <v>No mercado</v>
          </cell>
          <cell r="R1703">
            <v>0.99</v>
          </cell>
          <cell r="S1703">
            <v>0</v>
          </cell>
          <cell r="T1703">
            <v>0</v>
          </cell>
          <cell r="U1703">
            <v>0.99</v>
          </cell>
          <cell r="V1703">
            <v>0</v>
          </cell>
          <cell r="W1703">
            <v>0</v>
          </cell>
          <cell r="X1703">
            <v>0.99</v>
          </cell>
          <cell r="Y1703">
            <v>0</v>
          </cell>
          <cell r="Z1703">
            <v>0</v>
          </cell>
          <cell r="AA1703"/>
          <cell r="AB1703"/>
          <cell r="AC1703"/>
          <cell r="AD1703"/>
          <cell r="AE1703"/>
          <cell r="AF1703"/>
          <cell r="AG1703"/>
          <cell r="AH1703"/>
          <cell r="AI1703"/>
          <cell r="AJ1703"/>
          <cell r="AK1703"/>
          <cell r="AL1703"/>
        </row>
        <row r="1704">
          <cell r="D1704" t="str">
            <v>USD</v>
          </cell>
          <cell r="J1704" t="str">
            <v>LETRAS EN GARANTÍA</v>
          </cell>
          <cell r="L1704" t="str">
            <v>TASA CERO</v>
          </cell>
          <cell r="M1704" t="str">
            <v>Argentina</v>
          </cell>
          <cell r="Q1704" t="str">
            <v>No mercado</v>
          </cell>
          <cell r="R1704">
            <v>0.99</v>
          </cell>
          <cell r="S1704">
            <v>0</v>
          </cell>
          <cell r="T1704">
            <v>0</v>
          </cell>
          <cell r="U1704">
            <v>0.99</v>
          </cell>
          <cell r="V1704">
            <v>0</v>
          </cell>
          <cell r="W1704">
            <v>0</v>
          </cell>
          <cell r="X1704">
            <v>0.99</v>
          </cell>
          <cell r="Y1704">
            <v>0</v>
          </cell>
          <cell r="Z1704">
            <v>0</v>
          </cell>
          <cell r="AA1704"/>
          <cell r="AB1704"/>
          <cell r="AC1704"/>
          <cell r="AD1704"/>
          <cell r="AE1704"/>
          <cell r="AF1704"/>
          <cell r="AG1704"/>
          <cell r="AH1704"/>
          <cell r="AI1704"/>
          <cell r="AJ1704"/>
          <cell r="AK1704"/>
          <cell r="AL1704"/>
        </row>
        <row r="1705">
          <cell r="D1705" t="str">
            <v>USD</v>
          </cell>
          <cell r="J1705" t="str">
            <v>LETRAS EN GARANTÍA</v>
          </cell>
          <cell r="L1705" t="str">
            <v>TASA CERO</v>
          </cell>
          <cell r="M1705" t="str">
            <v>Argentina</v>
          </cell>
          <cell r="Q1705" t="str">
            <v>No mercado</v>
          </cell>
          <cell r="R1705">
            <v>0.99</v>
          </cell>
          <cell r="S1705">
            <v>0</v>
          </cell>
          <cell r="T1705">
            <v>0</v>
          </cell>
          <cell r="U1705">
            <v>0.99</v>
          </cell>
          <cell r="V1705">
            <v>0</v>
          </cell>
          <cell r="W1705">
            <v>0</v>
          </cell>
          <cell r="X1705">
            <v>0.99</v>
          </cell>
          <cell r="Y1705">
            <v>0</v>
          </cell>
          <cell r="Z1705">
            <v>0</v>
          </cell>
          <cell r="AA1705"/>
          <cell r="AB1705"/>
          <cell r="AC1705"/>
          <cell r="AD1705"/>
          <cell r="AE1705"/>
          <cell r="AF1705"/>
          <cell r="AG1705"/>
          <cell r="AH1705"/>
          <cell r="AI1705"/>
          <cell r="AJ1705"/>
          <cell r="AK1705"/>
          <cell r="AL1705"/>
        </row>
        <row r="1706">
          <cell r="D1706" t="str">
            <v>USD</v>
          </cell>
          <cell r="J1706" t="str">
            <v>LETRAS EN GARANTÍA</v>
          </cell>
          <cell r="L1706" t="str">
            <v>TASA CERO</v>
          </cell>
          <cell r="M1706" t="str">
            <v>Argentina</v>
          </cell>
          <cell r="Q1706" t="str">
            <v>No mercado</v>
          </cell>
          <cell r="R1706">
            <v>0.99</v>
          </cell>
          <cell r="S1706">
            <v>0</v>
          </cell>
          <cell r="T1706">
            <v>0</v>
          </cell>
          <cell r="U1706">
            <v>0.99</v>
          </cell>
          <cell r="V1706">
            <v>0</v>
          </cell>
          <cell r="W1706">
            <v>0</v>
          </cell>
          <cell r="X1706">
            <v>0.99</v>
          </cell>
          <cell r="Y1706">
            <v>0</v>
          </cell>
          <cell r="Z1706">
            <v>0</v>
          </cell>
          <cell r="AA1706"/>
          <cell r="AB1706"/>
          <cell r="AC1706"/>
          <cell r="AD1706"/>
          <cell r="AE1706"/>
          <cell r="AF1706"/>
          <cell r="AG1706"/>
          <cell r="AH1706"/>
          <cell r="AI1706"/>
          <cell r="AJ1706"/>
          <cell r="AK1706"/>
          <cell r="AL1706"/>
        </row>
        <row r="1707">
          <cell r="D1707" t="str">
            <v>USD</v>
          </cell>
          <cell r="J1707" t="str">
            <v>LETRAS EN GARANTÍA</v>
          </cell>
          <cell r="L1707" t="str">
            <v>TASA CERO</v>
          </cell>
          <cell r="M1707" t="str">
            <v>Argentina</v>
          </cell>
          <cell r="Q1707" t="str">
            <v>No mercado</v>
          </cell>
          <cell r="R1707">
            <v>0.99</v>
          </cell>
          <cell r="S1707">
            <v>0</v>
          </cell>
          <cell r="T1707">
            <v>0</v>
          </cell>
          <cell r="U1707">
            <v>0.99</v>
          </cell>
          <cell r="V1707">
            <v>0</v>
          </cell>
          <cell r="W1707">
            <v>0</v>
          </cell>
          <cell r="X1707">
            <v>0.99</v>
          </cell>
          <cell r="Y1707">
            <v>0</v>
          </cell>
          <cell r="Z1707">
            <v>0</v>
          </cell>
          <cell r="AA1707"/>
          <cell r="AB1707"/>
          <cell r="AC1707"/>
          <cell r="AD1707"/>
          <cell r="AE1707"/>
          <cell r="AF1707"/>
          <cell r="AG1707"/>
          <cell r="AH1707"/>
          <cell r="AI1707"/>
          <cell r="AJ1707"/>
          <cell r="AK1707"/>
          <cell r="AL1707"/>
        </row>
        <row r="1708">
          <cell r="D1708" t="str">
            <v>USD</v>
          </cell>
          <cell r="J1708" t="str">
            <v>LETRAS EN GARANTÍA</v>
          </cell>
          <cell r="L1708" t="str">
            <v>TASA CERO</v>
          </cell>
          <cell r="M1708" t="str">
            <v>Argentina</v>
          </cell>
          <cell r="Q1708" t="str">
            <v>No mercado</v>
          </cell>
          <cell r="R1708">
            <v>0.99</v>
          </cell>
          <cell r="S1708">
            <v>0</v>
          </cell>
          <cell r="T1708">
            <v>0</v>
          </cell>
          <cell r="U1708">
            <v>0.99</v>
          </cell>
          <cell r="V1708">
            <v>0</v>
          </cell>
          <cell r="W1708">
            <v>0</v>
          </cell>
          <cell r="X1708">
            <v>0.99</v>
          </cell>
          <cell r="Y1708">
            <v>0</v>
          </cell>
          <cell r="Z1708">
            <v>0</v>
          </cell>
          <cell r="AA1708"/>
          <cell r="AB1708"/>
          <cell r="AC1708"/>
          <cell r="AD1708"/>
          <cell r="AE1708"/>
          <cell r="AF1708"/>
          <cell r="AG1708"/>
          <cell r="AH1708"/>
          <cell r="AI1708"/>
          <cell r="AJ1708"/>
          <cell r="AK1708"/>
          <cell r="AL1708"/>
        </row>
        <row r="1709">
          <cell r="D1709" t="str">
            <v>USD</v>
          </cell>
          <cell r="J1709" t="str">
            <v>LETRAS EN GARANTÍA</v>
          </cell>
          <cell r="L1709" t="str">
            <v>TASA CERO</v>
          </cell>
          <cell r="M1709" t="str">
            <v>Argentina</v>
          </cell>
          <cell r="Q1709" t="str">
            <v>No mercado</v>
          </cell>
          <cell r="R1709">
            <v>0.99</v>
          </cell>
          <cell r="S1709">
            <v>0</v>
          </cell>
          <cell r="T1709">
            <v>0</v>
          </cell>
          <cell r="U1709">
            <v>0.99</v>
          </cell>
          <cell r="V1709">
            <v>0</v>
          </cell>
          <cell r="W1709">
            <v>0</v>
          </cell>
          <cell r="X1709">
            <v>0.99</v>
          </cell>
          <cell r="Y1709">
            <v>0</v>
          </cell>
          <cell r="Z1709">
            <v>0</v>
          </cell>
          <cell r="AA1709"/>
          <cell r="AB1709"/>
          <cell r="AC1709"/>
          <cell r="AD1709"/>
          <cell r="AE1709"/>
          <cell r="AF1709"/>
          <cell r="AG1709"/>
          <cell r="AH1709"/>
          <cell r="AI1709"/>
          <cell r="AJ1709"/>
          <cell r="AK1709"/>
          <cell r="AL1709"/>
        </row>
        <row r="1710">
          <cell r="D1710" t="str">
            <v>USD</v>
          </cell>
          <cell r="J1710" t="str">
            <v>LETRAS EN GARANTÍA</v>
          </cell>
          <cell r="L1710" t="str">
            <v>TASA CERO</v>
          </cell>
          <cell r="M1710" t="str">
            <v>Argentina</v>
          </cell>
          <cell r="Q1710" t="str">
            <v>No mercado</v>
          </cell>
          <cell r="R1710">
            <v>0.99</v>
          </cell>
          <cell r="S1710">
            <v>0</v>
          </cell>
          <cell r="T1710">
            <v>0</v>
          </cell>
          <cell r="U1710">
            <v>0.99</v>
          </cell>
          <cell r="V1710">
            <v>0</v>
          </cell>
          <cell r="W1710">
            <v>0</v>
          </cell>
          <cell r="X1710">
            <v>0.99</v>
          </cell>
          <cell r="Y1710">
            <v>0</v>
          </cell>
          <cell r="Z1710">
            <v>0</v>
          </cell>
          <cell r="AA1710"/>
          <cell r="AB1710"/>
          <cell r="AC1710"/>
          <cell r="AD1710"/>
          <cell r="AE1710"/>
          <cell r="AF1710"/>
          <cell r="AG1710"/>
          <cell r="AH1710"/>
          <cell r="AI1710"/>
          <cell r="AJ1710"/>
          <cell r="AK1710"/>
          <cell r="AL1710"/>
        </row>
        <row r="1711">
          <cell r="D1711" t="str">
            <v>USD</v>
          </cell>
          <cell r="J1711" t="str">
            <v>LETRAS EN GARANTÍA</v>
          </cell>
          <cell r="L1711" t="str">
            <v>TASA CERO</v>
          </cell>
          <cell r="M1711" t="str">
            <v>Argentina</v>
          </cell>
          <cell r="Q1711" t="str">
            <v>No mercado</v>
          </cell>
          <cell r="R1711">
            <v>0.99</v>
          </cell>
          <cell r="S1711">
            <v>0</v>
          </cell>
          <cell r="T1711">
            <v>0</v>
          </cell>
          <cell r="U1711">
            <v>0.99</v>
          </cell>
          <cell r="V1711">
            <v>0</v>
          </cell>
          <cell r="W1711">
            <v>0</v>
          </cell>
          <cell r="X1711">
            <v>0.99</v>
          </cell>
          <cell r="Y1711">
            <v>0</v>
          </cell>
          <cell r="Z1711">
            <v>0</v>
          </cell>
          <cell r="AA1711"/>
          <cell r="AB1711"/>
          <cell r="AC1711"/>
          <cell r="AD1711"/>
          <cell r="AE1711"/>
          <cell r="AF1711"/>
          <cell r="AG1711"/>
          <cell r="AH1711"/>
          <cell r="AI1711"/>
          <cell r="AJ1711"/>
          <cell r="AK1711"/>
          <cell r="AL1711"/>
        </row>
        <row r="1712">
          <cell r="D1712" t="str">
            <v>USD</v>
          </cell>
          <cell r="J1712" t="str">
            <v>LETRAS EN GARANTÍA</v>
          </cell>
          <cell r="L1712" t="str">
            <v>TASA CERO</v>
          </cell>
          <cell r="M1712" t="str">
            <v>Argentina</v>
          </cell>
          <cell r="Q1712" t="str">
            <v>No mercado</v>
          </cell>
          <cell r="R1712">
            <v>0.99</v>
          </cell>
          <cell r="S1712">
            <v>0</v>
          </cell>
          <cell r="T1712">
            <v>0</v>
          </cell>
          <cell r="U1712">
            <v>0.99</v>
          </cell>
          <cell r="V1712">
            <v>0</v>
          </cell>
          <cell r="W1712">
            <v>0</v>
          </cell>
          <cell r="X1712">
            <v>0.99</v>
          </cell>
          <cell r="Y1712">
            <v>0</v>
          </cell>
          <cell r="Z1712">
            <v>0</v>
          </cell>
          <cell r="AA1712"/>
          <cell r="AB1712"/>
          <cell r="AC1712"/>
          <cell r="AD1712"/>
          <cell r="AE1712"/>
          <cell r="AF1712"/>
          <cell r="AG1712"/>
          <cell r="AH1712"/>
          <cell r="AI1712"/>
          <cell r="AJ1712"/>
          <cell r="AK1712"/>
          <cell r="AL1712"/>
        </row>
        <row r="1713">
          <cell r="D1713" t="str">
            <v>USD</v>
          </cell>
          <cell r="J1713" t="str">
            <v>LETRAS EN GARANTÍA</v>
          </cell>
          <cell r="L1713" t="str">
            <v>TASA CERO</v>
          </cell>
          <cell r="M1713" t="str">
            <v>Argentina</v>
          </cell>
          <cell r="Q1713" t="str">
            <v>No mercado</v>
          </cell>
          <cell r="R1713">
            <v>0.99</v>
          </cell>
          <cell r="S1713">
            <v>0</v>
          </cell>
          <cell r="T1713">
            <v>0</v>
          </cell>
          <cell r="U1713">
            <v>0.99</v>
          </cell>
          <cell r="V1713">
            <v>0</v>
          </cell>
          <cell r="W1713">
            <v>0</v>
          </cell>
          <cell r="X1713">
            <v>0.99</v>
          </cell>
          <cell r="Y1713">
            <v>0</v>
          </cell>
          <cell r="Z1713">
            <v>0</v>
          </cell>
          <cell r="AA1713"/>
          <cell r="AB1713"/>
          <cell r="AC1713"/>
          <cell r="AD1713"/>
          <cell r="AE1713"/>
          <cell r="AF1713"/>
          <cell r="AG1713"/>
          <cell r="AH1713"/>
          <cell r="AI1713"/>
          <cell r="AJ1713"/>
          <cell r="AK1713"/>
          <cell r="AL1713"/>
        </row>
        <row r="1714">
          <cell r="D1714" t="str">
            <v>USD</v>
          </cell>
          <cell r="J1714" t="str">
            <v>LETRAS EN GARANTÍA</v>
          </cell>
          <cell r="L1714" t="str">
            <v>TASA CERO</v>
          </cell>
          <cell r="M1714" t="str">
            <v>Argentina</v>
          </cell>
          <cell r="Q1714" t="str">
            <v>No mercado</v>
          </cell>
          <cell r="R1714">
            <v>0.99</v>
          </cell>
          <cell r="S1714">
            <v>0</v>
          </cell>
          <cell r="T1714">
            <v>0</v>
          </cell>
          <cell r="U1714">
            <v>0.99</v>
          </cell>
          <cell r="V1714">
            <v>0</v>
          </cell>
          <cell r="W1714">
            <v>0</v>
          </cell>
          <cell r="X1714">
            <v>0.99</v>
          </cell>
          <cell r="Y1714">
            <v>0</v>
          </cell>
          <cell r="Z1714">
            <v>0</v>
          </cell>
          <cell r="AA1714"/>
          <cell r="AB1714"/>
          <cell r="AC1714"/>
          <cell r="AD1714"/>
          <cell r="AE1714"/>
          <cell r="AF1714"/>
          <cell r="AG1714"/>
          <cell r="AH1714"/>
          <cell r="AI1714"/>
          <cell r="AJ1714"/>
          <cell r="AK1714"/>
          <cell r="AL1714"/>
        </row>
        <row r="1715">
          <cell r="D1715" t="str">
            <v>USD</v>
          </cell>
          <cell r="J1715" t="str">
            <v>LETRAS EN GARANTÍA</v>
          </cell>
          <cell r="L1715" t="str">
            <v>TASA CERO</v>
          </cell>
          <cell r="M1715" t="str">
            <v>Argentina</v>
          </cell>
          <cell r="Q1715" t="str">
            <v>No mercado</v>
          </cell>
          <cell r="R1715">
            <v>0.99</v>
          </cell>
          <cell r="S1715">
            <v>0</v>
          </cell>
          <cell r="T1715">
            <v>0</v>
          </cell>
          <cell r="U1715">
            <v>0.99</v>
          </cell>
          <cell r="V1715">
            <v>0</v>
          </cell>
          <cell r="W1715">
            <v>0</v>
          </cell>
          <cell r="X1715">
            <v>0.99</v>
          </cell>
          <cell r="Y1715">
            <v>0</v>
          </cell>
          <cell r="Z1715">
            <v>0</v>
          </cell>
          <cell r="AA1715"/>
          <cell r="AB1715"/>
          <cell r="AC1715"/>
          <cell r="AD1715"/>
          <cell r="AE1715"/>
          <cell r="AF1715"/>
          <cell r="AG1715"/>
          <cell r="AH1715"/>
          <cell r="AI1715"/>
          <cell r="AJ1715"/>
          <cell r="AK1715"/>
          <cell r="AL1715"/>
        </row>
        <row r="1716">
          <cell r="D1716" t="str">
            <v>USD</v>
          </cell>
          <cell r="J1716" t="str">
            <v>LETRAS EN GARANTÍA</v>
          </cell>
          <cell r="L1716" t="str">
            <v>TASA CERO</v>
          </cell>
          <cell r="M1716" t="str">
            <v>Argentina</v>
          </cell>
          <cell r="Q1716" t="str">
            <v>No mercado</v>
          </cell>
          <cell r="R1716">
            <v>0.99</v>
          </cell>
          <cell r="S1716">
            <v>0</v>
          </cell>
          <cell r="T1716">
            <v>0</v>
          </cell>
          <cell r="U1716">
            <v>0.99</v>
          </cell>
          <cell r="V1716">
            <v>0</v>
          </cell>
          <cell r="W1716">
            <v>0</v>
          </cell>
          <cell r="X1716">
            <v>0.99</v>
          </cell>
          <cell r="Y1716">
            <v>0</v>
          </cell>
          <cell r="Z1716">
            <v>0</v>
          </cell>
          <cell r="AA1716"/>
          <cell r="AB1716"/>
          <cell r="AC1716"/>
          <cell r="AD1716"/>
          <cell r="AE1716"/>
          <cell r="AF1716"/>
          <cell r="AG1716"/>
          <cell r="AH1716"/>
          <cell r="AI1716"/>
          <cell r="AJ1716"/>
          <cell r="AK1716"/>
          <cell r="AL1716"/>
        </row>
        <row r="1717">
          <cell r="D1717" t="str">
            <v>USD</v>
          </cell>
          <cell r="J1717" t="str">
            <v>LETRAS EN GARANTÍA</v>
          </cell>
          <cell r="L1717" t="str">
            <v>TASA CERO</v>
          </cell>
          <cell r="M1717" t="str">
            <v>Argentina</v>
          </cell>
          <cell r="Q1717" t="str">
            <v>No mercado</v>
          </cell>
          <cell r="R1717">
            <v>0.99</v>
          </cell>
          <cell r="S1717">
            <v>0</v>
          </cell>
          <cell r="T1717">
            <v>0</v>
          </cell>
          <cell r="U1717">
            <v>0.99</v>
          </cell>
          <cell r="V1717">
            <v>0</v>
          </cell>
          <cell r="W1717">
            <v>0</v>
          </cell>
          <cell r="X1717">
            <v>0.99</v>
          </cell>
          <cell r="Y1717">
            <v>0</v>
          </cell>
          <cell r="Z1717">
            <v>0</v>
          </cell>
          <cell r="AA1717"/>
          <cell r="AB1717"/>
          <cell r="AC1717"/>
          <cell r="AD1717"/>
          <cell r="AE1717"/>
          <cell r="AF1717"/>
          <cell r="AG1717"/>
          <cell r="AH1717"/>
          <cell r="AI1717"/>
          <cell r="AJ1717"/>
          <cell r="AK1717"/>
          <cell r="AL1717"/>
        </row>
        <row r="1718">
          <cell r="D1718" t="str">
            <v>USD</v>
          </cell>
          <cell r="J1718" t="str">
            <v>LETRAS EN GARANTÍA</v>
          </cell>
          <cell r="L1718" t="str">
            <v>TASA CERO</v>
          </cell>
          <cell r="M1718" t="str">
            <v>Argentina</v>
          </cell>
          <cell r="Q1718" t="str">
            <v>No mercado</v>
          </cell>
          <cell r="R1718">
            <v>0.99</v>
          </cell>
          <cell r="S1718">
            <v>0</v>
          </cell>
          <cell r="T1718">
            <v>0</v>
          </cell>
          <cell r="U1718">
            <v>0.99</v>
          </cell>
          <cell r="V1718">
            <v>0</v>
          </cell>
          <cell r="W1718">
            <v>0</v>
          </cell>
          <cell r="X1718">
            <v>0.99</v>
          </cell>
          <cell r="Y1718">
            <v>0</v>
          </cell>
          <cell r="Z1718">
            <v>0</v>
          </cell>
          <cell r="AA1718"/>
          <cell r="AB1718"/>
          <cell r="AC1718"/>
          <cell r="AD1718"/>
          <cell r="AE1718"/>
          <cell r="AF1718"/>
          <cell r="AG1718"/>
          <cell r="AH1718"/>
          <cell r="AI1718"/>
          <cell r="AJ1718"/>
          <cell r="AK1718"/>
          <cell r="AL1718"/>
        </row>
        <row r="1719">
          <cell r="D1719" t="str">
            <v>USD</v>
          </cell>
          <cell r="J1719" t="str">
            <v>LETRAS EN GARANTÍA</v>
          </cell>
          <cell r="L1719" t="str">
            <v>TASA CERO</v>
          </cell>
          <cell r="M1719" t="str">
            <v>Argentina</v>
          </cell>
          <cell r="Q1719" t="str">
            <v>No mercado</v>
          </cell>
          <cell r="R1719">
            <v>0.99</v>
          </cell>
          <cell r="S1719">
            <v>0</v>
          </cell>
          <cell r="T1719">
            <v>0</v>
          </cell>
          <cell r="U1719">
            <v>0.99</v>
          </cell>
          <cell r="V1719">
            <v>0</v>
          </cell>
          <cell r="W1719">
            <v>0</v>
          </cell>
          <cell r="X1719">
            <v>0.99</v>
          </cell>
          <cell r="Y1719">
            <v>0</v>
          </cell>
          <cell r="Z1719">
            <v>0</v>
          </cell>
          <cell r="AA1719"/>
          <cell r="AB1719"/>
          <cell r="AC1719"/>
          <cell r="AD1719"/>
          <cell r="AE1719"/>
          <cell r="AF1719"/>
          <cell r="AG1719"/>
          <cell r="AH1719"/>
          <cell r="AI1719"/>
          <cell r="AJ1719"/>
          <cell r="AK1719"/>
          <cell r="AL1719"/>
        </row>
        <row r="1720">
          <cell r="D1720" t="str">
            <v>USD</v>
          </cell>
          <cell r="J1720" t="str">
            <v>LETRAS EN GARANTÍA</v>
          </cell>
          <cell r="L1720" t="str">
            <v>TASA CERO</v>
          </cell>
          <cell r="M1720" t="str">
            <v>Argentina</v>
          </cell>
          <cell r="Q1720" t="str">
            <v>No mercado</v>
          </cell>
          <cell r="R1720">
            <v>0.99</v>
          </cell>
          <cell r="S1720">
            <v>0</v>
          </cell>
          <cell r="T1720">
            <v>0</v>
          </cell>
          <cell r="U1720">
            <v>0.99</v>
          </cell>
          <cell r="V1720">
            <v>0</v>
          </cell>
          <cell r="W1720">
            <v>0</v>
          </cell>
          <cell r="X1720">
            <v>0.99</v>
          </cell>
          <cell r="Y1720">
            <v>0</v>
          </cell>
          <cell r="Z1720">
            <v>0</v>
          </cell>
          <cell r="AA1720"/>
          <cell r="AB1720"/>
          <cell r="AC1720"/>
          <cell r="AD1720"/>
          <cell r="AE1720"/>
          <cell r="AF1720"/>
          <cell r="AG1720"/>
          <cell r="AH1720"/>
          <cell r="AI1720"/>
          <cell r="AJ1720"/>
          <cell r="AK1720"/>
          <cell r="AL1720"/>
        </row>
        <row r="1721">
          <cell r="D1721" t="str">
            <v>USD</v>
          </cell>
          <cell r="J1721" t="str">
            <v>LETRAS EN GARANTÍA</v>
          </cell>
          <cell r="L1721" t="str">
            <v>TASA CERO</v>
          </cell>
          <cell r="M1721" t="str">
            <v>Argentina</v>
          </cell>
          <cell r="Q1721" t="str">
            <v>No mercado</v>
          </cell>
          <cell r="R1721">
            <v>0.99</v>
          </cell>
          <cell r="S1721">
            <v>0</v>
          </cell>
          <cell r="T1721">
            <v>0</v>
          </cell>
          <cell r="U1721">
            <v>0.99</v>
          </cell>
          <cell r="V1721">
            <v>0</v>
          </cell>
          <cell r="W1721">
            <v>0</v>
          </cell>
          <cell r="X1721">
            <v>0.99</v>
          </cell>
          <cell r="Y1721">
            <v>0</v>
          </cell>
          <cell r="Z1721">
            <v>0</v>
          </cell>
          <cell r="AA1721"/>
          <cell r="AB1721"/>
          <cell r="AC1721"/>
          <cell r="AD1721"/>
          <cell r="AE1721"/>
          <cell r="AF1721"/>
          <cell r="AG1721"/>
          <cell r="AH1721"/>
          <cell r="AI1721"/>
          <cell r="AJ1721"/>
          <cell r="AK1721"/>
          <cell r="AL1721"/>
        </row>
        <row r="1722">
          <cell r="D1722" t="str">
            <v>USD</v>
          </cell>
          <cell r="J1722" t="str">
            <v>LETRAS EN GARANTÍA</v>
          </cell>
          <cell r="L1722" t="str">
            <v>TASA CERO</v>
          </cell>
          <cell r="M1722" t="str">
            <v>Argentina</v>
          </cell>
          <cell r="Q1722" t="str">
            <v>No mercado</v>
          </cell>
          <cell r="R1722">
            <v>1.05</v>
          </cell>
          <cell r="S1722">
            <v>0</v>
          </cell>
          <cell r="T1722">
            <v>0</v>
          </cell>
          <cell r="U1722">
            <v>1.05</v>
          </cell>
          <cell r="V1722">
            <v>0</v>
          </cell>
          <cell r="W1722">
            <v>0</v>
          </cell>
          <cell r="X1722">
            <v>1.05</v>
          </cell>
          <cell r="Y1722">
            <v>0</v>
          </cell>
          <cell r="Z1722">
            <v>0</v>
          </cell>
          <cell r="AA1722"/>
          <cell r="AB1722"/>
          <cell r="AC1722"/>
          <cell r="AD1722"/>
          <cell r="AE1722"/>
          <cell r="AF1722"/>
          <cell r="AG1722"/>
          <cell r="AH1722"/>
          <cell r="AI1722"/>
          <cell r="AJ1722"/>
          <cell r="AK1722"/>
          <cell r="AL1722"/>
        </row>
        <row r="1723">
          <cell r="D1723" t="str">
            <v>USD</v>
          </cell>
          <cell r="J1723" t="str">
            <v>LETRAS EN GARANTÍA</v>
          </cell>
          <cell r="L1723" t="str">
            <v>TASA CERO</v>
          </cell>
          <cell r="M1723" t="str">
            <v>Argentina</v>
          </cell>
          <cell r="Q1723" t="str">
            <v>No mercado</v>
          </cell>
          <cell r="R1723">
            <v>1.05</v>
          </cell>
          <cell r="S1723">
            <v>0</v>
          </cell>
          <cell r="T1723">
            <v>0</v>
          </cell>
          <cell r="U1723">
            <v>1.05</v>
          </cell>
          <cell r="V1723">
            <v>0</v>
          </cell>
          <cell r="W1723">
            <v>0</v>
          </cell>
          <cell r="X1723">
            <v>1.05</v>
          </cell>
          <cell r="Y1723">
            <v>0</v>
          </cell>
          <cell r="Z1723">
            <v>0</v>
          </cell>
          <cell r="AA1723"/>
          <cell r="AB1723"/>
          <cell r="AC1723"/>
          <cell r="AD1723"/>
          <cell r="AE1723"/>
          <cell r="AF1723"/>
          <cell r="AG1723"/>
          <cell r="AH1723"/>
          <cell r="AI1723"/>
          <cell r="AJ1723"/>
          <cell r="AK1723"/>
          <cell r="AL1723"/>
        </row>
        <row r="1724">
          <cell r="D1724" t="str">
            <v>USD</v>
          </cell>
          <cell r="J1724" t="str">
            <v>LETRAS EN GARANTÍA</v>
          </cell>
          <cell r="L1724" t="str">
            <v>TASA CERO</v>
          </cell>
          <cell r="M1724" t="str">
            <v>Argentina</v>
          </cell>
          <cell r="Q1724" t="str">
            <v>No mercado</v>
          </cell>
          <cell r="R1724">
            <v>1.05</v>
          </cell>
          <cell r="S1724">
            <v>0</v>
          </cell>
          <cell r="T1724">
            <v>0</v>
          </cell>
          <cell r="U1724">
            <v>1.05</v>
          </cell>
          <cell r="V1724">
            <v>0</v>
          </cell>
          <cell r="W1724">
            <v>0</v>
          </cell>
          <cell r="X1724">
            <v>1.05</v>
          </cell>
          <cell r="Y1724">
            <v>0</v>
          </cell>
          <cell r="Z1724">
            <v>0</v>
          </cell>
          <cell r="AA1724"/>
          <cell r="AB1724"/>
          <cell r="AC1724"/>
          <cell r="AD1724"/>
          <cell r="AE1724"/>
          <cell r="AF1724"/>
          <cell r="AG1724"/>
          <cell r="AH1724"/>
          <cell r="AI1724"/>
          <cell r="AJ1724"/>
          <cell r="AK1724"/>
          <cell r="AL1724"/>
        </row>
        <row r="1725">
          <cell r="D1725" t="str">
            <v>USD</v>
          </cell>
          <cell r="J1725" t="str">
            <v>LETRAS EN GARANTÍA</v>
          </cell>
          <cell r="L1725" t="str">
            <v>TASA CERO</v>
          </cell>
          <cell r="M1725" t="str">
            <v>Argentina</v>
          </cell>
          <cell r="Q1725" t="str">
            <v>No mercado</v>
          </cell>
          <cell r="R1725">
            <v>1.05</v>
          </cell>
          <cell r="S1725">
            <v>0</v>
          </cell>
          <cell r="T1725">
            <v>0</v>
          </cell>
          <cell r="U1725">
            <v>1.05</v>
          </cell>
          <cell r="V1725">
            <v>0</v>
          </cell>
          <cell r="W1725">
            <v>0</v>
          </cell>
          <cell r="X1725">
            <v>1.05</v>
          </cell>
          <cell r="Y1725">
            <v>0</v>
          </cell>
          <cell r="Z1725">
            <v>0</v>
          </cell>
          <cell r="AA1725"/>
          <cell r="AB1725"/>
          <cell r="AC1725"/>
          <cell r="AD1725"/>
          <cell r="AE1725"/>
          <cell r="AF1725"/>
          <cell r="AG1725"/>
          <cell r="AH1725"/>
          <cell r="AI1725"/>
          <cell r="AJ1725"/>
          <cell r="AK1725"/>
          <cell r="AL1725"/>
        </row>
        <row r="1726">
          <cell r="D1726" t="str">
            <v>USD</v>
          </cell>
          <cell r="J1726" t="str">
            <v>LETRAS EN GARANTÍA</v>
          </cell>
          <cell r="L1726" t="str">
            <v>TASA CERO</v>
          </cell>
          <cell r="M1726" t="str">
            <v>Argentina</v>
          </cell>
          <cell r="Q1726" t="str">
            <v>No mercado</v>
          </cell>
          <cell r="R1726">
            <v>1.05</v>
          </cell>
          <cell r="S1726">
            <v>0</v>
          </cell>
          <cell r="T1726">
            <v>0</v>
          </cell>
          <cell r="U1726">
            <v>1.05</v>
          </cell>
          <cell r="V1726">
            <v>0</v>
          </cell>
          <cell r="W1726">
            <v>0</v>
          </cell>
          <cell r="X1726">
            <v>1.05</v>
          </cell>
          <cell r="Y1726">
            <v>0</v>
          </cell>
          <cell r="Z1726">
            <v>0</v>
          </cell>
          <cell r="AA1726"/>
          <cell r="AB1726"/>
          <cell r="AC1726"/>
          <cell r="AD1726"/>
          <cell r="AE1726"/>
          <cell r="AF1726"/>
          <cell r="AG1726"/>
          <cell r="AH1726"/>
          <cell r="AI1726"/>
          <cell r="AJ1726"/>
          <cell r="AK1726"/>
          <cell r="AL1726"/>
        </row>
        <row r="1727">
          <cell r="D1727" t="str">
            <v>USD</v>
          </cell>
          <cell r="J1727" t="str">
            <v>LETRAS EN GARANTÍA</v>
          </cell>
          <cell r="L1727" t="str">
            <v>TASA CERO</v>
          </cell>
          <cell r="M1727" t="str">
            <v>Argentina</v>
          </cell>
          <cell r="Q1727" t="str">
            <v>No mercado</v>
          </cell>
          <cell r="R1727">
            <v>1.05</v>
          </cell>
          <cell r="S1727">
            <v>0</v>
          </cell>
          <cell r="T1727">
            <v>0</v>
          </cell>
          <cell r="U1727">
            <v>1.05</v>
          </cell>
          <cell r="V1727">
            <v>0</v>
          </cell>
          <cell r="W1727">
            <v>0</v>
          </cell>
          <cell r="X1727">
            <v>1.05</v>
          </cell>
          <cell r="Y1727">
            <v>0</v>
          </cell>
          <cell r="Z1727">
            <v>0</v>
          </cell>
          <cell r="AA1727"/>
          <cell r="AB1727"/>
          <cell r="AC1727"/>
          <cell r="AD1727"/>
          <cell r="AE1727"/>
          <cell r="AF1727"/>
          <cell r="AG1727"/>
          <cell r="AH1727"/>
          <cell r="AI1727"/>
          <cell r="AJ1727"/>
          <cell r="AK1727"/>
          <cell r="AL1727"/>
        </row>
        <row r="1728">
          <cell r="D1728" t="str">
            <v>USD</v>
          </cell>
          <cell r="J1728" t="str">
            <v>LETRAS EN GARANTÍA</v>
          </cell>
          <cell r="L1728" t="str">
            <v>TASA CERO</v>
          </cell>
          <cell r="M1728" t="str">
            <v>Argentina</v>
          </cell>
          <cell r="Q1728" t="str">
            <v>No mercado</v>
          </cell>
          <cell r="R1728">
            <v>1.05</v>
          </cell>
          <cell r="S1728">
            <v>0</v>
          </cell>
          <cell r="T1728">
            <v>0</v>
          </cell>
          <cell r="U1728">
            <v>1.05</v>
          </cell>
          <cell r="V1728">
            <v>0</v>
          </cell>
          <cell r="W1728">
            <v>0</v>
          </cell>
          <cell r="X1728">
            <v>1.05</v>
          </cell>
          <cell r="Y1728">
            <v>0</v>
          </cell>
          <cell r="Z1728">
            <v>0</v>
          </cell>
          <cell r="AA1728"/>
          <cell r="AB1728"/>
          <cell r="AC1728"/>
          <cell r="AD1728"/>
          <cell r="AE1728"/>
          <cell r="AF1728"/>
          <cell r="AG1728"/>
          <cell r="AH1728"/>
          <cell r="AI1728"/>
          <cell r="AJ1728"/>
          <cell r="AK1728"/>
          <cell r="AL1728"/>
        </row>
        <row r="1729">
          <cell r="D1729" t="str">
            <v>USD</v>
          </cell>
          <cell r="J1729" t="str">
            <v>LETRAS EN GARANTÍA</v>
          </cell>
          <cell r="L1729" t="str">
            <v>TASA CERO</v>
          </cell>
          <cell r="M1729" t="str">
            <v>Argentina</v>
          </cell>
          <cell r="Q1729" t="str">
            <v>No mercado</v>
          </cell>
          <cell r="R1729">
            <v>1.05</v>
          </cell>
          <cell r="S1729">
            <v>0</v>
          </cell>
          <cell r="T1729">
            <v>0</v>
          </cell>
          <cell r="U1729">
            <v>1.05</v>
          </cell>
          <cell r="V1729">
            <v>0</v>
          </cell>
          <cell r="W1729">
            <v>0</v>
          </cell>
          <cell r="X1729">
            <v>1.05</v>
          </cell>
          <cell r="Y1729">
            <v>0</v>
          </cell>
          <cell r="Z1729">
            <v>0</v>
          </cell>
          <cell r="AA1729"/>
          <cell r="AB1729"/>
          <cell r="AC1729"/>
          <cell r="AD1729"/>
          <cell r="AE1729"/>
          <cell r="AF1729"/>
          <cell r="AG1729"/>
          <cell r="AH1729"/>
          <cell r="AI1729"/>
          <cell r="AJ1729"/>
          <cell r="AK1729"/>
          <cell r="AL1729"/>
        </row>
        <row r="1730">
          <cell r="D1730" t="str">
            <v>USD</v>
          </cell>
          <cell r="J1730" t="str">
            <v>LETRAS EN GARANTÍA</v>
          </cell>
          <cell r="L1730" t="str">
            <v>TASA CERO</v>
          </cell>
          <cell r="M1730" t="str">
            <v>Argentina</v>
          </cell>
          <cell r="Q1730" t="str">
            <v>No mercado</v>
          </cell>
          <cell r="R1730">
            <v>1.05</v>
          </cell>
          <cell r="S1730">
            <v>0</v>
          </cell>
          <cell r="T1730">
            <v>0</v>
          </cell>
          <cell r="U1730">
            <v>1.05</v>
          </cell>
          <cell r="V1730">
            <v>0</v>
          </cell>
          <cell r="W1730">
            <v>0</v>
          </cell>
          <cell r="X1730">
            <v>1.05</v>
          </cell>
          <cell r="Y1730">
            <v>0</v>
          </cell>
          <cell r="Z1730">
            <v>0</v>
          </cell>
          <cell r="AA1730"/>
          <cell r="AB1730"/>
          <cell r="AC1730"/>
          <cell r="AD1730"/>
          <cell r="AE1730"/>
          <cell r="AF1730"/>
          <cell r="AG1730"/>
          <cell r="AH1730"/>
          <cell r="AI1730"/>
          <cell r="AJ1730"/>
          <cell r="AK1730"/>
          <cell r="AL1730"/>
        </row>
        <row r="1731">
          <cell r="D1731" t="str">
            <v>USD</v>
          </cell>
          <cell r="J1731" t="str">
            <v>LETRAS EN GARANTÍA</v>
          </cell>
          <cell r="L1731" t="str">
            <v>TASA CERO</v>
          </cell>
          <cell r="M1731" t="str">
            <v>Argentina</v>
          </cell>
          <cell r="Q1731" t="str">
            <v>No mercado</v>
          </cell>
          <cell r="R1731">
            <v>1.05</v>
          </cell>
          <cell r="S1731">
            <v>0</v>
          </cell>
          <cell r="T1731">
            <v>0</v>
          </cell>
          <cell r="U1731">
            <v>1.05</v>
          </cell>
          <cell r="V1731">
            <v>0</v>
          </cell>
          <cell r="W1731">
            <v>0</v>
          </cell>
          <cell r="X1731">
            <v>1.05</v>
          </cell>
          <cell r="Y1731">
            <v>0</v>
          </cell>
          <cell r="Z1731">
            <v>0</v>
          </cell>
          <cell r="AA1731"/>
          <cell r="AB1731"/>
          <cell r="AC1731"/>
          <cell r="AD1731"/>
          <cell r="AE1731"/>
          <cell r="AF1731"/>
          <cell r="AG1731"/>
          <cell r="AH1731"/>
          <cell r="AI1731"/>
          <cell r="AJ1731"/>
          <cell r="AK1731"/>
          <cell r="AL1731"/>
        </row>
        <row r="1732">
          <cell r="D1732" t="str">
            <v>USD</v>
          </cell>
          <cell r="J1732" t="str">
            <v>LETRAS EN GARANTÍA</v>
          </cell>
          <cell r="L1732" t="str">
            <v>TASA CERO</v>
          </cell>
          <cell r="M1732" t="str">
            <v>Argentina</v>
          </cell>
          <cell r="Q1732" t="str">
            <v>No mercado</v>
          </cell>
          <cell r="R1732">
            <v>1.05</v>
          </cell>
          <cell r="S1732">
            <v>0</v>
          </cell>
          <cell r="T1732">
            <v>0</v>
          </cell>
          <cell r="U1732">
            <v>1.05</v>
          </cell>
          <cell r="V1732">
            <v>0</v>
          </cell>
          <cell r="W1732">
            <v>0</v>
          </cell>
          <cell r="X1732">
            <v>1.05</v>
          </cell>
          <cell r="Y1732">
            <v>0</v>
          </cell>
          <cell r="Z1732">
            <v>0</v>
          </cell>
          <cell r="AA1732"/>
          <cell r="AB1732"/>
          <cell r="AC1732"/>
          <cell r="AD1732"/>
          <cell r="AE1732"/>
          <cell r="AF1732"/>
          <cell r="AG1732"/>
          <cell r="AH1732"/>
          <cell r="AI1732"/>
          <cell r="AJ1732"/>
          <cell r="AK1732"/>
          <cell r="AL1732"/>
        </row>
        <row r="1733">
          <cell r="D1733" t="str">
            <v>USD</v>
          </cell>
          <cell r="J1733" t="str">
            <v>LETRAS EN GARANTÍA</v>
          </cell>
          <cell r="L1733" t="str">
            <v>TASA CERO</v>
          </cell>
          <cell r="M1733" t="str">
            <v>Argentina</v>
          </cell>
          <cell r="Q1733" t="str">
            <v>No mercado</v>
          </cell>
          <cell r="R1733">
            <v>1.05</v>
          </cell>
          <cell r="S1733">
            <v>0</v>
          </cell>
          <cell r="T1733">
            <v>0</v>
          </cell>
          <cell r="U1733">
            <v>1.05</v>
          </cell>
          <cell r="V1733">
            <v>0</v>
          </cell>
          <cell r="W1733">
            <v>0</v>
          </cell>
          <cell r="X1733">
            <v>1.05</v>
          </cell>
          <cell r="Y1733">
            <v>0</v>
          </cell>
          <cell r="Z1733">
            <v>0</v>
          </cell>
          <cell r="AA1733"/>
          <cell r="AB1733"/>
          <cell r="AC1733"/>
          <cell r="AD1733"/>
          <cell r="AE1733"/>
          <cell r="AF1733"/>
          <cell r="AG1733"/>
          <cell r="AH1733"/>
          <cell r="AI1733"/>
          <cell r="AJ1733"/>
          <cell r="AK1733"/>
          <cell r="AL1733"/>
        </row>
        <row r="1734">
          <cell r="D1734" t="str">
            <v>USD</v>
          </cell>
          <cell r="J1734" t="str">
            <v>LETRAS EN GARANTÍA</v>
          </cell>
          <cell r="L1734" t="str">
            <v>TASA CERO</v>
          </cell>
          <cell r="M1734" t="str">
            <v>Argentina</v>
          </cell>
          <cell r="Q1734" t="str">
            <v>No mercado</v>
          </cell>
          <cell r="R1734">
            <v>1.05</v>
          </cell>
          <cell r="S1734">
            <v>0</v>
          </cell>
          <cell r="T1734">
            <v>0</v>
          </cell>
          <cell r="U1734">
            <v>1.05</v>
          </cell>
          <cell r="V1734">
            <v>0</v>
          </cell>
          <cell r="W1734">
            <v>0</v>
          </cell>
          <cell r="X1734">
            <v>1.05</v>
          </cell>
          <cell r="Y1734">
            <v>0</v>
          </cell>
          <cell r="Z1734">
            <v>0</v>
          </cell>
          <cell r="AA1734"/>
          <cell r="AB1734"/>
          <cell r="AC1734"/>
          <cell r="AD1734"/>
          <cell r="AE1734"/>
          <cell r="AF1734"/>
          <cell r="AG1734"/>
          <cell r="AH1734"/>
          <cell r="AI1734"/>
          <cell r="AJ1734"/>
          <cell r="AK1734"/>
          <cell r="AL1734"/>
        </row>
        <row r="1735">
          <cell r="D1735" t="str">
            <v>USD</v>
          </cell>
          <cell r="J1735" t="str">
            <v>LETRAS EN GARANTÍA</v>
          </cell>
          <cell r="L1735" t="str">
            <v>TASA CERO</v>
          </cell>
          <cell r="M1735" t="str">
            <v>Argentina</v>
          </cell>
          <cell r="Q1735" t="str">
            <v>No mercado</v>
          </cell>
          <cell r="R1735">
            <v>1.05</v>
          </cell>
          <cell r="S1735">
            <v>0</v>
          </cell>
          <cell r="T1735">
            <v>0</v>
          </cell>
          <cell r="U1735">
            <v>1.05</v>
          </cell>
          <cell r="V1735">
            <v>0</v>
          </cell>
          <cell r="W1735">
            <v>0</v>
          </cell>
          <cell r="X1735">
            <v>1.05</v>
          </cell>
          <cell r="Y1735">
            <v>0</v>
          </cell>
          <cell r="Z1735">
            <v>0</v>
          </cell>
          <cell r="AA1735"/>
          <cell r="AB1735"/>
          <cell r="AC1735"/>
          <cell r="AD1735"/>
          <cell r="AE1735"/>
          <cell r="AF1735"/>
          <cell r="AG1735"/>
          <cell r="AH1735"/>
          <cell r="AI1735"/>
          <cell r="AJ1735"/>
          <cell r="AK1735"/>
          <cell r="AL1735"/>
        </row>
        <row r="1736">
          <cell r="D1736" t="str">
            <v>USD</v>
          </cell>
          <cell r="J1736" t="str">
            <v>LETRAS EN GARANTÍA</v>
          </cell>
          <cell r="L1736" t="str">
            <v>TASA CERO</v>
          </cell>
          <cell r="M1736" t="str">
            <v>Argentina</v>
          </cell>
          <cell r="Q1736" t="str">
            <v>No mercado</v>
          </cell>
          <cell r="R1736">
            <v>1.05</v>
          </cell>
          <cell r="S1736">
            <v>0</v>
          </cell>
          <cell r="T1736">
            <v>0</v>
          </cell>
          <cell r="U1736">
            <v>1.05</v>
          </cell>
          <cell r="V1736">
            <v>0</v>
          </cell>
          <cell r="W1736">
            <v>0</v>
          </cell>
          <cell r="X1736">
            <v>1.05</v>
          </cell>
          <cell r="Y1736">
            <v>0</v>
          </cell>
          <cell r="Z1736">
            <v>0</v>
          </cell>
          <cell r="AA1736"/>
          <cell r="AB1736"/>
          <cell r="AC1736"/>
          <cell r="AD1736"/>
          <cell r="AE1736"/>
          <cell r="AF1736"/>
          <cell r="AG1736"/>
          <cell r="AH1736"/>
          <cell r="AI1736"/>
          <cell r="AJ1736"/>
          <cell r="AK1736"/>
          <cell r="AL1736"/>
        </row>
        <row r="1737">
          <cell r="D1737" t="str">
            <v>USD</v>
          </cell>
          <cell r="J1737" t="str">
            <v>LETRAS EN GARANTÍA</v>
          </cell>
          <cell r="L1737" t="str">
            <v>TASA CERO</v>
          </cell>
          <cell r="M1737" t="str">
            <v>Argentina</v>
          </cell>
          <cell r="Q1737" t="str">
            <v>No mercado</v>
          </cell>
          <cell r="R1737">
            <v>1.05</v>
          </cell>
          <cell r="S1737">
            <v>0</v>
          </cell>
          <cell r="T1737">
            <v>0</v>
          </cell>
          <cell r="U1737">
            <v>1.05</v>
          </cell>
          <cell r="V1737">
            <v>0</v>
          </cell>
          <cell r="W1737">
            <v>0</v>
          </cell>
          <cell r="X1737">
            <v>1.05</v>
          </cell>
          <cell r="Y1737">
            <v>0</v>
          </cell>
          <cell r="Z1737">
            <v>0</v>
          </cell>
          <cell r="AA1737"/>
          <cell r="AB1737"/>
          <cell r="AC1737"/>
          <cell r="AD1737"/>
          <cell r="AE1737"/>
          <cell r="AF1737"/>
          <cell r="AG1737"/>
          <cell r="AH1737"/>
          <cell r="AI1737"/>
          <cell r="AJ1737"/>
          <cell r="AK1737"/>
          <cell r="AL1737"/>
        </row>
        <row r="1738">
          <cell r="D1738" t="str">
            <v>USD</v>
          </cell>
          <cell r="J1738" t="str">
            <v>LETRAS EN GARANTÍA</v>
          </cell>
          <cell r="L1738" t="str">
            <v>TASA CERO</v>
          </cell>
          <cell r="M1738" t="str">
            <v>Argentina</v>
          </cell>
          <cell r="Q1738" t="str">
            <v>No mercado</v>
          </cell>
          <cell r="R1738">
            <v>1.05</v>
          </cell>
          <cell r="S1738">
            <v>0</v>
          </cell>
          <cell r="T1738">
            <v>0</v>
          </cell>
          <cell r="U1738">
            <v>1.05</v>
          </cell>
          <cell r="V1738">
            <v>0</v>
          </cell>
          <cell r="W1738">
            <v>0</v>
          </cell>
          <cell r="X1738">
            <v>1.05</v>
          </cell>
          <cell r="Y1738">
            <v>0</v>
          </cell>
          <cell r="Z1738">
            <v>0</v>
          </cell>
          <cell r="AA1738"/>
          <cell r="AB1738"/>
          <cell r="AC1738"/>
          <cell r="AD1738"/>
          <cell r="AE1738"/>
          <cell r="AF1738"/>
          <cell r="AG1738"/>
          <cell r="AH1738"/>
          <cell r="AI1738"/>
          <cell r="AJ1738"/>
          <cell r="AK1738"/>
          <cell r="AL1738"/>
        </row>
        <row r="1739">
          <cell r="D1739" t="str">
            <v>USD</v>
          </cell>
          <cell r="J1739" t="str">
            <v>LETRAS EN GARANTÍA</v>
          </cell>
          <cell r="L1739" t="str">
            <v>TASA CERO</v>
          </cell>
          <cell r="M1739" t="str">
            <v>Argentina</v>
          </cell>
          <cell r="Q1739" t="str">
            <v>No mercado</v>
          </cell>
          <cell r="R1739">
            <v>1.05</v>
          </cell>
          <cell r="S1739">
            <v>0</v>
          </cell>
          <cell r="T1739">
            <v>0</v>
          </cell>
          <cell r="U1739">
            <v>1.05</v>
          </cell>
          <cell r="V1739">
            <v>0</v>
          </cell>
          <cell r="W1739">
            <v>0</v>
          </cell>
          <cell r="X1739">
            <v>1.05</v>
          </cell>
          <cell r="Y1739">
            <v>0</v>
          </cell>
          <cell r="Z1739">
            <v>0</v>
          </cell>
          <cell r="AA1739"/>
          <cell r="AB1739"/>
          <cell r="AC1739"/>
          <cell r="AD1739"/>
          <cell r="AE1739"/>
          <cell r="AF1739"/>
          <cell r="AG1739"/>
          <cell r="AH1739"/>
          <cell r="AI1739"/>
          <cell r="AJ1739"/>
          <cell r="AK1739"/>
          <cell r="AL1739"/>
        </row>
        <row r="1740">
          <cell r="D1740" t="str">
            <v>USD</v>
          </cell>
          <cell r="J1740" t="str">
            <v>LETRAS EN GARANTÍA</v>
          </cell>
          <cell r="L1740" t="str">
            <v>TASA CERO</v>
          </cell>
          <cell r="M1740" t="str">
            <v>Argentina</v>
          </cell>
          <cell r="Q1740" t="str">
            <v>No mercado</v>
          </cell>
          <cell r="R1740">
            <v>1.05</v>
          </cell>
          <cell r="S1740">
            <v>0</v>
          </cell>
          <cell r="T1740">
            <v>0</v>
          </cell>
          <cell r="U1740">
            <v>1.05</v>
          </cell>
          <cell r="V1740">
            <v>0</v>
          </cell>
          <cell r="W1740">
            <v>0</v>
          </cell>
          <cell r="X1740">
            <v>1.05</v>
          </cell>
          <cell r="Y1740">
            <v>0</v>
          </cell>
          <cell r="Z1740">
            <v>0</v>
          </cell>
          <cell r="AA1740"/>
          <cell r="AB1740"/>
          <cell r="AC1740"/>
          <cell r="AD1740"/>
          <cell r="AE1740"/>
          <cell r="AF1740"/>
          <cell r="AG1740"/>
          <cell r="AH1740"/>
          <cell r="AI1740"/>
          <cell r="AJ1740"/>
          <cell r="AK1740"/>
          <cell r="AL1740"/>
        </row>
        <row r="1741">
          <cell r="D1741" t="str">
            <v>USD</v>
          </cell>
          <cell r="J1741" t="str">
            <v>LETRAS EN GARANTÍA</v>
          </cell>
          <cell r="L1741" t="str">
            <v>TASA CERO</v>
          </cell>
          <cell r="M1741" t="str">
            <v>Argentina</v>
          </cell>
          <cell r="Q1741" t="str">
            <v>No mercado</v>
          </cell>
          <cell r="R1741">
            <v>1.05</v>
          </cell>
          <cell r="S1741">
            <v>0</v>
          </cell>
          <cell r="T1741">
            <v>0</v>
          </cell>
          <cell r="U1741">
            <v>1.05</v>
          </cell>
          <cell r="V1741">
            <v>0</v>
          </cell>
          <cell r="W1741">
            <v>0</v>
          </cell>
          <cell r="X1741">
            <v>1.05</v>
          </cell>
          <cell r="Y1741">
            <v>0</v>
          </cell>
          <cell r="Z1741">
            <v>0</v>
          </cell>
          <cell r="AA1741"/>
          <cell r="AB1741"/>
          <cell r="AC1741"/>
          <cell r="AD1741"/>
          <cell r="AE1741"/>
          <cell r="AF1741"/>
          <cell r="AG1741"/>
          <cell r="AH1741"/>
          <cell r="AI1741"/>
          <cell r="AJ1741"/>
          <cell r="AK1741"/>
          <cell r="AL1741"/>
        </row>
        <row r="1742">
          <cell r="D1742" t="str">
            <v>USD</v>
          </cell>
          <cell r="J1742" t="str">
            <v>LETRAS EN GARANTÍA</v>
          </cell>
          <cell r="L1742" t="str">
            <v>TASA CERO</v>
          </cell>
          <cell r="M1742" t="str">
            <v>Argentina</v>
          </cell>
          <cell r="Q1742" t="str">
            <v>No mercado</v>
          </cell>
          <cell r="R1742">
            <v>1.05</v>
          </cell>
          <cell r="S1742">
            <v>0</v>
          </cell>
          <cell r="T1742">
            <v>0</v>
          </cell>
          <cell r="U1742">
            <v>1.05</v>
          </cell>
          <cell r="V1742">
            <v>0</v>
          </cell>
          <cell r="W1742">
            <v>0</v>
          </cell>
          <cell r="X1742">
            <v>1.05</v>
          </cell>
          <cell r="Y1742">
            <v>0</v>
          </cell>
          <cell r="Z1742">
            <v>0</v>
          </cell>
          <cell r="AA1742"/>
          <cell r="AB1742"/>
          <cell r="AC1742"/>
          <cell r="AD1742"/>
          <cell r="AE1742"/>
          <cell r="AF1742"/>
          <cell r="AG1742"/>
          <cell r="AH1742"/>
          <cell r="AI1742"/>
          <cell r="AJ1742"/>
          <cell r="AK1742"/>
          <cell r="AL1742"/>
        </row>
        <row r="1743">
          <cell r="D1743" t="str">
            <v>USD</v>
          </cell>
          <cell r="J1743" t="str">
            <v>LETRAS EN GARANTÍA</v>
          </cell>
          <cell r="L1743" t="str">
            <v>TASA CERO</v>
          </cell>
          <cell r="M1743" t="str">
            <v>Argentina</v>
          </cell>
          <cell r="Q1743" t="str">
            <v>No mercado</v>
          </cell>
          <cell r="R1743">
            <v>1.05</v>
          </cell>
          <cell r="S1743">
            <v>0</v>
          </cell>
          <cell r="T1743">
            <v>0</v>
          </cell>
          <cell r="U1743">
            <v>1.05</v>
          </cell>
          <cell r="V1743">
            <v>0</v>
          </cell>
          <cell r="W1743">
            <v>0</v>
          </cell>
          <cell r="X1743">
            <v>1.05</v>
          </cell>
          <cell r="Y1743">
            <v>0</v>
          </cell>
          <cell r="Z1743">
            <v>0</v>
          </cell>
          <cell r="AA1743"/>
          <cell r="AB1743"/>
          <cell r="AC1743"/>
          <cell r="AD1743"/>
          <cell r="AE1743"/>
          <cell r="AF1743"/>
          <cell r="AG1743"/>
          <cell r="AH1743"/>
          <cell r="AI1743"/>
          <cell r="AJ1743"/>
          <cell r="AK1743"/>
          <cell r="AL1743"/>
        </row>
        <row r="1744">
          <cell r="D1744" t="str">
            <v>USD</v>
          </cell>
          <cell r="J1744" t="str">
            <v>LETRAS EN GARANTÍA</v>
          </cell>
          <cell r="L1744" t="str">
            <v>TASA CERO</v>
          </cell>
          <cell r="M1744" t="str">
            <v>Argentina</v>
          </cell>
          <cell r="Q1744" t="str">
            <v>No mercado</v>
          </cell>
          <cell r="R1744">
            <v>1.05</v>
          </cell>
          <cell r="S1744">
            <v>0</v>
          </cell>
          <cell r="T1744">
            <v>0</v>
          </cell>
          <cell r="U1744">
            <v>1.05</v>
          </cell>
          <cell r="V1744">
            <v>0</v>
          </cell>
          <cell r="W1744">
            <v>0</v>
          </cell>
          <cell r="X1744">
            <v>1.05</v>
          </cell>
          <cell r="Y1744">
            <v>0</v>
          </cell>
          <cell r="Z1744">
            <v>0</v>
          </cell>
          <cell r="AA1744"/>
          <cell r="AB1744"/>
          <cell r="AC1744"/>
          <cell r="AD1744"/>
          <cell r="AE1744"/>
          <cell r="AF1744"/>
          <cell r="AG1744"/>
          <cell r="AH1744"/>
          <cell r="AI1744"/>
          <cell r="AJ1744"/>
          <cell r="AK1744"/>
          <cell r="AL1744"/>
        </row>
        <row r="1745">
          <cell r="D1745" t="str">
            <v>USD</v>
          </cell>
          <cell r="J1745" t="str">
            <v>LETRAS EN GARANTÍA</v>
          </cell>
          <cell r="L1745" t="str">
            <v>TASA CERO</v>
          </cell>
          <cell r="M1745" t="str">
            <v>Argentina</v>
          </cell>
          <cell r="Q1745" t="str">
            <v>No mercado</v>
          </cell>
          <cell r="R1745">
            <v>1.05</v>
          </cell>
          <cell r="S1745">
            <v>0</v>
          </cell>
          <cell r="T1745">
            <v>0</v>
          </cell>
          <cell r="U1745">
            <v>1.05</v>
          </cell>
          <cell r="V1745">
            <v>0</v>
          </cell>
          <cell r="W1745">
            <v>0</v>
          </cell>
          <cell r="X1745">
            <v>1.05</v>
          </cell>
          <cell r="Y1745">
            <v>0</v>
          </cell>
          <cell r="Z1745">
            <v>0</v>
          </cell>
          <cell r="AA1745"/>
          <cell r="AB1745"/>
          <cell r="AC1745"/>
          <cell r="AD1745"/>
          <cell r="AE1745"/>
          <cell r="AF1745"/>
          <cell r="AG1745"/>
          <cell r="AH1745"/>
          <cell r="AI1745"/>
          <cell r="AJ1745"/>
          <cell r="AK1745"/>
          <cell r="AL1745"/>
        </row>
        <row r="1746">
          <cell r="D1746" t="str">
            <v>USD</v>
          </cell>
          <cell r="J1746" t="str">
            <v>LETRAS EN GARANTÍA</v>
          </cell>
          <cell r="L1746" t="str">
            <v>TASA CERO</v>
          </cell>
          <cell r="M1746" t="str">
            <v>Argentina</v>
          </cell>
          <cell r="Q1746" t="str">
            <v>No mercado</v>
          </cell>
          <cell r="R1746">
            <v>1.05</v>
          </cell>
          <cell r="S1746">
            <v>0</v>
          </cell>
          <cell r="T1746">
            <v>0</v>
          </cell>
          <cell r="U1746">
            <v>1.05</v>
          </cell>
          <cell r="V1746">
            <v>0</v>
          </cell>
          <cell r="W1746">
            <v>0</v>
          </cell>
          <cell r="X1746">
            <v>1.05</v>
          </cell>
          <cell r="Y1746">
            <v>0</v>
          </cell>
          <cell r="Z1746">
            <v>0</v>
          </cell>
          <cell r="AA1746"/>
          <cell r="AB1746"/>
          <cell r="AC1746"/>
          <cell r="AD1746"/>
          <cell r="AE1746"/>
          <cell r="AF1746"/>
          <cell r="AG1746"/>
          <cell r="AH1746"/>
          <cell r="AI1746"/>
          <cell r="AJ1746"/>
          <cell r="AK1746"/>
          <cell r="AL1746"/>
        </row>
        <row r="1747">
          <cell r="D1747" t="str">
            <v>USD</v>
          </cell>
          <cell r="J1747" t="str">
            <v>LETRAS EN GARANTÍA</v>
          </cell>
          <cell r="L1747" t="str">
            <v>TASA CERO</v>
          </cell>
          <cell r="M1747" t="str">
            <v>Argentina</v>
          </cell>
          <cell r="Q1747" t="str">
            <v>No mercado</v>
          </cell>
          <cell r="R1747">
            <v>1.05</v>
          </cell>
          <cell r="S1747">
            <v>0</v>
          </cell>
          <cell r="T1747">
            <v>0</v>
          </cell>
          <cell r="U1747">
            <v>1.05</v>
          </cell>
          <cell r="V1747">
            <v>0</v>
          </cell>
          <cell r="W1747">
            <v>0</v>
          </cell>
          <cell r="X1747">
            <v>1.05</v>
          </cell>
          <cell r="Y1747">
            <v>0</v>
          </cell>
          <cell r="Z1747">
            <v>0</v>
          </cell>
          <cell r="AA1747"/>
          <cell r="AB1747"/>
          <cell r="AC1747"/>
          <cell r="AD1747"/>
          <cell r="AE1747"/>
          <cell r="AF1747"/>
          <cell r="AG1747"/>
          <cell r="AH1747"/>
          <cell r="AI1747"/>
          <cell r="AJ1747"/>
          <cell r="AK1747"/>
          <cell r="AL1747"/>
        </row>
        <row r="1748">
          <cell r="D1748" t="str">
            <v>USD</v>
          </cell>
          <cell r="J1748" t="str">
            <v>LETRAS EN GARANTÍA</v>
          </cell>
          <cell r="L1748" t="str">
            <v>TASA CERO</v>
          </cell>
          <cell r="M1748" t="str">
            <v>Argentina</v>
          </cell>
          <cell r="Q1748" t="str">
            <v>No mercado</v>
          </cell>
          <cell r="R1748">
            <v>1.05</v>
          </cell>
          <cell r="S1748">
            <v>0</v>
          </cell>
          <cell r="T1748">
            <v>0</v>
          </cell>
          <cell r="U1748">
            <v>1.05</v>
          </cell>
          <cell r="V1748">
            <v>0</v>
          </cell>
          <cell r="W1748">
            <v>0</v>
          </cell>
          <cell r="X1748">
            <v>1.05</v>
          </cell>
          <cell r="Y1748">
            <v>0</v>
          </cell>
          <cell r="Z1748">
            <v>0</v>
          </cell>
          <cell r="AA1748"/>
          <cell r="AB1748"/>
          <cell r="AC1748"/>
          <cell r="AD1748"/>
          <cell r="AE1748"/>
          <cell r="AF1748"/>
          <cell r="AG1748"/>
          <cell r="AH1748"/>
          <cell r="AI1748"/>
          <cell r="AJ1748"/>
          <cell r="AK1748"/>
          <cell r="AL1748"/>
        </row>
        <row r="1749">
          <cell r="D1749" t="str">
            <v>USD</v>
          </cell>
          <cell r="J1749" t="str">
            <v>LETRAS EN GARANTÍA</v>
          </cell>
          <cell r="L1749" t="str">
            <v>TASA CERO</v>
          </cell>
          <cell r="M1749" t="str">
            <v>Argentina</v>
          </cell>
          <cell r="Q1749" t="str">
            <v>No mercado</v>
          </cell>
          <cell r="R1749">
            <v>1.05</v>
          </cell>
          <cell r="S1749">
            <v>0</v>
          </cell>
          <cell r="T1749">
            <v>0</v>
          </cell>
          <cell r="U1749">
            <v>1.05</v>
          </cell>
          <cell r="V1749">
            <v>0</v>
          </cell>
          <cell r="W1749">
            <v>0</v>
          </cell>
          <cell r="X1749">
            <v>1.05</v>
          </cell>
          <cell r="Y1749">
            <v>0</v>
          </cell>
          <cell r="Z1749">
            <v>0</v>
          </cell>
          <cell r="AA1749"/>
          <cell r="AB1749"/>
          <cell r="AC1749"/>
          <cell r="AD1749"/>
          <cell r="AE1749"/>
          <cell r="AF1749"/>
          <cell r="AG1749"/>
          <cell r="AH1749"/>
          <cell r="AI1749"/>
          <cell r="AJ1749"/>
          <cell r="AK1749"/>
          <cell r="AL1749"/>
        </row>
        <row r="1750">
          <cell r="D1750" t="str">
            <v>USD</v>
          </cell>
          <cell r="J1750" t="str">
            <v>LETRAS EN GARANTÍA</v>
          </cell>
          <cell r="L1750" t="str">
            <v>TASA CERO</v>
          </cell>
          <cell r="M1750" t="str">
            <v>Argentina</v>
          </cell>
          <cell r="Q1750" t="str">
            <v>No mercado</v>
          </cell>
          <cell r="R1750">
            <v>1.05</v>
          </cell>
          <cell r="S1750">
            <v>0</v>
          </cell>
          <cell r="T1750">
            <v>0</v>
          </cell>
          <cell r="U1750">
            <v>1.05</v>
          </cell>
          <cell r="V1750">
            <v>0</v>
          </cell>
          <cell r="W1750">
            <v>0</v>
          </cell>
          <cell r="X1750">
            <v>1.05</v>
          </cell>
          <cell r="Y1750">
            <v>0</v>
          </cell>
          <cell r="Z1750">
            <v>0</v>
          </cell>
          <cell r="AA1750"/>
          <cell r="AB1750"/>
          <cell r="AC1750"/>
          <cell r="AD1750"/>
          <cell r="AE1750"/>
          <cell r="AF1750"/>
          <cell r="AG1750"/>
          <cell r="AH1750"/>
          <cell r="AI1750"/>
          <cell r="AJ1750"/>
          <cell r="AK1750"/>
          <cell r="AL1750"/>
        </row>
        <row r="1751">
          <cell r="D1751" t="str">
            <v>USD</v>
          </cell>
          <cell r="J1751" t="str">
            <v>LETRAS EN GARANTÍA</v>
          </cell>
          <cell r="L1751" t="str">
            <v>TASA CERO</v>
          </cell>
          <cell r="M1751" t="str">
            <v>Argentina</v>
          </cell>
          <cell r="Q1751" t="str">
            <v>No mercado</v>
          </cell>
          <cell r="R1751">
            <v>1.05</v>
          </cell>
          <cell r="S1751">
            <v>0</v>
          </cell>
          <cell r="T1751">
            <v>0</v>
          </cell>
          <cell r="U1751">
            <v>1.05</v>
          </cell>
          <cell r="V1751">
            <v>0</v>
          </cell>
          <cell r="W1751">
            <v>0</v>
          </cell>
          <cell r="X1751">
            <v>1.05</v>
          </cell>
          <cell r="Y1751">
            <v>0</v>
          </cell>
          <cell r="Z1751">
            <v>0</v>
          </cell>
          <cell r="AA1751"/>
          <cell r="AB1751"/>
          <cell r="AC1751"/>
          <cell r="AD1751"/>
          <cell r="AE1751"/>
          <cell r="AF1751"/>
          <cell r="AG1751"/>
          <cell r="AH1751"/>
          <cell r="AI1751"/>
          <cell r="AJ1751"/>
          <cell r="AK1751"/>
          <cell r="AL1751"/>
        </row>
        <row r="1752">
          <cell r="D1752" t="str">
            <v>USD</v>
          </cell>
          <cell r="J1752" t="str">
            <v>LETRAS EN GARANTÍA</v>
          </cell>
          <cell r="L1752" t="str">
            <v>TASA CERO</v>
          </cell>
          <cell r="M1752" t="str">
            <v>Argentina</v>
          </cell>
          <cell r="Q1752" t="str">
            <v>No mercado</v>
          </cell>
          <cell r="R1752">
            <v>1.05</v>
          </cell>
          <cell r="S1752">
            <v>0</v>
          </cell>
          <cell r="T1752">
            <v>0</v>
          </cell>
          <cell r="U1752">
            <v>1.05</v>
          </cell>
          <cell r="V1752">
            <v>0</v>
          </cell>
          <cell r="W1752">
            <v>0</v>
          </cell>
          <cell r="X1752">
            <v>1.05</v>
          </cell>
          <cell r="Y1752">
            <v>0</v>
          </cell>
          <cell r="Z1752">
            <v>0</v>
          </cell>
          <cell r="AA1752"/>
          <cell r="AB1752"/>
          <cell r="AC1752"/>
          <cell r="AD1752"/>
          <cell r="AE1752"/>
          <cell r="AF1752"/>
          <cell r="AG1752"/>
          <cell r="AH1752"/>
          <cell r="AI1752"/>
          <cell r="AJ1752"/>
          <cell r="AK1752"/>
          <cell r="AL1752"/>
        </row>
        <row r="1753">
          <cell r="D1753" t="str">
            <v>USD</v>
          </cell>
          <cell r="J1753" t="str">
            <v>LETRAS EN GARANTÍA</v>
          </cell>
          <cell r="L1753" t="str">
            <v>TASA CERO</v>
          </cell>
          <cell r="M1753" t="str">
            <v>Argentina</v>
          </cell>
          <cell r="Q1753" t="str">
            <v>No mercado</v>
          </cell>
          <cell r="R1753">
            <v>1.05</v>
          </cell>
          <cell r="S1753">
            <v>0</v>
          </cell>
          <cell r="T1753">
            <v>0</v>
          </cell>
          <cell r="U1753">
            <v>1.05</v>
          </cell>
          <cell r="V1753">
            <v>0</v>
          </cell>
          <cell r="W1753">
            <v>0</v>
          </cell>
          <cell r="X1753">
            <v>1.05</v>
          </cell>
          <cell r="Y1753">
            <v>0</v>
          </cell>
          <cell r="Z1753">
            <v>0</v>
          </cell>
          <cell r="AA1753"/>
          <cell r="AB1753"/>
          <cell r="AC1753"/>
          <cell r="AD1753"/>
          <cell r="AE1753"/>
          <cell r="AF1753"/>
          <cell r="AG1753"/>
          <cell r="AH1753"/>
          <cell r="AI1753"/>
          <cell r="AJ1753"/>
          <cell r="AK1753"/>
          <cell r="AL1753"/>
        </row>
        <row r="1754">
          <cell r="D1754" t="str">
            <v>USD</v>
          </cell>
          <cell r="J1754" t="str">
            <v>LETRAS EN GARANTÍA</v>
          </cell>
          <cell r="L1754" t="str">
            <v>TASA CERO</v>
          </cell>
          <cell r="M1754" t="str">
            <v>Argentina</v>
          </cell>
          <cell r="Q1754" t="str">
            <v>No mercado</v>
          </cell>
          <cell r="R1754">
            <v>1.05</v>
          </cell>
          <cell r="S1754">
            <v>0</v>
          </cell>
          <cell r="T1754">
            <v>0</v>
          </cell>
          <cell r="U1754">
            <v>1.05</v>
          </cell>
          <cell r="V1754">
            <v>0</v>
          </cell>
          <cell r="W1754">
            <v>0</v>
          </cell>
          <cell r="X1754">
            <v>1.05</v>
          </cell>
          <cell r="Y1754">
            <v>0</v>
          </cell>
          <cell r="Z1754">
            <v>0</v>
          </cell>
          <cell r="AA1754"/>
          <cell r="AB1754"/>
          <cell r="AC1754"/>
          <cell r="AD1754"/>
          <cell r="AE1754"/>
          <cell r="AF1754"/>
          <cell r="AG1754"/>
          <cell r="AH1754"/>
          <cell r="AI1754"/>
          <cell r="AJ1754"/>
          <cell r="AK1754"/>
          <cell r="AL1754"/>
        </row>
        <row r="1755">
          <cell r="D1755" t="str">
            <v>USD</v>
          </cell>
          <cell r="J1755" t="str">
            <v>LETRAS EN GARANTÍA</v>
          </cell>
          <cell r="L1755" t="str">
            <v>TASA CERO</v>
          </cell>
          <cell r="M1755" t="str">
            <v>Argentina</v>
          </cell>
          <cell r="Q1755" t="str">
            <v>No mercado</v>
          </cell>
          <cell r="R1755">
            <v>1.05</v>
          </cell>
          <cell r="S1755">
            <v>0</v>
          </cell>
          <cell r="T1755">
            <v>0</v>
          </cell>
          <cell r="U1755">
            <v>1.05</v>
          </cell>
          <cell r="V1755">
            <v>0</v>
          </cell>
          <cell r="W1755">
            <v>0</v>
          </cell>
          <cell r="X1755">
            <v>1.05</v>
          </cell>
          <cell r="Y1755">
            <v>0</v>
          </cell>
          <cell r="Z1755">
            <v>0</v>
          </cell>
          <cell r="AA1755"/>
          <cell r="AB1755"/>
          <cell r="AC1755"/>
          <cell r="AD1755"/>
          <cell r="AE1755"/>
          <cell r="AF1755"/>
          <cell r="AG1755"/>
          <cell r="AH1755"/>
          <cell r="AI1755"/>
          <cell r="AJ1755"/>
          <cell r="AK1755"/>
          <cell r="AL1755"/>
        </row>
        <row r="1756">
          <cell r="D1756" t="str">
            <v>USD</v>
          </cell>
          <cell r="J1756" t="str">
            <v>LETRAS EN GARANTÍA</v>
          </cell>
          <cell r="L1756" t="str">
            <v>TASA CERO</v>
          </cell>
          <cell r="M1756" t="str">
            <v>Argentina</v>
          </cell>
          <cell r="Q1756" t="str">
            <v>No mercado</v>
          </cell>
          <cell r="R1756">
            <v>1.05</v>
          </cell>
          <cell r="S1756">
            <v>0</v>
          </cell>
          <cell r="T1756">
            <v>0</v>
          </cell>
          <cell r="U1756">
            <v>1.05</v>
          </cell>
          <cell r="V1756">
            <v>0</v>
          </cell>
          <cell r="W1756">
            <v>0</v>
          </cell>
          <cell r="X1756">
            <v>1.05</v>
          </cell>
          <cell r="Y1756">
            <v>0</v>
          </cell>
          <cell r="Z1756">
            <v>0</v>
          </cell>
          <cell r="AA1756"/>
          <cell r="AB1756"/>
          <cell r="AC1756"/>
          <cell r="AD1756"/>
          <cell r="AE1756"/>
          <cell r="AF1756"/>
          <cell r="AG1756"/>
          <cell r="AH1756"/>
          <cell r="AI1756"/>
          <cell r="AJ1756"/>
          <cell r="AK1756"/>
          <cell r="AL1756"/>
        </row>
        <row r="1757">
          <cell r="D1757" t="str">
            <v>USD</v>
          </cell>
          <cell r="J1757" t="str">
            <v>LETRAS EN GARANTÍA</v>
          </cell>
          <cell r="L1757" t="str">
            <v>TASA CERO</v>
          </cell>
          <cell r="M1757" t="str">
            <v>Argentina</v>
          </cell>
          <cell r="Q1757" t="str">
            <v>No mercado</v>
          </cell>
          <cell r="R1757">
            <v>1.05</v>
          </cell>
          <cell r="S1757">
            <v>0</v>
          </cell>
          <cell r="T1757">
            <v>0</v>
          </cell>
          <cell r="U1757">
            <v>1.05</v>
          </cell>
          <cell r="V1757">
            <v>0</v>
          </cell>
          <cell r="W1757">
            <v>0</v>
          </cell>
          <cell r="X1757">
            <v>1.05</v>
          </cell>
          <cell r="Y1757">
            <v>0</v>
          </cell>
          <cell r="Z1757">
            <v>0</v>
          </cell>
          <cell r="AA1757"/>
          <cell r="AB1757"/>
          <cell r="AC1757"/>
          <cell r="AD1757"/>
          <cell r="AE1757"/>
          <cell r="AF1757"/>
          <cell r="AG1757"/>
          <cell r="AH1757"/>
          <cell r="AI1757"/>
          <cell r="AJ1757"/>
          <cell r="AK1757"/>
          <cell r="AL1757"/>
        </row>
        <row r="1758">
          <cell r="D1758" t="str">
            <v>USD</v>
          </cell>
          <cell r="J1758" t="str">
            <v>LETRAS EN GARANTÍA</v>
          </cell>
          <cell r="L1758" t="str">
            <v>TASA CERO</v>
          </cell>
          <cell r="M1758" t="str">
            <v>Argentina</v>
          </cell>
          <cell r="Q1758" t="str">
            <v>No mercado</v>
          </cell>
          <cell r="R1758">
            <v>1.05</v>
          </cell>
          <cell r="S1758">
            <v>0</v>
          </cell>
          <cell r="T1758">
            <v>0</v>
          </cell>
          <cell r="U1758">
            <v>1.05</v>
          </cell>
          <cell r="V1758">
            <v>0</v>
          </cell>
          <cell r="W1758">
            <v>0</v>
          </cell>
          <cell r="X1758">
            <v>1.05</v>
          </cell>
          <cell r="Y1758">
            <v>0</v>
          </cell>
          <cell r="Z1758">
            <v>0</v>
          </cell>
          <cell r="AA1758"/>
          <cell r="AB1758"/>
          <cell r="AC1758"/>
          <cell r="AD1758"/>
          <cell r="AE1758"/>
          <cell r="AF1758"/>
          <cell r="AG1758"/>
          <cell r="AH1758"/>
          <cell r="AI1758"/>
          <cell r="AJ1758"/>
          <cell r="AK1758"/>
          <cell r="AL1758"/>
        </row>
        <row r="1759">
          <cell r="D1759" t="str">
            <v>USD</v>
          </cell>
          <cell r="J1759" t="str">
            <v>LETRAS EN GARANTÍA</v>
          </cell>
          <cell r="L1759" t="str">
            <v>TASA CERO</v>
          </cell>
          <cell r="M1759" t="str">
            <v>Argentina</v>
          </cell>
          <cell r="Q1759" t="str">
            <v>No mercado</v>
          </cell>
          <cell r="R1759">
            <v>1.05</v>
          </cell>
          <cell r="S1759">
            <v>0</v>
          </cell>
          <cell r="T1759">
            <v>0</v>
          </cell>
          <cell r="U1759">
            <v>1.05</v>
          </cell>
          <cell r="V1759">
            <v>0</v>
          </cell>
          <cell r="W1759">
            <v>0</v>
          </cell>
          <cell r="X1759">
            <v>1.05</v>
          </cell>
          <cell r="Y1759">
            <v>0</v>
          </cell>
          <cell r="Z1759">
            <v>0</v>
          </cell>
          <cell r="AA1759"/>
          <cell r="AB1759"/>
          <cell r="AC1759"/>
          <cell r="AD1759"/>
          <cell r="AE1759"/>
          <cell r="AF1759"/>
          <cell r="AG1759"/>
          <cell r="AH1759"/>
          <cell r="AI1759"/>
          <cell r="AJ1759"/>
          <cell r="AK1759"/>
          <cell r="AL1759"/>
        </row>
        <row r="1760">
          <cell r="D1760" t="str">
            <v>USD</v>
          </cell>
          <cell r="J1760" t="str">
            <v>LETRAS EN GARANTÍA</v>
          </cell>
          <cell r="L1760" t="str">
            <v>TASA CERO</v>
          </cell>
          <cell r="M1760" t="str">
            <v>Argentina</v>
          </cell>
          <cell r="Q1760" t="str">
            <v>No mercado</v>
          </cell>
          <cell r="R1760">
            <v>1.05</v>
          </cell>
          <cell r="S1760">
            <v>0</v>
          </cell>
          <cell r="T1760">
            <v>0</v>
          </cell>
          <cell r="U1760">
            <v>1.05</v>
          </cell>
          <cell r="V1760">
            <v>0</v>
          </cell>
          <cell r="W1760">
            <v>0</v>
          </cell>
          <cell r="X1760">
            <v>1.05</v>
          </cell>
          <cell r="Y1760">
            <v>0</v>
          </cell>
          <cell r="Z1760">
            <v>0</v>
          </cell>
          <cell r="AA1760"/>
          <cell r="AB1760"/>
          <cell r="AC1760"/>
          <cell r="AD1760"/>
          <cell r="AE1760"/>
          <cell r="AF1760"/>
          <cell r="AG1760"/>
          <cell r="AH1760"/>
          <cell r="AI1760"/>
          <cell r="AJ1760"/>
          <cell r="AK1760"/>
          <cell r="AL1760"/>
        </row>
        <row r="1761">
          <cell r="D1761" t="str">
            <v>USD</v>
          </cell>
          <cell r="J1761" t="str">
            <v>LETRAS EN GARANTÍA</v>
          </cell>
          <cell r="L1761" t="str">
            <v>TASA CERO</v>
          </cell>
          <cell r="M1761" t="str">
            <v>Argentina</v>
          </cell>
          <cell r="Q1761" t="str">
            <v>No mercado</v>
          </cell>
          <cell r="R1761">
            <v>1.05</v>
          </cell>
          <cell r="S1761">
            <v>0</v>
          </cell>
          <cell r="T1761">
            <v>0</v>
          </cell>
          <cell r="U1761">
            <v>1.05</v>
          </cell>
          <cell r="V1761">
            <v>0</v>
          </cell>
          <cell r="W1761">
            <v>0</v>
          </cell>
          <cell r="X1761">
            <v>1.05</v>
          </cell>
          <cell r="Y1761">
            <v>0</v>
          </cell>
          <cell r="Z1761">
            <v>0</v>
          </cell>
          <cell r="AA1761"/>
          <cell r="AB1761"/>
          <cell r="AC1761"/>
          <cell r="AD1761"/>
          <cell r="AE1761"/>
          <cell r="AF1761"/>
          <cell r="AG1761"/>
          <cell r="AH1761"/>
          <cell r="AI1761"/>
          <cell r="AJ1761"/>
          <cell r="AK1761"/>
          <cell r="AL1761"/>
        </row>
        <row r="1762">
          <cell r="D1762" t="str">
            <v>USD</v>
          </cell>
          <cell r="J1762" t="str">
            <v>LETRAS EN GARANTÍA</v>
          </cell>
          <cell r="L1762" t="str">
            <v>TASA CERO</v>
          </cell>
          <cell r="M1762" t="str">
            <v>Argentina</v>
          </cell>
          <cell r="Q1762" t="str">
            <v>No mercado</v>
          </cell>
          <cell r="R1762">
            <v>1.05</v>
          </cell>
          <cell r="S1762">
            <v>0</v>
          </cell>
          <cell r="T1762">
            <v>0</v>
          </cell>
          <cell r="U1762">
            <v>1.05</v>
          </cell>
          <cell r="V1762">
            <v>0</v>
          </cell>
          <cell r="W1762">
            <v>0</v>
          </cell>
          <cell r="X1762">
            <v>1.05</v>
          </cell>
          <cell r="Y1762">
            <v>0</v>
          </cell>
          <cell r="Z1762">
            <v>0</v>
          </cell>
          <cell r="AA1762"/>
          <cell r="AB1762"/>
          <cell r="AC1762"/>
          <cell r="AD1762"/>
          <cell r="AE1762"/>
          <cell r="AF1762"/>
          <cell r="AG1762"/>
          <cell r="AH1762"/>
          <cell r="AI1762"/>
          <cell r="AJ1762"/>
          <cell r="AK1762"/>
          <cell r="AL1762"/>
        </row>
        <row r="1763">
          <cell r="D1763" t="str">
            <v>USD</v>
          </cell>
          <cell r="J1763" t="str">
            <v>LETRAS EN GARANTÍA</v>
          </cell>
          <cell r="L1763" t="str">
            <v>TASA CERO</v>
          </cell>
          <cell r="M1763" t="str">
            <v>Argentina</v>
          </cell>
          <cell r="Q1763" t="str">
            <v>No mercado</v>
          </cell>
          <cell r="R1763">
            <v>1.05</v>
          </cell>
          <cell r="S1763">
            <v>0</v>
          </cell>
          <cell r="T1763">
            <v>0</v>
          </cell>
          <cell r="U1763">
            <v>1.05</v>
          </cell>
          <cell r="V1763">
            <v>0</v>
          </cell>
          <cell r="W1763">
            <v>0</v>
          </cell>
          <cell r="X1763">
            <v>1.05</v>
          </cell>
          <cell r="Y1763">
            <v>0</v>
          </cell>
          <cell r="Z1763">
            <v>0</v>
          </cell>
          <cell r="AA1763"/>
          <cell r="AB1763"/>
          <cell r="AC1763"/>
          <cell r="AD1763"/>
          <cell r="AE1763"/>
          <cell r="AF1763"/>
          <cell r="AG1763"/>
          <cell r="AH1763"/>
          <cell r="AI1763"/>
          <cell r="AJ1763"/>
          <cell r="AK1763"/>
          <cell r="AL1763"/>
        </row>
        <row r="1764">
          <cell r="D1764" t="str">
            <v>USD</v>
          </cell>
          <cell r="J1764" t="str">
            <v>LETRAS EN GARANTÍA</v>
          </cell>
          <cell r="L1764" t="str">
            <v>TASA CERO</v>
          </cell>
          <cell r="M1764" t="str">
            <v>Argentina</v>
          </cell>
          <cell r="Q1764" t="str">
            <v>No mercado</v>
          </cell>
          <cell r="R1764">
            <v>1.05</v>
          </cell>
          <cell r="S1764">
            <v>0</v>
          </cell>
          <cell r="T1764">
            <v>0</v>
          </cell>
          <cell r="U1764">
            <v>1.05</v>
          </cell>
          <cell r="V1764">
            <v>0</v>
          </cell>
          <cell r="W1764">
            <v>0</v>
          </cell>
          <cell r="X1764">
            <v>1.05</v>
          </cell>
          <cell r="Y1764">
            <v>0</v>
          </cell>
          <cell r="Z1764">
            <v>0</v>
          </cell>
          <cell r="AA1764"/>
          <cell r="AB1764"/>
          <cell r="AC1764"/>
          <cell r="AD1764"/>
          <cell r="AE1764"/>
          <cell r="AF1764"/>
          <cell r="AG1764"/>
          <cell r="AH1764"/>
          <cell r="AI1764"/>
          <cell r="AJ1764"/>
          <cell r="AK1764"/>
          <cell r="AL1764"/>
        </row>
        <row r="1765">
          <cell r="D1765" t="str">
            <v>USD</v>
          </cell>
          <cell r="J1765" t="str">
            <v>LETRAS EN GARANTÍA</v>
          </cell>
          <cell r="L1765" t="str">
            <v>TASA CERO</v>
          </cell>
          <cell r="M1765" t="str">
            <v>Argentina</v>
          </cell>
          <cell r="Q1765" t="str">
            <v>No mercado</v>
          </cell>
          <cell r="R1765">
            <v>1.05</v>
          </cell>
          <cell r="S1765">
            <v>0</v>
          </cell>
          <cell r="T1765">
            <v>0</v>
          </cell>
          <cell r="U1765">
            <v>1.05</v>
          </cell>
          <cell r="V1765">
            <v>0</v>
          </cell>
          <cell r="W1765">
            <v>0</v>
          </cell>
          <cell r="X1765">
            <v>1.05</v>
          </cell>
          <cell r="Y1765">
            <v>0</v>
          </cell>
          <cell r="Z1765">
            <v>0</v>
          </cell>
          <cell r="AA1765"/>
          <cell r="AB1765"/>
          <cell r="AC1765"/>
          <cell r="AD1765"/>
          <cell r="AE1765"/>
          <cell r="AF1765"/>
          <cell r="AG1765"/>
          <cell r="AH1765"/>
          <cell r="AI1765"/>
          <cell r="AJ1765"/>
          <cell r="AK1765"/>
          <cell r="AL1765"/>
        </row>
        <row r="1766">
          <cell r="D1766" t="str">
            <v>USD</v>
          </cell>
          <cell r="J1766" t="str">
            <v>LETRAS EN GARANTÍA</v>
          </cell>
          <cell r="L1766" t="str">
            <v>TASA CERO</v>
          </cell>
          <cell r="M1766" t="str">
            <v>Argentina</v>
          </cell>
          <cell r="Q1766" t="str">
            <v>No mercado</v>
          </cell>
          <cell r="R1766">
            <v>1.05</v>
          </cell>
          <cell r="S1766">
            <v>0</v>
          </cell>
          <cell r="T1766">
            <v>0</v>
          </cell>
          <cell r="U1766">
            <v>1.05</v>
          </cell>
          <cell r="V1766">
            <v>0</v>
          </cell>
          <cell r="W1766">
            <v>0</v>
          </cell>
          <cell r="X1766">
            <v>1.05</v>
          </cell>
          <cell r="Y1766">
            <v>0</v>
          </cell>
          <cell r="Z1766">
            <v>0</v>
          </cell>
          <cell r="AA1766"/>
          <cell r="AB1766"/>
          <cell r="AC1766"/>
          <cell r="AD1766"/>
          <cell r="AE1766"/>
          <cell r="AF1766"/>
          <cell r="AG1766"/>
          <cell r="AH1766"/>
          <cell r="AI1766"/>
          <cell r="AJ1766"/>
          <cell r="AK1766"/>
          <cell r="AL1766"/>
        </row>
        <row r="1767">
          <cell r="D1767" t="str">
            <v>USD</v>
          </cell>
          <cell r="J1767" t="str">
            <v>LETRAS EN GARANTÍA</v>
          </cell>
          <cell r="L1767" t="str">
            <v>TASA CERO</v>
          </cell>
          <cell r="M1767" t="str">
            <v>Argentina</v>
          </cell>
          <cell r="Q1767" t="str">
            <v>No mercado</v>
          </cell>
          <cell r="R1767">
            <v>1.05</v>
          </cell>
          <cell r="S1767">
            <v>0</v>
          </cell>
          <cell r="T1767">
            <v>0</v>
          </cell>
          <cell r="U1767">
            <v>1.05</v>
          </cell>
          <cell r="V1767">
            <v>0</v>
          </cell>
          <cell r="W1767">
            <v>0</v>
          </cell>
          <cell r="X1767">
            <v>1.05</v>
          </cell>
          <cell r="Y1767">
            <v>0</v>
          </cell>
          <cell r="Z1767">
            <v>0</v>
          </cell>
          <cell r="AA1767"/>
          <cell r="AB1767"/>
          <cell r="AC1767"/>
          <cell r="AD1767"/>
          <cell r="AE1767"/>
          <cell r="AF1767"/>
          <cell r="AG1767"/>
          <cell r="AH1767"/>
          <cell r="AI1767"/>
          <cell r="AJ1767"/>
          <cell r="AK1767"/>
          <cell r="AL1767"/>
        </row>
        <row r="1768">
          <cell r="D1768" t="str">
            <v>USD</v>
          </cell>
          <cell r="J1768" t="str">
            <v>LETRAS EN GARANTÍA</v>
          </cell>
          <cell r="L1768" t="str">
            <v>TASA CERO</v>
          </cell>
          <cell r="M1768" t="str">
            <v>Argentina</v>
          </cell>
          <cell r="Q1768" t="str">
            <v>No mercado</v>
          </cell>
          <cell r="R1768">
            <v>1.05</v>
          </cell>
          <cell r="S1768">
            <v>0</v>
          </cell>
          <cell r="T1768">
            <v>0</v>
          </cell>
          <cell r="U1768">
            <v>1.05</v>
          </cell>
          <cell r="V1768">
            <v>0</v>
          </cell>
          <cell r="W1768">
            <v>0</v>
          </cell>
          <cell r="X1768">
            <v>1.05</v>
          </cell>
          <cell r="Y1768">
            <v>0</v>
          </cell>
          <cell r="Z1768">
            <v>0</v>
          </cell>
          <cell r="AA1768"/>
          <cell r="AB1768"/>
          <cell r="AC1768"/>
          <cell r="AD1768"/>
          <cell r="AE1768"/>
          <cell r="AF1768"/>
          <cell r="AG1768"/>
          <cell r="AH1768"/>
          <cell r="AI1768"/>
          <cell r="AJ1768"/>
          <cell r="AK1768"/>
          <cell r="AL1768"/>
        </row>
        <row r="1769">
          <cell r="D1769" t="str">
            <v>USD</v>
          </cell>
          <cell r="J1769" t="str">
            <v>LETRAS EN GARANTÍA</v>
          </cell>
          <cell r="L1769" t="str">
            <v>TASA CERO</v>
          </cell>
          <cell r="M1769" t="str">
            <v>Argentina</v>
          </cell>
          <cell r="Q1769" t="str">
            <v>No mercado</v>
          </cell>
          <cell r="R1769">
            <v>1.05</v>
          </cell>
          <cell r="S1769">
            <v>0</v>
          </cell>
          <cell r="T1769">
            <v>0</v>
          </cell>
          <cell r="U1769">
            <v>1.05</v>
          </cell>
          <cell r="V1769">
            <v>0</v>
          </cell>
          <cell r="W1769">
            <v>0</v>
          </cell>
          <cell r="X1769">
            <v>1.05</v>
          </cell>
          <cell r="Y1769">
            <v>0</v>
          </cell>
          <cell r="Z1769">
            <v>0</v>
          </cell>
          <cell r="AA1769"/>
          <cell r="AB1769"/>
          <cell r="AC1769"/>
          <cell r="AD1769"/>
          <cell r="AE1769"/>
          <cell r="AF1769"/>
          <cell r="AG1769"/>
          <cell r="AH1769"/>
          <cell r="AI1769"/>
          <cell r="AJ1769"/>
          <cell r="AK1769"/>
          <cell r="AL1769"/>
        </row>
        <row r="1770">
          <cell r="D1770" t="str">
            <v>USD</v>
          </cell>
          <cell r="J1770" t="str">
            <v>LETRAS EN GARANTÍA</v>
          </cell>
          <cell r="L1770" t="str">
            <v>TASA CERO</v>
          </cell>
          <cell r="M1770" t="str">
            <v>Argentina</v>
          </cell>
          <cell r="Q1770" t="str">
            <v>No mercado</v>
          </cell>
          <cell r="R1770">
            <v>1.05</v>
          </cell>
          <cell r="S1770">
            <v>0</v>
          </cell>
          <cell r="T1770">
            <v>0</v>
          </cell>
          <cell r="U1770">
            <v>1.05</v>
          </cell>
          <cell r="V1770">
            <v>0</v>
          </cell>
          <cell r="W1770">
            <v>0</v>
          </cell>
          <cell r="X1770">
            <v>1.05</v>
          </cell>
          <cell r="Y1770">
            <v>0</v>
          </cell>
          <cell r="Z1770">
            <v>0</v>
          </cell>
          <cell r="AA1770"/>
          <cell r="AB1770"/>
          <cell r="AC1770"/>
          <cell r="AD1770"/>
          <cell r="AE1770"/>
          <cell r="AF1770"/>
          <cell r="AG1770"/>
          <cell r="AH1770"/>
          <cell r="AI1770"/>
          <cell r="AJ1770"/>
          <cell r="AK1770"/>
          <cell r="AL1770"/>
        </row>
        <row r="1771">
          <cell r="D1771" t="str">
            <v>USD</v>
          </cell>
          <cell r="J1771" t="str">
            <v>LETRAS EN GARANTÍA</v>
          </cell>
          <cell r="L1771" t="str">
            <v>TASA CERO</v>
          </cell>
          <cell r="M1771" t="str">
            <v>Argentina</v>
          </cell>
          <cell r="Q1771" t="str">
            <v>No mercado</v>
          </cell>
          <cell r="R1771">
            <v>1.05</v>
          </cell>
          <cell r="S1771">
            <v>0</v>
          </cell>
          <cell r="T1771">
            <v>0</v>
          </cell>
          <cell r="U1771">
            <v>1.05</v>
          </cell>
          <cell r="V1771">
            <v>0</v>
          </cell>
          <cell r="W1771">
            <v>0</v>
          </cell>
          <cell r="X1771">
            <v>1.05</v>
          </cell>
          <cell r="Y1771">
            <v>0</v>
          </cell>
          <cell r="Z1771">
            <v>0</v>
          </cell>
          <cell r="AA1771"/>
          <cell r="AB1771"/>
          <cell r="AC1771"/>
          <cell r="AD1771"/>
          <cell r="AE1771"/>
          <cell r="AF1771"/>
          <cell r="AG1771"/>
          <cell r="AH1771"/>
          <cell r="AI1771"/>
          <cell r="AJ1771"/>
          <cell r="AK1771"/>
          <cell r="AL1771"/>
        </row>
        <row r="1772">
          <cell r="D1772" t="str">
            <v>USD</v>
          </cell>
          <cell r="J1772" t="str">
            <v>LETRAS EN GARANTÍA</v>
          </cell>
          <cell r="L1772" t="str">
            <v>TASA CERO</v>
          </cell>
          <cell r="M1772" t="str">
            <v>Argentina</v>
          </cell>
          <cell r="Q1772" t="str">
            <v>No mercado</v>
          </cell>
          <cell r="R1772">
            <v>1.05</v>
          </cell>
          <cell r="S1772">
            <v>0</v>
          </cell>
          <cell r="T1772">
            <v>0</v>
          </cell>
          <cell r="U1772">
            <v>1.05</v>
          </cell>
          <cell r="V1772">
            <v>0</v>
          </cell>
          <cell r="W1772">
            <v>0</v>
          </cell>
          <cell r="X1772">
            <v>1.05</v>
          </cell>
          <cell r="Y1772">
            <v>0</v>
          </cell>
          <cell r="Z1772">
            <v>0</v>
          </cell>
          <cell r="AA1772"/>
          <cell r="AB1772"/>
          <cell r="AC1772"/>
          <cell r="AD1772"/>
          <cell r="AE1772"/>
          <cell r="AF1772"/>
          <cell r="AG1772"/>
          <cell r="AH1772"/>
          <cell r="AI1772"/>
          <cell r="AJ1772"/>
          <cell r="AK1772"/>
          <cell r="AL1772"/>
        </row>
        <row r="1773">
          <cell r="D1773" t="str">
            <v>USD</v>
          </cell>
          <cell r="J1773" t="str">
            <v>LETRAS EN GARANTÍA</v>
          </cell>
          <cell r="L1773" t="str">
            <v>TASA CERO</v>
          </cell>
          <cell r="M1773" t="str">
            <v>Argentina</v>
          </cell>
          <cell r="Q1773" t="str">
            <v>No mercado</v>
          </cell>
          <cell r="R1773">
            <v>1.05</v>
          </cell>
          <cell r="S1773">
            <v>0</v>
          </cell>
          <cell r="T1773">
            <v>0</v>
          </cell>
          <cell r="U1773">
            <v>1.05</v>
          </cell>
          <cell r="V1773">
            <v>0</v>
          </cell>
          <cell r="W1773">
            <v>0</v>
          </cell>
          <cell r="X1773">
            <v>1.05</v>
          </cell>
          <cell r="Y1773">
            <v>0</v>
          </cell>
          <cell r="Z1773">
            <v>0</v>
          </cell>
          <cell r="AA1773"/>
          <cell r="AB1773"/>
          <cell r="AC1773"/>
          <cell r="AD1773"/>
          <cell r="AE1773"/>
          <cell r="AF1773"/>
          <cell r="AG1773"/>
          <cell r="AH1773"/>
          <cell r="AI1773"/>
          <cell r="AJ1773"/>
          <cell r="AK1773"/>
          <cell r="AL1773"/>
        </row>
        <row r="1774">
          <cell r="D1774" t="str">
            <v>USD</v>
          </cell>
          <cell r="J1774" t="str">
            <v>LETRAS EN GARANTÍA</v>
          </cell>
          <cell r="L1774" t="str">
            <v>TASA CERO</v>
          </cell>
          <cell r="M1774" t="str">
            <v>Argentina</v>
          </cell>
          <cell r="Q1774" t="str">
            <v>No mercado</v>
          </cell>
          <cell r="R1774">
            <v>1.05</v>
          </cell>
          <cell r="S1774">
            <v>0</v>
          </cell>
          <cell r="T1774">
            <v>0</v>
          </cell>
          <cell r="U1774">
            <v>1.05</v>
          </cell>
          <cell r="V1774">
            <v>0</v>
          </cell>
          <cell r="W1774">
            <v>0</v>
          </cell>
          <cell r="X1774">
            <v>1.05</v>
          </cell>
          <cell r="Y1774">
            <v>0</v>
          </cell>
          <cell r="Z1774">
            <v>0</v>
          </cell>
          <cell r="AA1774"/>
          <cell r="AB1774"/>
          <cell r="AC1774"/>
          <cell r="AD1774"/>
          <cell r="AE1774"/>
          <cell r="AF1774"/>
          <cell r="AG1774"/>
          <cell r="AH1774"/>
          <cell r="AI1774"/>
          <cell r="AJ1774"/>
          <cell r="AK1774"/>
          <cell r="AL1774"/>
        </row>
        <row r="1775">
          <cell r="D1775" t="str">
            <v>USD</v>
          </cell>
          <cell r="J1775" t="str">
            <v>LETRAS EN GARANTÍA</v>
          </cell>
          <cell r="L1775" t="str">
            <v>TASA CERO</v>
          </cell>
          <cell r="M1775" t="str">
            <v>Argentina</v>
          </cell>
          <cell r="Q1775" t="str">
            <v>No mercado</v>
          </cell>
          <cell r="R1775">
            <v>1.05</v>
          </cell>
          <cell r="S1775">
            <v>0</v>
          </cell>
          <cell r="T1775">
            <v>0</v>
          </cell>
          <cell r="U1775">
            <v>1.05</v>
          </cell>
          <cell r="V1775">
            <v>0</v>
          </cell>
          <cell r="W1775">
            <v>0</v>
          </cell>
          <cell r="X1775">
            <v>1.05</v>
          </cell>
          <cell r="Y1775">
            <v>0</v>
          </cell>
          <cell r="Z1775">
            <v>0</v>
          </cell>
          <cell r="AA1775"/>
          <cell r="AB1775"/>
          <cell r="AC1775"/>
          <cell r="AD1775"/>
          <cell r="AE1775"/>
          <cell r="AF1775"/>
          <cell r="AG1775"/>
          <cell r="AH1775"/>
          <cell r="AI1775"/>
          <cell r="AJ1775"/>
          <cell r="AK1775"/>
          <cell r="AL1775"/>
        </row>
        <row r="1776">
          <cell r="D1776" t="str">
            <v>USD</v>
          </cell>
          <cell r="J1776" t="str">
            <v>LETRAS EN GARANTÍA</v>
          </cell>
          <cell r="L1776" t="str">
            <v>TASA CERO</v>
          </cell>
          <cell r="M1776" t="str">
            <v>Argentina</v>
          </cell>
          <cell r="Q1776" t="str">
            <v>No mercado</v>
          </cell>
          <cell r="R1776">
            <v>1.05</v>
          </cell>
          <cell r="S1776">
            <v>0</v>
          </cell>
          <cell r="T1776">
            <v>0</v>
          </cell>
          <cell r="U1776">
            <v>1.05</v>
          </cell>
          <cell r="V1776">
            <v>0</v>
          </cell>
          <cell r="W1776">
            <v>0</v>
          </cell>
          <cell r="X1776">
            <v>1.05</v>
          </cell>
          <cell r="Y1776">
            <v>0</v>
          </cell>
          <cell r="Z1776">
            <v>0</v>
          </cell>
          <cell r="AA1776"/>
          <cell r="AB1776"/>
          <cell r="AC1776"/>
          <cell r="AD1776"/>
          <cell r="AE1776"/>
          <cell r="AF1776"/>
          <cell r="AG1776"/>
          <cell r="AH1776"/>
          <cell r="AI1776"/>
          <cell r="AJ1776"/>
          <cell r="AK1776"/>
          <cell r="AL1776"/>
        </row>
        <row r="1777">
          <cell r="D1777" t="str">
            <v>USD</v>
          </cell>
          <cell r="J1777" t="str">
            <v>LETRAS EN GARANTÍA</v>
          </cell>
          <cell r="L1777" t="str">
            <v>TASA CERO</v>
          </cell>
          <cell r="M1777" t="str">
            <v>Argentina</v>
          </cell>
          <cell r="Q1777" t="str">
            <v>No mercado</v>
          </cell>
          <cell r="R1777">
            <v>1.05</v>
          </cell>
          <cell r="S1777">
            <v>0</v>
          </cell>
          <cell r="T1777">
            <v>0</v>
          </cell>
          <cell r="U1777">
            <v>1.05</v>
          </cell>
          <cell r="V1777">
            <v>0</v>
          </cell>
          <cell r="W1777">
            <v>0</v>
          </cell>
          <cell r="X1777">
            <v>1.05</v>
          </cell>
          <cell r="Y1777">
            <v>0</v>
          </cell>
          <cell r="Z1777">
            <v>0</v>
          </cell>
          <cell r="AA1777"/>
          <cell r="AB1777"/>
          <cell r="AC1777"/>
          <cell r="AD1777"/>
          <cell r="AE1777"/>
          <cell r="AF1777"/>
          <cell r="AG1777"/>
          <cell r="AH1777"/>
          <cell r="AI1777"/>
          <cell r="AJ1777"/>
          <cell r="AK1777"/>
          <cell r="AL1777"/>
        </row>
        <row r="1778">
          <cell r="D1778" t="str">
            <v>USD</v>
          </cell>
          <cell r="J1778" t="str">
            <v>LETRAS EN GARANTÍA</v>
          </cell>
          <cell r="L1778" t="str">
            <v>TASA CERO</v>
          </cell>
          <cell r="M1778" t="str">
            <v>Argentina</v>
          </cell>
          <cell r="Q1778" t="str">
            <v>No mercado</v>
          </cell>
          <cell r="R1778">
            <v>1.05</v>
          </cell>
          <cell r="S1778">
            <v>0</v>
          </cell>
          <cell r="T1778">
            <v>0</v>
          </cell>
          <cell r="U1778">
            <v>1.05</v>
          </cell>
          <cell r="V1778">
            <v>0</v>
          </cell>
          <cell r="W1778">
            <v>0</v>
          </cell>
          <cell r="X1778">
            <v>1.05</v>
          </cell>
          <cell r="Y1778">
            <v>0</v>
          </cell>
          <cell r="Z1778">
            <v>0</v>
          </cell>
          <cell r="AA1778"/>
          <cell r="AB1778"/>
          <cell r="AC1778"/>
          <cell r="AD1778"/>
          <cell r="AE1778"/>
          <cell r="AF1778"/>
          <cell r="AG1778"/>
          <cell r="AH1778"/>
          <cell r="AI1778"/>
          <cell r="AJ1778"/>
          <cell r="AK1778"/>
          <cell r="AL1778"/>
        </row>
        <row r="1779">
          <cell r="D1779" t="str">
            <v>USD</v>
          </cell>
          <cell r="J1779" t="str">
            <v>LETRAS EN GARANTÍA</v>
          </cell>
          <cell r="L1779" t="str">
            <v>TASA CERO</v>
          </cell>
          <cell r="M1779" t="str">
            <v>Argentina</v>
          </cell>
          <cell r="Q1779" t="str">
            <v>No mercado</v>
          </cell>
          <cell r="R1779">
            <v>1.05</v>
          </cell>
          <cell r="S1779">
            <v>0</v>
          </cell>
          <cell r="T1779">
            <v>0</v>
          </cell>
          <cell r="U1779">
            <v>1.05</v>
          </cell>
          <cell r="V1779">
            <v>0</v>
          </cell>
          <cell r="W1779">
            <v>0</v>
          </cell>
          <cell r="X1779">
            <v>1.05</v>
          </cell>
          <cell r="Y1779">
            <v>0</v>
          </cell>
          <cell r="Z1779">
            <v>0</v>
          </cell>
          <cell r="AA1779"/>
          <cell r="AB1779"/>
          <cell r="AC1779"/>
          <cell r="AD1779"/>
          <cell r="AE1779"/>
          <cell r="AF1779"/>
          <cell r="AG1779"/>
          <cell r="AH1779"/>
          <cell r="AI1779"/>
          <cell r="AJ1779"/>
          <cell r="AK1779"/>
          <cell r="AL1779"/>
        </row>
        <row r="1780">
          <cell r="D1780" t="str">
            <v>USD</v>
          </cell>
          <cell r="J1780" t="str">
            <v>LETRAS EN GARANTÍA</v>
          </cell>
          <cell r="L1780" t="str">
            <v>TASA CERO</v>
          </cell>
          <cell r="M1780" t="str">
            <v>Argentina</v>
          </cell>
          <cell r="Q1780" t="str">
            <v>No mercado</v>
          </cell>
          <cell r="R1780">
            <v>1.05</v>
          </cell>
          <cell r="S1780">
            <v>0</v>
          </cell>
          <cell r="T1780">
            <v>0</v>
          </cell>
          <cell r="U1780">
            <v>1.05</v>
          </cell>
          <cell r="V1780">
            <v>0</v>
          </cell>
          <cell r="W1780">
            <v>0</v>
          </cell>
          <cell r="X1780">
            <v>1.05</v>
          </cell>
          <cell r="Y1780">
            <v>0</v>
          </cell>
          <cell r="Z1780">
            <v>0</v>
          </cell>
          <cell r="AA1780"/>
          <cell r="AB1780"/>
          <cell r="AC1780"/>
          <cell r="AD1780"/>
          <cell r="AE1780"/>
          <cell r="AF1780"/>
          <cell r="AG1780"/>
          <cell r="AH1780"/>
          <cell r="AI1780"/>
          <cell r="AJ1780"/>
          <cell r="AK1780"/>
          <cell r="AL1780"/>
        </row>
        <row r="1781">
          <cell r="D1781" t="str">
            <v>USD</v>
          </cell>
          <cell r="J1781" t="str">
            <v>LETRAS EN GARANTÍA</v>
          </cell>
          <cell r="L1781" t="str">
            <v>TASA CERO</v>
          </cell>
          <cell r="M1781" t="str">
            <v>Argentina</v>
          </cell>
          <cell r="Q1781" t="str">
            <v>No mercado</v>
          </cell>
          <cell r="R1781">
            <v>1.05</v>
          </cell>
          <cell r="S1781">
            <v>0</v>
          </cell>
          <cell r="T1781">
            <v>0</v>
          </cell>
          <cell r="U1781">
            <v>1.05</v>
          </cell>
          <cell r="V1781">
            <v>0</v>
          </cell>
          <cell r="W1781">
            <v>0</v>
          </cell>
          <cell r="X1781">
            <v>1.05</v>
          </cell>
          <cell r="Y1781">
            <v>0</v>
          </cell>
          <cell r="Z1781">
            <v>0</v>
          </cell>
          <cell r="AA1781"/>
          <cell r="AB1781"/>
          <cell r="AC1781"/>
          <cell r="AD1781"/>
          <cell r="AE1781"/>
          <cell r="AF1781"/>
          <cell r="AG1781"/>
          <cell r="AH1781"/>
          <cell r="AI1781"/>
          <cell r="AJ1781"/>
          <cell r="AK1781"/>
          <cell r="AL1781"/>
        </row>
        <row r="1782">
          <cell r="D1782" t="str">
            <v>USD</v>
          </cell>
          <cell r="J1782" t="str">
            <v>LETRAS EN GARANTÍA</v>
          </cell>
          <cell r="L1782" t="str">
            <v>TASA CERO</v>
          </cell>
          <cell r="M1782" t="str">
            <v>Argentina</v>
          </cell>
          <cell r="Q1782" t="str">
            <v>No mercado</v>
          </cell>
          <cell r="R1782">
            <v>1.08</v>
          </cell>
          <cell r="S1782">
            <v>0</v>
          </cell>
          <cell r="T1782">
            <v>0</v>
          </cell>
          <cell r="U1782">
            <v>1.08</v>
          </cell>
          <cell r="V1782">
            <v>0</v>
          </cell>
          <cell r="W1782">
            <v>0</v>
          </cell>
          <cell r="X1782">
            <v>1.08</v>
          </cell>
          <cell r="Y1782">
            <v>0</v>
          </cell>
          <cell r="Z1782">
            <v>0</v>
          </cell>
          <cell r="AA1782"/>
          <cell r="AB1782"/>
          <cell r="AC1782"/>
          <cell r="AD1782"/>
          <cell r="AE1782"/>
          <cell r="AF1782"/>
          <cell r="AG1782"/>
          <cell r="AH1782"/>
          <cell r="AI1782"/>
          <cell r="AJ1782"/>
          <cell r="AK1782"/>
          <cell r="AL1782"/>
        </row>
        <row r="1783">
          <cell r="D1783" t="str">
            <v>USD</v>
          </cell>
          <cell r="J1783" t="str">
            <v>LETRAS EN GARANTÍA</v>
          </cell>
          <cell r="L1783" t="str">
            <v>TASA CERO</v>
          </cell>
          <cell r="M1783" t="str">
            <v>Argentina</v>
          </cell>
          <cell r="Q1783" t="str">
            <v>No mercado</v>
          </cell>
          <cell r="R1783">
            <v>1.08</v>
          </cell>
          <cell r="S1783">
            <v>0</v>
          </cell>
          <cell r="T1783">
            <v>0</v>
          </cell>
          <cell r="U1783">
            <v>1.08</v>
          </cell>
          <cell r="V1783">
            <v>0</v>
          </cell>
          <cell r="W1783">
            <v>0</v>
          </cell>
          <cell r="X1783">
            <v>1.08</v>
          </cell>
          <cell r="Y1783">
            <v>0</v>
          </cell>
          <cell r="Z1783">
            <v>0</v>
          </cell>
          <cell r="AA1783"/>
          <cell r="AB1783"/>
          <cell r="AC1783"/>
          <cell r="AD1783"/>
          <cell r="AE1783"/>
          <cell r="AF1783"/>
          <cell r="AG1783"/>
          <cell r="AH1783"/>
          <cell r="AI1783"/>
          <cell r="AJ1783"/>
          <cell r="AK1783"/>
          <cell r="AL1783"/>
        </row>
        <row r="1784">
          <cell r="D1784" t="str">
            <v>USD</v>
          </cell>
          <cell r="J1784" t="str">
            <v>LETRAS EN GARANTÍA</v>
          </cell>
          <cell r="L1784" t="str">
            <v>TASA CERO</v>
          </cell>
          <cell r="M1784" t="str">
            <v>Argentina</v>
          </cell>
          <cell r="Q1784" t="str">
            <v>No mercado</v>
          </cell>
          <cell r="R1784">
            <v>1.08</v>
          </cell>
          <cell r="S1784">
            <v>0</v>
          </cell>
          <cell r="T1784">
            <v>0</v>
          </cell>
          <cell r="U1784">
            <v>1.08</v>
          </cell>
          <cell r="V1784">
            <v>0</v>
          </cell>
          <cell r="W1784">
            <v>0</v>
          </cell>
          <cell r="X1784">
            <v>1.08</v>
          </cell>
          <cell r="Y1784">
            <v>0</v>
          </cell>
          <cell r="Z1784">
            <v>0</v>
          </cell>
          <cell r="AA1784"/>
          <cell r="AB1784"/>
          <cell r="AC1784"/>
          <cell r="AD1784"/>
          <cell r="AE1784"/>
          <cell r="AF1784"/>
          <cell r="AG1784"/>
          <cell r="AH1784"/>
          <cell r="AI1784"/>
          <cell r="AJ1784"/>
          <cell r="AK1784"/>
          <cell r="AL1784"/>
        </row>
        <row r="1785">
          <cell r="D1785" t="str">
            <v>USD</v>
          </cell>
          <cell r="J1785" t="str">
            <v>LETRAS EN GARANTÍA</v>
          </cell>
          <cell r="L1785" t="str">
            <v>TASA CERO</v>
          </cell>
          <cell r="M1785" t="str">
            <v>Argentina</v>
          </cell>
          <cell r="Q1785" t="str">
            <v>No mercado</v>
          </cell>
          <cell r="R1785">
            <v>1.08</v>
          </cell>
          <cell r="S1785">
            <v>0</v>
          </cell>
          <cell r="T1785">
            <v>0</v>
          </cell>
          <cell r="U1785">
            <v>1.08</v>
          </cell>
          <cell r="V1785">
            <v>0</v>
          </cell>
          <cell r="W1785">
            <v>0</v>
          </cell>
          <cell r="X1785">
            <v>1.08</v>
          </cell>
          <cell r="Y1785">
            <v>0</v>
          </cell>
          <cell r="Z1785">
            <v>0</v>
          </cell>
          <cell r="AA1785"/>
          <cell r="AB1785"/>
          <cell r="AC1785"/>
          <cell r="AD1785"/>
          <cell r="AE1785"/>
          <cell r="AF1785"/>
          <cell r="AG1785"/>
          <cell r="AH1785"/>
          <cell r="AI1785"/>
          <cell r="AJ1785"/>
          <cell r="AK1785"/>
          <cell r="AL1785"/>
        </row>
        <row r="1786">
          <cell r="D1786" t="str">
            <v>USD</v>
          </cell>
          <cell r="J1786" t="str">
            <v>LETRAS EN GARANTÍA</v>
          </cell>
          <cell r="L1786" t="str">
            <v>TASA CERO</v>
          </cell>
          <cell r="M1786" t="str">
            <v>Argentina</v>
          </cell>
          <cell r="Q1786" t="str">
            <v>No mercado</v>
          </cell>
          <cell r="R1786">
            <v>1.08</v>
          </cell>
          <cell r="S1786">
            <v>0</v>
          </cell>
          <cell r="T1786">
            <v>0</v>
          </cell>
          <cell r="U1786">
            <v>1.08</v>
          </cell>
          <cell r="V1786">
            <v>0</v>
          </cell>
          <cell r="W1786">
            <v>0</v>
          </cell>
          <cell r="X1786">
            <v>1.08</v>
          </cell>
          <cell r="Y1786">
            <v>0</v>
          </cell>
          <cell r="Z1786">
            <v>0</v>
          </cell>
          <cell r="AA1786"/>
          <cell r="AB1786"/>
          <cell r="AC1786"/>
          <cell r="AD1786"/>
          <cell r="AE1786"/>
          <cell r="AF1786"/>
          <cell r="AG1786"/>
          <cell r="AH1786"/>
          <cell r="AI1786"/>
          <cell r="AJ1786"/>
          <cell r="AK1786"/>
          <cell r="AL1786"/>
        </row>
        <row r="1787">
          <cell r="D1787" t="str">
            <v>USD</v>
          </cell>
          <cell r="J1787" t="str">
            <v>LETRAS EN GARANTÍA</v>
          </cell>
          <cell r="L1787" t="str">
            <v>TASA CERO</v>
          </cell>
          <cell r="M1787" t="str">
            <v>Argentina</v>
          </cell>
          <cell r="Q1787" t="str">
            <v>No mercado</v>
          </cell>
          <cell r="R1787">
            <v>1.08</v>
          </cell>
          <cell r="S1787">
            <v>0</v>
          </cell>
          <cell r="T1787">
            <v>0</v>
          </cell>
          <cell r="U1787">
            <v>1.08</v>
          </cell>
          <cell r="V1787">
            <v>0</v>
          </cell>
          <cell r="W1787">
            <v>0</v>
          </cell>
          <cell r="X1787">
            <v>1.08</v>
          </cell>
          <cell r="Y1787">
            <v>0</v>
          </cell>
          <cell r="Z1787">
            <v>0</v>
          </cell>
          <cell r="AA1787"/>
          <cell r="AB1787"/>
          <cell r="AC1787"/>
          <cell r="AD1787"/>
          <cell r="AE1787"/>
          <cell r="AF1787"/>
          <cell r="AG1787"/>
          <cell r="AH1787"/>
          <cell r="AI1787"/>
          <cell r="AJ1787"/>
          <cell r="AK1787"/>
          <cell r="AL1787"/>
        </row>
        <row r="1788">
          <cell r="D1788" t="str">
            <v>USD</v>
          </cell>
          <cell r="J1788" t="str">
            <v>LETRAS EN GARANTÍA</v>
          </cell>
          <cell r="L1788" t="str">
            <v>TASA CERO</v>
          </cell>
          <cell r="M1788" t="str">
            <v>Argentina</v>
          </cell>
          <cell r="Q1788" t="str">
            <v>No mercado</v>
          </cell>
          <cell r="R1788">
            <v>1.08</v>
          </cell>
          <cell r="S1788">
            <v>0</v>
          </cell>
          <cell r="T1788">
            <v>0</v>
          </cell>
          <cell r="U1788">
            <v>1.08</v>
          </cell>
          <cell r="V1788">
            <v>0</v>
          </cell>
          <cell r="W1788">
            <v>0</v>
          </cell>
          <cell r="X1788">
            <v>1.08</v>
          </cell>
          <cell r="Y1788">
            <v>0</v>
          </cell>
          <cell r="Z1788">
            <v>0</v>
          </cell>
          <cell r="AA1788"/>
          <cell r="AB1788"/>
          <cell r="AC1788"/>
          <cell r="AD1788"/>
          <cell r="AE1788"/>
          <cell r="AF1788"/>
          <cell r="AG1788"/>
          <cell r="AH1788"/>
          <cell r="AI1788"/>
          <cell r="AJ1788"/>
          <cell r="AK1788"/>
          <cell r="AL1788"/>
        </row>
        <row r="1789">
          <cell r="D1789" t="str">
            <v>USD</v>
          </cell>
          <cell r="J1789" t="str">
            <v>LETRAS EN GARANTÍA</v>
          </cell>
          <cell r="L1789" t="str">
            <v>TASA CERO</v>
          </cell>
          <cell r="M1789" t="str">
            <v>Argentina</v>
          </cell>
          <cell r="Q1789" t="str">
            <v>No mercado</v>
          </cell>
          <cell r="R1789">
            <v>1.08</v>
          </cell>
          <cell r="S1789">
            <v>0</v>
          </cell>
          <cell r="T1789">
            <v>0</v>
          </cell>
          <cell r="U1789">
            <v>1.08</v>
          </cell>
          <cell r="V1789">
            <v>0</v>
          </cell>
          <cell r="W1789">
            <v>0</v>
          </cell>
          <cell r="X1789">
            <v>1.08</v>
          </cell>
          <cell r="Y1789">
            <v>0</v>
          </cell>
          <cell r="Z1789">
            <v>0</v>
          </cell>
          <cell r="AA1789"/>
          <cell r="AB1789"/>
          <cell r="AC1789"/>
          <cell r="AD1789"/>
          <cell r="AE1789"/>
          <cell r="AF1789"/>
          <cell r="AG1789"/>
          <cell r="AH1789"/>
          <cell r="AI1789"/>
          <cell r="AJ1789"/>
          <cell r="AK1789"/>
          <cell r="AL1789"/>
        </row>
        <row r="1790">
          <cell r="D1790" t="str">
            <v>USD</v>
          </cell>
          <cell r="J1790" t="str">
            <v>LETRAS EN GARANTÍA</v>
          </cell>
          <cell r="L1790" t="str">
            <v>TASA CERO</v>
          </cell>
          <cell r="M1790" t="str">
            <v>Argentina</v>
          </cell>
          <cell r="Q1790" t="str">
            <v>No mercado</v>
          </cell>
          <cell r="R1790">
            <v>1.08</v>
          </cell>
          <cell r="S1790">
            <v>0</v>
          </cell>
          <cell r="T1790">
            <v>0</v>
          </cell>
          <cell r="U1790">
            <v>1.08</v>
          </cell>
          <cell r="V1790">
            <v>0</v>
          </cell>
          <cell r="W1790">
            <v>0</v>
          </cell>
          <cell r="X1790">
            <v>1.08</v>
          </cell>
          <cell r="Y1790">
            <v>0</v>
          </cell>
          <cell r="Z1790">
            <v>0</v>
          </cell>
          <cell r="AA1790"/>
          <cell r="AB1790"/>
          <cell r="AC1790"/>
          <cell r="AD1790"/>
          <cell r="AE1790"/>
          <cell r="AF1790"/>
          <cell r="AG1790"/>
          <cell r="AH1790"/>
          <cell r="AI1790"/>
          <cell r="AJ1790"/>
          <cell r="AK1790"/>
          <cell r="AL1790"/>
        </row>
        <row r="1791">
          <cell r="D1791" t="str">
            <v>USD</v>
          </cell>
          <cell r="J1791" t="str">
            <v>LETRAS EN GARANTÍA</v>
          </cell>
          <cell r="L1791" t="str">
            <v>TASA CERO</v>
          </cell>
          <cell r="M1791" t="str">
            <v>Argentina</v>
          </cell>
          <cell r="Q1791" t="str">
            <v>No mercado</v>
          </cell>
          <cell r="R1791">
            <v>1.08</v>
          </cell>
          <cell r="S1791">
            <v>0</v>
          </cell>
          <cell r="T1791">
            <v>0</v>
          </cell>
          <cell r="U1791">
            <v>1.08</v>
          </cell>
          <cell r="V1791">
            <v>0</v>
          </cell>
          <cell r="W1791">
            <v>0</v>
          </cell>
          <cell r="X1791">
            <v>1.08</v>
          </cell>
          <cell r="Y1791">
            <v>0</v>
          </cell>
          <cell r="Z1791">
            <v>0</v>
          </cell>
          <cell r="AA1791"/>
          <cell r="AB1791"/>
          <cell r="AC1791"/>
          <cell r="AD1791"/>
          <cell r="AE1791"/>
          <cell r="AF1791"/>
          <cell r="AG1791"/>
          <cell r="AH1791"/>
          <cell r="AI1791"/>
          <cell r="AJ1791"/>
          <cell r="AK1791"/>
          <cell r="AL1791"/>
        </row>
        <row r="1792">
          <cell r="D1792" t="str">
            <v>USD</v>
          </cell>
          <cell r="J1792" t="str">
            <v>LETRAS EN GARANTÍA</v>
          </cell>
          <cell r="L1792" t="str">
            <v>TASA CERO</v>
          </cell>
          <cell r="M1792" t="str">
            <v>Argentina</v>
          </cell>
          <cell r="Q1792" t="str">
            <v>No mercado</v>
          </cell>
          <cell r="R1792">
            <v>1.08</v>
          </cell>
          <cell r="S1792">
            <v>0</v>
          </cell>
          <cell r="T1792">
            <v>0</v>
          </cell>
          <cell r="U1792">
            <v>1.08</v>
          </cell>
          <cell r="V1792">
            <v>0</v>
          </cell>
          <cell r="W1792">
            <v>0</v>
          </cell>
          <cell r="X1792">
            <v>1.08</v>
          </cell>
          <cell r="Y1792">
            <v>0</v>
          </cell>
          <cell r="Z1792">
            <v>0</v>
          </cell>
          <cell r="AA1792"/>
          <cell r="AB1792"/>
          <cell r="AC1792"/>
          <cell r="AD1792"/>
          <cell r="AE1792"/>
          <cell r="AF1792"/>
          <cell r="AG1792"/>
          <cell r="AH1792"/>
          <cell r="AI1792"/>
          <cell r="AJ1792"/>
          <cell r="AK1792"/>
          <cell r="AL1792"/>
        </row>
        <row r="1793">
          <cell r="D1793" t="str">
            <v>USD</v>
          </cell>
          <cell r="J1793" t="str">
            <v>LETRAS EN GARANTÍA</v>
          </cell>
          <cell r="L1793" t="str">
            <v>TASA CERO</v>
          </cell>
          <cell r="M1793" t="str">
            <v>Argentina</v>
          </cell>
          <cell r="Q1793" t="str">
            <v>No mercado</v>
          </cell>
          <cell r="R1793">
            <v>1.08</v>
          </cell>
          <cell r="S1793">
            <v>0</v>
          </cell>
          <cell r="T1793">
            <v>0</v>
          </cell>
          <cell r="U1793">
            <v>1.08</v>
          </cell>
          <cell r="V1793">
            <v>0</v>
          </cell>
          <cell r="W1793">
            <v>0</v>
          </cell>
          <cell r="X1793">
            <v>1.08</v>
          </cell>
          <cell r="Y1793">
            <v>0</v>
          </cell>
          <cell r="Z1793">
            <v>0</v>
          </cell>
          <cell r="AA1793"/>
          <cell r="AB1793"/>
          <cell r="AC1793"/>
          <cell r="AD1793"/>
          <cell r="AE1793"/>
          <cell r="AF1793"/>
          <cell r="AG1793"/>
          <cell r="AH1793"/>
          <cell r="AI1793"/>
          <cell r="AJ1793"/>
          <cell r="AK1793"/>
          <cell r="AL1793"/>
        </row>
        <row r="1794">
          <cell r="D1794" t="str">
            <v>USD</v>
          </cell>
          <cell r="J1794" t="str">
            <v>LETRAS EN GARANTÍA</v>
          </cell>
          <cell r="L1794" t="str">
            <v>TASA CERO</v>
          </cell>
          <cell r="M1794" t="str">
            <v>Argentina</v>
          </cell>
          <cell r="Q1794" t="str">
            <v>No mercado</v>
          </cell>
          <cell r="R1794">
            <v>1.08</v>
          </cell>
          <cell r="S1794">
            <v>0</v>
          </cell>
          <cell r="T1794">
            <v>0</v>
          </cell>
          <cell r="U1794">
            <v>1.08</v>
          </cell>
          <cell r="V1794">
            <v>0</v>
          </cell>
          <cell r="W1794">
            <v>0</v>
          </cell>
          <cell r="X1794">
            <v>1.08</v>
          </cell>
          <cell r="Y1794">
            <v>0</v>
          </cell>
          <cell r="Z1794">
            <v>0</v>
          </cell>
          <cell r="AA1794"/>
          <cell r="AB1794"/>
          <cell r="AC1794"/>
          <cell r="AD1794"/>
          <cell r="AE1794"/>
          <cell r="AF1794"/>
          <cell r="AG1794"/>
          <cell r="AH1794"/>
          <cell r="AI1794"/>
          <cell r="AJ1794"/>
          <cell r="AK1794"/>
          <cell r="AL1794"/>
        </row>
        <row r="1795">
          <cell r="D1795" t="str">
            <v>USD</v>
          </cell>
          <cell r="J1795" t="str">
            <v>LETRAS EN GARANTÍA</v>
          </cell>
          <cell r="L1795" t="str">
            <v>TASA CERO</v>
          </cell>
          <cell r="M1795" t="str">
            <v>Argentina</v>
          </cell>
          <cell r="Q1795" t="str">
            <v>No mercado</v>
          </cell>
          <cell r="R1795">
            <v>1.08</v>
          </cell>
          <cell r="S1795">
            <v>0</v>
          </cell>
          <cell r="T1795">
            <v>0</v>
          </cell>
          <cell r="U1795">
            <v>1.08</v>
          </cell>
          <cell r="V1795">
            <v>0</v>
          </cell>
          <cell r="W1795">
            <v>0</v>
          </cell>
          <cell r="X1795">
            <v>1.08</v>
          </cell>
          <cell r="Y1795">
            <v>0</v>
          </cell>
          <cell r="Z1795">
            <v>0</v>
          </cell>
          <cell r="AA1795"/>
          <cell r="AB1795"/>
          <cell r="AC1795"/>
          <cell r="AD1795"/>
          <cell r="AE1795"/>
          <cell r="AF1795"/>
          <cell r="AG1795"/>
          <cell r="AH1795"/>
          <cell r="AI1795"/>
          <cell r="AJ1795"/>
          <cell r="AK1795"/>
          <cell r="AL1795"/>
        </row>
        <row r="1796">
          <cell r="D1796" t="str">
            <v>USD</v>
          </cell>
          <cell r="J1796" t="str">
            <v>LETRAS EN GARANTÍA</v>
          </cell>
          <cell r="L1796" t="str">
            <v>TASA CERO</v>
          </cell>
          <cell r="M1796" t="str">
            <v>Argentina</v>
          </cell>
          <cell r="Q1796" t="str">
            <v>No mercado</v>
          </cell>
          <cell r="R1796">
            <v>1.08</v>
          </cell>
          <cell r="S1796">
            <v>0</v>
          </cell>
          <cell r="T1796">
            <v>0</v>
          </cell>
          <cell r="U1796">
            <v>1.08</v>
          </cell>
          <cell r="V1796">
            <v>0</v>
          </cell>
          <cell r="W1796">
            <v>0</v>
          </cell>
          <cell r="X1796">
            <v>1.08</v>
          </cell>
          <cell r="Y1796">
            <v>0</v>
          </cell>
          <cell r="Z1796">
            <v>0</v>
          </cell>
          <cell r="AA1796"/>
          <cell r="AB1796"/>
          <cell r="AC1796"/>
          <cell r="AD1796"/>
          <cell r="AE1796"/>
          <cell r="AF1796"/>
          <cell r="AG1796"/>
          <cell r="AH1796"/>
          <cell r="AI1796"/>
          <cell r="AJ1796"/>
          <cell r="AK1796"/>
          <cell r="AL1796"/>
        </row>
        <row r="1797">
          <cell r="D1797" t="str">
            <v>USD</v>
          </cell>
          <cell r="J1797" t="str">
            <v>LETRAS EN GARANTÍA</v>
          </cell>
          <cell r="L1797" t="str">
            <v>TASA CERO</v>
          </cell>
          <cell r="M1797" t="str">
            <v>Argentina</v>
          </cell>
          <cell r="Q1797" t="str">
            <v>No mercado</v>
          </cell>
          <cell r="R1797">
            <v>1.08</v>
          </cell>
          <cell r="S1797">
            <v>0</v>
          </cell>
          <cell r="T1797">
            <v>0</v>
          </cell>
          <cell r="U1797">
            <v>1.08</v>
          </cell>
          <cell r="V1797">
            <v>0</v>
          </cell>
          <cell r="W1797">
            <v>0</v>
          </cell>
          <cell r="X1797">
            <v>1.08</v>
          </cell>
          <cell r="Y1797">
            <v>0</v>
          </cell>
          <cell r="Z1797">
            <v>0</v>
          </cell>
          <cell r="AA1797"/>
          <cell r="AB1797"/>
          <cell r="AC1797"/>
          <cell r="AD1797"/>
          <cell r="AE1797"/>
          <cell r="AF1797"/>
          <cell r="AG1797"/>
          <cell r="AH1797"/>
          <cell r="AI1797"/>
          <cell r="AJ1797"/>
          <cell r="AK1797"/>
          <cell r="AL1797"/>
        </row>
        <row r="1798">
          <cell r="D1798" t="str">
            <v>USD</v>
          </cell>
          <cell r="J1798" t="str">
            <v>LETRAS EN GARANTÍA</v>
          </cell>
          <cell r="L1798" t="str">
            <v>TASA CERO</v>
          </cell>
          <cell r="M1798" t="str">
            <v>Argentina</v>
          </cell>
          <cell r="Q1798" t="str">
            <v>No mercado</v>
          </cell>
          <cell r="R1798">
            <v>1.08</v>
          </cell>
          <cell r="S1798">
            <v>0</v>
          </cell>
          <cell r="T1798">
            <v>0</v>
          </cell>
          <cell r="U1798">
            <v>1.08</v>
          </cell>
          <cell r="V1798">
            <v>0</v>
          </cell>
          <cell r="W1798">
            <v>0</v>
          </cell>
          <cell r="X1798">
            <v>1.08</v>
          </cell>
          <cell r="Y1798">
            <v>0</v>
          </cell>
          <cell r="Z1798">
            <v>0</v>
          </cell>
          <cell r="AA1798"/>
          <cell r="AB1798"/>
          <cell r="AC1798"/>
          <cell r="AD1798"/>
          <cell r="AE1798"/>
          <cell r="AF1798"/>
          <cell r="AG1798"/>
          <cell r="AH1798"/>
          <cell r="AI1798"/>
          <cell r="AJ1798"/>
          <cell r="AK1798"/>
          <cell r="AL1798"/>
        </row>
        <row r="1799">
          <cell r="D1799" t="str">
            <v>USD</v>
          </cell>
          <cell r="J1799" t="str">
            <v>LETRAS EN GARANTÍA</v>
          </cell>
          <cell r="L1799" t="str">
            <v>TASA CERO</v>
          </cell>
          <cell r="M1799" t="str">
            <v>Argentina</v>
          </cell>
          <cell r="Q1799" t="str">
            <v>No mercado</v>
          </cell>
          <cell r="R1799">
            <v>1.08</v>
          </cell>
          <cell r="S1799">
            <v>0</v>
          </cell>
          <cell r="T1799">
            <v>0</v>
          </cell>
          <cell r="U1799">
            <v>1.08</v>
          </cell>
          <cell r="V1799">
            <v>0</v>
          </cell>
          <cell r="W1799">
            <v>0</v>
          </cell>
          <cell r="X1799">
            <v>1.08</v>
          </cell>
          <cell r="Y1799">
            <v>0</v>
          </cell>
          <cell r="Z1799">
            <v>0</v>
          </cell>
          <cell r="AA1799"/>
          <cell r="AB1799"/>
          <cell r="AC1799"/>
          <cell r="AD1799"/>
          <cell r="AE1799"/>
          <cell r="AF1799"/>
          <cell r="AG1799"/>
          <cell r="AH1799"/>
          <cell r="AI1799"/>
          <cell r="AJ1799"/>
          <cell r="AK1799"/>
          <cell r="AL1799"/>
        </row>
        <row r="1800">
          <cell r="D1800" t="str">
            <v>USD</v>
          </cell>
          <cell r="J1800" t="str">
            <v>LETRAS EN GARANTÍA</v>
          </cell>
          <cell r="L1800" t="str">
            <v>TASA CERO</v>
          </cell>
          <cell r="M1800" t="str">
            <v>Argentina</v>
          </cell>
          <cell r="Q1800" t="str">
            <v>No mercado</v>
          </cell>
          <cell r="R1800">
            <v>1.08</v>
          </cell>
          <cell r="S1800">
            <v>0</v>
          </cell>
          <cell r="T1800">
            <v>0</v>
          </cell>
          <cell r="U1800">
            <v>1.08</v>
          </cell>
          <cell r="V1800">
            <v>0</v>
          </cell>
          <cell r="W1800">
            <v>0</v>
          </cell>
          <cell r="X1800">
            <v>1.08</v>
          </cell>
          <cell r="Y1800">
            <v>0</v>
          </cell>
          <cell r="Z1800">
            <v>0</v>
          </cell>
          <cell r="AA1800"/>
          <cell r="AB1800"/>
          <cell r="AC1800"/>
          <cell r="AD1800"/>
          <cell r="AE1800"/>
          <cell r="AF1800"/>
          <cell r="AG1800"/>
          <cell r="AH1800"/>
          <cell r="AI1800"/>
          <cell r="AJ1800"/>
          <cell r="AK1800"/>
          <cell r="AL1800"/>
        </row>
        <row r="1801">
          <cell r="D1801" t="str">
            <v>USD</v>
          </cell>
          <cell r="J1801" t="str">
            <v>LETRAS EN GARANTÍA</v>
          </cell>
          <cell r="L1801" t="str">
            <v>TASA CERO</v>
          </cell>
          <cell r="M1801" t="str">
            <v>Argentina</v>
          </cell>
          <cell r="Q1801" t="str">
            <v>No mercado</v>
          </cell>
          <cell r="R1801">
            <v>1.08</v>
          </cell>
          <cell r="S1801">
            <v>0</v>
          </cell>
          <cell r="T1801">
            <v>0</v>
          </cell>
          <cell r="U1801">
            <v>1.08</v>
          </cell>
          <cell r="V1801">
            <v>0</v>
          </cell>
          <cell r="W1801">
            <v>0</v>
          </cell>
          <cell r="X1801">
            <v>1.08</v>
          </cell>
          <cell r="Y1801">
            <v>0</v>
          </cell>
          <cell r="Z1801">
            <v>0</v>
          </cell>
          <cell r="AA1801"/>
          <cell r="AB1801"/>
          <cell r="AC1801"/>
          <cell r="AD1801"/>
          <cell r="AE1801"/>
          <cell r="AF1801"/>
          <cell r="AG1801"/>
          <cell r="AH1801"/>
          <cell r="AI1801"/>
          <cell r="AJ1801"/>
          <cell r="AK1801"/>
          <cell r="AL1801"/>
        </row>
        <row r="1802">
          <cell r="D1802" t="str">
            <v>USD</v>
          </cell>
          <cell r="J1802" t="str">
            <v>LETRAS EN GARANTÍA</v>
          </cell>
          <cell r="L1802" t="str">
            <v>TASA CERO</v>
          </cell>
          <cell r="M1802" t="str">
            <v>Argentina</v>
          </cell>
          <cell r="Q1802" t="str">
            <v>No mercado</v>
          </cell>
          <cell r="R1802">
            <v>1.1411249999999999</v>
          </cell>
          <cell r="S1802">
            <v>0</v>
          </cell>
          <cell r="T1802">
            <v>0</v>
          </cell>
          <cell r="U1802">
            <v>1.1411249999999999</v>
          </cell>
          <cell r="V1802">
            <v>0</v>
          </cell>
          <cell r="W1802">
            <v>0</v>
          </cell>
          <cell r="X1802">
            <v>1.1411249999999999</v>
          </cell>
          <cell r="Y1802">
            <v>0</v>
          </cell>
          <cell r="Z1802">
            <v>0</v>
          </cell>
          <cell r="AA1802"/>
          <cell r="AB1802"/>
          <cell r="AC1802"/>
          <cell r="AD1802"/>
          <cell r="AE1802"/>
          <cell r="AF1802"/>
          <cell r="AG1802"/>
          <cell r="AH1802"/>
          <cell r="AI1802"/>
          <cell r="AJ1802"/>
          <cell r="AK1802"/>
          <cell r="AL1802"/>
        </row>
        <row r="1803">
          <cell r="D1803" t="str">
            <v>USD</v>
          </cell>
          <cell r="J1803" t="str">
            <v>LETRAS EN GARANTÍA</v>
          </cell>
          <cell r="L1803" t="str">
            <v>TASA CERO</v>
          </cell>
          <cell r="M1803" t="str">
            <v>Argentina</v>
          </cell>
          <cell r="Q1803" t="str">
            <v>No mercado</v>
          </cell>
          <cell r="R1803">
            <v>1.1411249999999999</v>
          </cell>
          <cell r="S1803">
            <v>0</v>
          </cell>
          <cell r="T1803">
            <v>0</v>
          </cell>
          <cell r="U1803">
            <v>1.1411249999999999</v>
          </cell>
          <cell r="V1803">
            <v>0</v>
          </cell>
          <cell r="W1803">
            <v>0</v>
          </cell>
          <cell r="X1803">
            <v>1.1411249999999999</v>
          </cell>
          <cell r="Y1803">
            <v>0</v>
          </cell>
          <cell r="Z1803">
            <v>0</v>
          </cell>
          <cell r="AA1803"/>
          <cell r="AB1803"/>
          <cell r="AC1803"/>
          <cell r="AD1803"/>
          <cell r="AE1803"/>
          <cell r="AF1803"/>
          <cell r="AG1803"/>
          <cell r="AH1803"/>
          <cell r="AI1803"/>
          <cell r="AJ1803"/>
          <cell r="AK1803"/>
          <cell r="AL1803"/>
        </row>
        <row r="1804">
          <cell r="D1804" t="str">
            <v>USD</v>
          </cell>
          <cell r="J1804" t="str">
            <v>LETRAS EN GARANTÍA</v>
          </cell>
          <cell r="L1804" t="str">
            <v>TASA CERO</v>
          </cell>
          <cell r="M1804" t="str">
            <v>Argentina</v>
          </cell>
          <cell r="Q1804" t="str">
            <v>No mercado</v>
          </cell>
          <cell r="R1804">
            <v>1.1411249999999999</v>
          </cell>
          <cell r="S1804">
            <v>0</v>
          </cell>
          <cell r="T1804">
            <v>0</v>
          </cell>
          <cell r="U1804">
            <v>1.1411249999999999</v>
          </cell>
          <cell r="V1804">
            <v>0</v>
          </cell>
          <cell r="W1804">
            <v>0</v>
          </cell>
          <cell r="X1804">
            <v>1.1411249999999999</v>
          </cell>
          <cell r="Y1804">
            <v>0</v>
          </cell>
          <cell r="Z1804">
            <v>0</v>
          </cell>
          <cell r="AA1804"/>
          <cell r="AB1804"/>
          <cell r="AC1804"/>
          <cell r="AD1804"/>
          <cell r="AE1804"/>
          <cell r="AF1804"/>
          <cell r="AG1804"/>
          <cell r="AH1804"/>
          <cell r="AI1804"/>
          <cell r="AJ1804"/>
          <cell r="AK1804"/>
          <cell r="AL1804"/>
        </row>
        <row r="1805">
          <cell r="D1805" t="str">
            <v>USD</v>
          </cell>
          <cell r="J1805" t="str">
            <v>LETRAS EN GARANTÍA</v>
          </cell>
          <cell r="L1805" t="str">
            <v>TASA CERO</v>
          </cell>
          <cell r="M1805" t="str">
            <v>Argentina</v>
          </cell>
          <cell r="Q1805" t="str">
            <v>No mercado</v>
          </cell>
          <cell r="R1805">
            <v>1.1411249999999999</v>
          </cell>
          <cell r="S1805">
            <v>0</v>
          </cell>
          <cell r="T1805">
            <v>0</v>
          </cell>
          <cell r="U1805">
            <v>1.1411249999999999</v>
          </cell>
          <cell r="V1805">
            <v>0</v>
          </cell>
          <cell r="W1805">
            <v>0</v>
          </cell>
          <cell r="X1805">
            <v>1.1411249999999999</v>
          </cell>
          <cell r="Y1805">
            <v>0</v>
          </cell>
          <cell r="Z1805">
            <v>0</v>
          </cell>
          <cell r="AA1805"/>
          <cell r="AB1805"/>
          <cell r="AC1805"/>
          <cell r="AD1805"/>
          <cell r="AE1805"/>
          <cell r="AF1805"/>
          <cell r="AG1805"/>
          <cell r="AH1805"/>
          <cell r="AI1805"/>
          <cell r="AJ1805"/>
          <cell r="AK1805"/>
          <cell r="AL1805"/>
        </row>
        <row r="1806">
          <cell r="D1806" t="str">
            <v>USD</v>
          </cell>
          <cell r="J1806" t="str">
            <v>LETRAS EN GARANTÍA</v>
          </cell>
          <cell r="L1806" t="str">
            <v>TASA CERO</v>
          </cell>
          <cell r="M1806" t="str">
            <v>Argentina</v>
          </cell>
          <cell r="Q1806" t="str">
            <v>No mercado</v>
          </cell>
          <cell r="R1806">
            <v>1.1411249999999999</v>
          </cell>
          <cell r="S1806">
            <v>0</v>
          </cell>
          <cell r="T1806">
            <v>0</v>
          </cell>
          <cell r="U1806">
            <v>1.1411249999999999</v>
          </cell>
          <cell r="V1806">
            <v>0</v>
          </cell>
          <cell r="W1806">
            <v>0</v>
          </cell>
          <cell r="X1806">
            <v>1.1411249999999999</v>
          </cell>
          <cell r="Y1806">
            <v>0</v>
          </cell>
          <cell r="Z1806">
            <v>0</v>
          </cell>
          <cell r="AA1806"/>
          <cell r="AB1806"/>
          <cell r="AC1806"/>
          <cell r="AD1806"/>
          <cell r="AE1806"/>
          <cell r="AF1806"/>
          <cell r="AG1806"/>
          <cell r="AH1806"/>
          <cell r="AI1806"/>
          <cell r="AJ1806"/>
          <cell r="AK1806"/>
          <cell r="AL1806"/>
        </row>
        <row r="1807">
          <cell r="D1807" t="str">
            <v>USD</v>
          </cell>
          <cell r="J1807" t="str">
            <v>LETRAS EN GARANTÍA</v>
          </cell>
          <cell r="L1807" t="str">
            <v>TASA CERO</v>
          </cell>
          <cell r="M1807" t="str">
            <v>Argentina</v>
          </cell>
          <cell r="Q1807" t="str">
            <v>No mercado</v>
          </cell>
          <cell r="R1807">
            <v>1.1411249999999999</v>
          </cell>
          <cell r="S1807">
            <v>0</v>
          </cell>
          <cell r="T1807">
            <v>0</v>
          </cell>
          <cell r="U1807">
            <v>1.1411249999999999</v>
          </cell>
          <cell r="V1807">
            <v>0</v>
          </cell>
          <cell r="W1807">
            <v>0</v>
          </cell>
          <cell r="X1807">
            <v>1.1411249999999999</v>
          </cell>
          <cell r="Y1807">
            <v>0</v>
          </cell>
          <cell r="Z1807">
            <v>0</v>
          </cell>
          <cell r="AA1807"/>
          <cell r="AB1807"/>
          <cell r="AC1807"/>
          <cell r="AD1807"/>
          <cell r="AE1807"/>
          <cell r="AF1807"/>
          <cell r="AG1807"/>
          <cell r="AH1807"/>
          <cell r="AI1807"/>
          <cell r="AJ1807"/>
          <cell r="AK1807"/>
          <cell r="AL1807"/>
        </row>
        <row r="1808">
          <cell r="D1808" t="str">
            <v>USD</v>
          </cell>
          <cell r="J1808" t="str">
            <v>LETRAS EN GARANTÍA</v>
          </cell>
          <cell r="L1808" t="str">
            <v>TASA CERO</v>
          </cell>
          <cell r="M1808" t="str">
            <v>Argentina</v>
          </cell>
          <cell r="Q1808" t="str">
            <v>No mercado</v>
          </cell>
          <cell r="R1808">
            <v>1.1411249999999999</v>
          </cell>
          <cell r="S1808">
            <v>0</v>
          </cell>
          <cell r="T1808">
            <v>0</v>
          </cell>
          <cell r="U1808">
            <v>1.1411249999999999</v>
          </cell>
          <cell r="V1808">
            <v>0</v>
          </cell>
          <cell r="W1808">
            <v>0</v>
          </cell>
          <cell r="X1808">
            <v>1.1411249999999999</v>
          </cell>
          <cell r="Y1808">
            <v>0</v>
          </cell>
          <cell r="Z1808">
            <v>0</v>
          </cell>
          <cell r="AA1808"/>
          <cell r="AB1808"/>
          <cell r="AC1808"/>
          <cell r="AD1808"/>
          <cell r="AE1808"/>
          <cell r="AF1808"/>
          <cell r="AG1808"/>
          <cell r="AH1808"/>
          <cell r="AI1808"/>
          <cell r="AJ1808"/>
          <cell r="AK1808"/>
          <cell r="AL1808"/>
        </row>
        <row r="1809">
          <cell r="D1809" t="str">
            <v>USD</v>
          </cell>
          <cell r="J1809" t="str">
            <v>LETRAS EN GARANTÍA</v>
          </cell>
          <cell r="L1809" t="str">
            <v>TASA CERO</v>
          </cell>
          <cell r="M1809" t="str">
            <v>Argentina</v>
          </cell>
          <cell r="Q1809" t="str">
            <v>No mercado</v>
          </cell>
          <cell r="R1809">
            <v>1.1411249999999999</v>
          </cell>
          <cell r="S1809">
            <v>0</v>
          </cell>
          <cell r="T1809">
            <v>0</v>
          </cell>
          <cell r="U1809">
            <v>1.1411249999999999</v>
          </cell>
          <cell r="V1809">
            <v>0</v>
          </cell>
          <cell r="W1809">
            <v>0</v>
          </cell>
          <cell r="X1809">
            <v>1.1411249999999999</v>
          </cell>
          <cell r="Y1809">
            <v>0</v>
          </cell>
          <cell r="Z1809">
            <v>0</v>
          </cell>
          <cell r="AA1809"/>
          <cell r="AB1809"/>
          <cell r="AC1809"/>
          <cell r="AD1809"/>
          <cell r="AE1809"/>
          <cell r="AF1809"/>
          <cell r="AG1809"/>
          <cell r="AH1809"/>
          <cell r="AI1809"/>
          <cell r="AJ1809"/>
          <cell r="AK1809"/>
          <cell r="AL1809"/>
        </row>
        <row r="1810">
          <cell r="D1810" t="str">
            <v>USD</v>
          </cell>
          <cell r="J1810" t="str">
            <v>LETRAS EN GARANTÍA</v>
          </cell>
          <cell r="L1810" t="str">
            <v>TASA CERO</v>
          </cell>
          <cell r="M1810" t="str">
            <v>Argentina</v>
          </cell>
          <cell r="Q1810" t="str">
            <v>No mercado</v>
          </cell>
          <cell r="R1810">
            <v>1.1411249999999999</v>
          </cell>
          <cell r="S1810">
            <v>0</v>
          </cell>
          <cell r="T1810">
            <v>0</v>
          </cell>
          <cell r="U1810">
            <v>1.1411249999999999</v>
          </cell>
          <cell r="V1810">
            <v>0</v>
          </cell>
          <cell r="W1810">
            <v>0</v>
          </cell>
          <cell r="X1810">
            <v>1.1411249999999999</v>
          </cell>
          <cell r="Y1810">
            <v>0</v>
          </cell>
          <cell r="Z1810">
            <v>0</v>
          </cell>
          <cell r="AA1810"/>
          <cell r="AB1810"/>
          <cell r="AC1810"/>
          <cell r="AD1810"/>
          <cell r="AE1810"/>
          <cell r="AF1810"/>
          <cell r="AG1810"/>
          <cell r="AH1810"/>
          <cell r="AI1810"/>
          <cell r="AJ1810"/>
          <cell r="AK1810"/>
          <cell r="AL1810"/>
        </row>
        <row r="1811">
          <cell r="D1811" t="str">
            <v>USD</v>
          </cell>
          <cell r="J1811" t="str">
            <v>LETRAS EN GARANTÍA</v>
          </cell>
          <cell r="L1811" t="str">
            <v>TASA CERO</v>
          </cell>
          <cell r="M1811" t="str">
            <v>Argentina</v>
          </cell>
          <cell r="Q1811" t="str">
            <v>No mercado</v>
          </cell>
          <cell r="R1811">
            <v>1.1411249999999999</v>
          </cell>
          <cell r="S1811">
            <v>0</v>
          </cell>
          <cell r="T1811">
            <v>0</v>
          </cell>
          <cell r="U1811">
            <v>1.1411249999999999</v>
          </cell>
          <cell r="V1811">
            <v>0</v>
          </cell>
          <cell r="W1811">
            <v>0</v>
          </cell>
          <cell r="X1811">
            <v>1.1411249999999999</v>
          </cell>
          <cell r="Y1811">
            <v>0</v>
          </cell>
          <cell r="Z1811">
            <v>0</v>
          </cell>
          <cell r="AA1811"/>
          <cell r="AB1811"/>
          <cell r="AC1811"/>
          <cell r="AD1811"/>
          <cell r="AE1811"/>
          <cell r="AF1811"/>
          <cell r="AG1811"/>
          <cell r="AH1811"/>
          <cell r="AI1811"/>
          <cell r="AJ1811"/>
          <cell r="AK1811"/>
          <cell r="AL1811"/>
        </row>
        <row r="1812">
          <cell r="D1812" t="str">
            <v>USD</v>
          </cell>
          <cell r="J1812" t="str">
            <v>LETRAS EN GARANTÍA</v>
          </cell>
          <cell r="L1812" t="str">
            <v>TASA CERO</v>
          </cell>
          <cell r="M1812" t="str">
            <v>Argentina</v>
          </cell>
          <cell r="Q1812" t="str">
            <v>No mercado</v>
          </cell>
          <cell r="R1812">
            <v>1.1411249999999999</v>
          </cell>
          <cell r="S1812">
            <v>0</v>
          </cell>
          <cell r="T1812">
            <v>0</v>
          </cell>
          <cell r="U1812">
            <v>1.1411249999999999</v>
          </cell>
          <cell r="V1812">
            <v>0</v>
          </cell>
          <cell r="W1812">
            <v>0</v>
          </cell>
          <cell r="X1812">
            <v>1.1411249999999999</v>
          </cell>
          <cell r="Y1812">
            <v>0</v>
          </cell>
          <cell r="Z1812">
            <v>0</v>
          </cell>
          <cell r="AA1812"/>
          <cell r="AB1812"/>
          <cell r="AC1812"/>
          <cell r="AD1812"/>
          <cell r="AE1812"/>
          <cell r="AF1812"/>
          <cell r="AG1812"/>
          <cell r="AH1812"/>
          <cell r="AI1812"/>
          <cell r="AJ1812"/>
          <cell r="AK1812"/>
          <cell r="AL1812"/>
        </row>
        <row r="1813">
          <cell r="D1813" t="str">
            <v>USD</v>
          </cell>
          <cell r="J1813" t="str">
            <v>LETRAS EN GARANTÍA</v>
          </cell>
          <cell r="L1813" t="str">
            <v>TASA CERO</v>
          </cell>
          <cell r="M1813" t="str">
            <v>Argentina</v>
          </cell>
          <cell r="Q1813" t="str">
            <v>No mercado</v>
          </cell>
          <cell r="R1813">
            <v>1.1411249999999999</v>
          </cell>
          <cell r="S1813">
            <v>0</v>
          </cell>
          <cell r="T1813">
            <v>0</v>
          </cell>
          <cell r="U1813">
            <v>1.1411249999999999</v>
          </cell>
          <cell r="V1813">
            <v>0</v>
          </cell>
          <cell r="W1813">
            <v>0</v>
          </cell>
          <cell r="X1813">
            <v>1.1411249999999999</v>
          </cell>
          <cell r="Y1813">
            <v>0</v>
          </cell>
          <cell r="Z1813">
            <v>0</v>
          </cell>
          <cell r="AA1813"/>
          <cell r="AB1813"/>
          <cell r="AC1813"/>
          <cell r="AD1813"/>
          <cell r="AE1813"/>
          <cell r="AF1813"/>
          <cell r="AG1813"/>
          <cell r="AH1813"/>
          <cell r="AI1813"/>
          <cell r="AJ1813"/>
          <cell r="AK1813"/>
          <cell r="AL1813"/>
        </row>
        <row r="1814">
          <cell r="D1814" t="str">
            <v>USD</v>
          </cell>
          <cell r="J1814" t="str">
            <v>LETRAS EN GARANTÍA</v>
          </cell>
          <cell r="L1814" t="str">
            <v>TASA CERO</v>
          </cell>
          <cell r="M1814" t="str">
            <v>Argentina</v>
          </cell>
          <cell r="Q1814" t="str">
            <v>No mercado</v>
          </cell>
          <cell r="R1814">
            <v>1.1411249999999999</v>
          </cell>
          <cell r="S1814">
            <v>0</v>
          </cell>
          <cell r="T1814">
            <v>0</v>
          </cell>
          <cell r="U1814">
            <v>1.1411249999999999</v>
          </cell>
          <cell r="V1814">
            <v>0</v>
          </cell>
          <cell r="W1814">
            <v>0</v>
          </cell>
          <cell r="X1814">
            <v>1.1411249999999999</v>
          </cell>
          <cell r="Y1814">
            <v>0</v>
          </cell>
          <cell r="Z1814">
            <v>0</v>
          </cell>
          <cell r="AA1814"/>
          <cell r="AB1814"/>
          <cell r="AC1814"/>
          <cell r="AD1814"/>
          <cell r="AE1814"/>
          <cell r="AF1814"/>
          <cell r="AG1814"/>
          <cell r="AH1814"/>
          <cell r="AI1814"/>
          <cell r="AJ1814"/>
          <cell r="AK1814"/>
          <cell r="AL1814"/>
        </row>
        <row r="1815">
          <cell r="D1815" t="str">
            <v>USD</v>
          </cell>
          <cell r="J1815" t="str">
            <v>LETRAS EN GARANTÍA</v>
          </cell>
          <cell r="L1815" t="str">
            <v>TASA CERO</v>
          </cell>
          <cell r="M1815" t="str">
            <v>Argentina</v>
          </cell>
          <cell r="Q1815" t="str">
            <v>No mercado</v>
          </cell>
          <cell r="R1815">
            <v>1.1411249999999999</v>
          </cell>
          <cell r="S1815">
            <v>0</v>
          </cell>
          <cell r="T1815">
            <v>0</v>
          </cell>
          <cell r="U1815">
            <v>1.1411249999999999</v>
          </cell>
          <cell r="V1815">
            <v>0</v>
          </cell>
          <cell r="W1815">
            <v>0</v>
          </cell>
          <cell r="X1815">
            <v>1.1411249999999999</v>
          </cell>
          <cell r="Y1815">
            <v>0</v>
          </cell>
          <cell r="Z1815">
            <v>0</v>
          </cell>
          <cell r="AA1815"/>
          <cell r="AB1815"/>
          <cell r="AC1815"/>
          <cell r="AD1815"/>
          <cell r="AE1815"/>
          <cell r="AF1815"/>
          <cell r="AG1815"/>
          <cell r="AH1815"/>
          <cell r="AI1815"/>
          <cell r="AJ1815"/>
          <cell r="AK1815"/>
          <cell r="AL1815"/>
        </row>
        <row r="1816">
          <cell r="D1816" t="str">
            <v>USD</v>
          </cell>
          <cell r="J1816" t="str">
            <v>LETRAS EN GARANTÍA</v>
          </cell>
          <cell r="L1816" t="str">
            <v>TASA CERO</v>
          </cell>
          <cell r="M1816" t="str">
            <v>Argentina</v>
          </cell>
          <cell r="Q1816" t="str">
            <v>No mercado</v>
          </cell>
          <cell r="R1816">
            <v>1.1411249999999999</v>
          </cell>
          <cell r="S1816">
            <v>0</v>
          </cell>
          <cell r="T1816">
            <v>0</v>
          </cell>
          <cell r="U1816">
            <v>1.1411249999999999</v>
          </cell>
          <cell r="V1816">
            <v>0</v>
          </cell>
          <cell r="W1816">
            <v>0</v>
          </cell>
          <cell r="X1816">
            <v>1.1411249999999999</v>
          </cell>
          <cell r="Y1816">
            <v>0</v>
          </cell>
          <cell r="Z1816">
            <v>0</v>
          </cell>
          <cell r="AA1816"/>
          <cell r="AB1816"/>
          <cell r="AC1816"/>
          <cell r="AD1816"/>
          <cell r="AE1816"/>
          <cell r="AF1816"/>
          <cell r="AG1816"/>
          <cell r="AH1816"/>
          <cell r="AI1816"/>
          <cell r="AJ1816"/>
          <cell r="AK1816"/>
          <cell r="AL1816"/>
        </row>
        <row r="1817">
          <cell r="D1817" t="str">
            <v>USD</v>
          </cell>
          <cell r="J1817" t="str">
            <v>LETRAS EN GARANTÍA</v>
          </cell>
          <cell r="L1817" t="str">
            <v>TASA CERO</v>
          </cell>
          <cell r="M1817" t="str">
            <v>Argentina</v>
          </cell>
          <cell r="Q1817" t="str">
            <v>No mercado</v>
          </cell>
          <cell r="R1817">
            <v>1.1411249999999999</v>
          </cell>
          <cell r="S1817">
            <v>0</v>
          </cell>
          <cell r="T1817">
            <v>0</v>
          </cell>
          <cell r="U1817">
            <v>1.1411249999999999</v>
          </cell>
          <cell r="V1817">
            <v>0</v>
          </cell>
          <cell r="W1817">
            <v>0</v>
          </cell>
          <cell r="X1817">
            <v>1.1411249999999999</v>
          </cell>
          <cell r="Y1817">
            <v>0</v>
          </cell>
          <cell r="Z1817">
            <v>0</v>
          </cell>
          <cell r="AA1817"/>
          <cell r="AB1817"/>
          <cell r="AC1817"/>
          <cell r="AD1817"/>
          <cell r="AE1817"/>
          <cell r="AF1817"/>
          <cell r="AG1817"/>
          <cell r="AH1817"/>
          <cell r="AI1817"/>
          <cell r="AJ1817"/>
          <cell r="AK1817"/>
          <cell r="AL1817"/>
        </row>
        <row r="1818">
          <cell r="D1818" t="str">
            <v>USD</v>
          </cell>
          <cell r="J1818" t="str">
            <v>LETRAS EN GARANTÍA</v>
          </cell>
          <cell r="L1818" t="str">
            <v>TASA CERO</v>
          </cell>
          <cell r="M1818" t="str">
            <v>Argentina</v>
          </cell>
          <cell r="Q1818" t="str">
            <v>No mercado</v>
          </cell>
          <cell r="R1818">
            <v>1.1411249999999999</v>
          </cell>
          <cell r="S1818">
            <v>0</v>
          </cell>
          <cell r="T1818">
            <v>0</v>
          </cell>
          <cell r="U1818">
            <v>1.1411249999999999</v>
          </cell>
          <cell r="V1818">
            <v>0</v>
          </cell>
          <cell r="W1818">
            <v>0</v>
          </cell>
          <cell r="X1818">
            <v>1.1411249999999999</v>
          </cell>
          <cell r="Y1818">
            <v>0</v>
          </cell>
          <cell r="Z1818">
            <v>0</v>
          </cell>
          <cell r="AA1818"/>
          <cell r="AB1818"/>
          <cell r="AC1818"/>
          <cell r="AD1818"/>
          <cell r="AE1818"/>
          <cell r="AF1818"/>
          <cell r="AG1818"/>
          <cell r="AH1818"/>
          <cell r="AI1818"/>
          <cell r="AJ1818"/>
          <cell r="AK1818"/>
          <cell r="AL1818"/>
        </row>
        <row r="1819">
          <cell r="D1819" t="str">
            <v>USD</v>
          </cell>
          <cell r="J1819" t="str">
            <v>LETRAS EN GARANTÍA</v>
          </cell>
          <cell r="L1819" t="str">
            <v>TASA CERO</v>
          </cell>
          <cell r="M1819" t="str">
            <v>Argentina</v>
          </cell>
          <cell r="Q1819" t="str">
            <v>No mercado</v>
          </cell>
          <cell r="R1819">
            <v>1.1411249999999999</v>
          </cell>
          <cell r="S1819">
            <v>0</v>
          </cell>
          <cell r="T1819">
            <v>0</v>
          </cell>
          <cell r="U1819">
            <v>1.1411249999999999</v>
          </cell>
          <cell r="V1819">
            <v>0</v>
          </cell>
          <cell r="W1819">
            <v>0</v>
          </cell>
          <cell r="X1819">
            <v>1.1411249999999999</v>
          </cell>
          <cell r="Y1819">
            <v>0</v>
          </cell>
          <cell r="Z1819">
            <v>0</v>
          </cell>
          <cell r="AA1819"/>
          <cell r="AB1819"/>
          <cell r="AC1819"/>
          <cell r="AD1819"/>
          <cell r="AE1819"/>
          <cell r="AF1819"/>
          <cell r="AG1819"/>
          <cell r="AH1819"/>
          <cell r="AI1819"/>
          <cell r="AJ1819"/>
          <cell r="AK1819"/>
          <cell r="AL1819"/>
        </row>
        <row r="1820">
          <cell r="D1820" t="str">
            <v>USD</v>
          </cell>
          <cell r="J1820" t="str">
            <v>LETRAS EN GARANTÍA</v>
          </cell>
          <cell r="L1820" t="str">
            <v>TASA CERO</v>
          </cell>
          <cell r="M1820" t="str">
            <v>Argentina</v>
          </cell>
          <cell r="Q1820" t="str">
            <v>No mercado</v>
          </cell>
          <cell r="R1820">
            <v>1.1411249999999999</v>
          </cell>
          <cell r="S1820">
            <v>0</v>
          </cell>
          <cell r="T1820">
            <v>0</v>
          </cell>
          <cell r="U1820">
            <v>1.1411249999999999</v>
          </cell>
          <cell r="V1820">
            <v>0</v>
          </cell>
          <cell r="W1820">
            <v>0</v>
          </cell>
          <cell r="X1820">
            <v>1.1411249999999999</v>
          </cell>
          <cell r="Y1820">
            <v>0</v>
          </cell>
          <cell r="Z1820">
            <v>0</v>
          </cell>
          <cell r="AA1820"/>
          <cell r="AB1820"/>
          <cell r="AC1820"/>
          <cell r="AD1820"/>
          <cell r="AE1820"/>
          <cell r="AF1820"/>
          <cell r="AG1820"/>
          <cell r="AH1820"/>
          <cell r="AI1820"/>
          <cell r="AJ1820"/>
          <cell r="AK1820"/>
          <cell r="AL1820"/>
        </row>
        <row r="1821">
          <cell r="D1821" t="str">
            <v>USD</v>
          </cell>
          <cell r="J1821" t="str">
            <v>LETRAS EN GARANTÍA</v>
          </cell>
          <cell r="L1821" t="str">
            <v>TASA CERO</v>
          </cell>
          <cell r="M1821" t="str">
            <v>Argentina</v>
          </cell>
          <cell r="Q1821" t="str">
            <v>No mercado</v>
          </cell>
          <cell r="R1821">
            <v>1.1411249999999999</v>
          </cell>
          <cell r="S1821">
            <v>0</v>
          </cell>
          <cell r="T1821">
            <v>0</v>
          </cell>
          <cell r="U1821">
            <v>1.1411249999999999</v>
          </cell>
          <cell r="V1821">
            <v>0</v>
          </cell>
          <cell r="W1821">
            <v>0</v>
          </cell>
          <cell r="X1821">
            <v>1.1411249999999999</v>
          </cell>
          <cell r="Y1821">
            <v>0</v>
          </cell>
          <cell r="Z1821">
            <v>0</v>
          </cell>
          <cell r="AA1821"/>
          <cell r="AB1821"/>
          <cell r="AC1821"/>
          <cell r="AD1821"/>
          <cell r="AE1821"/>
          <cell r="AF1821"/>
          <cell r="AG1821"/>
          <cell r="AH1821"/>
          <cell r="AI1821"/>
          <cell r="AJ1821"/>
          <cell r="AK1821"/>
          <cell r="AL1821"/>
        </row>
        <row r="1822">
          <cell r="D1822" t="str">
            <v>USD</v>
          </cell>
          <cell r="J1822" t="str">
            <v>LETRAS EN GARANTÍA</v>
          </cell>
          <cell r="L1822" t="str">
            <v>TASA CERO</v>
          </cell>
          <cell r="M1822" t="str">
            <v>Argentina</v>
          </cell>
          <cell r="Q1822" t="str">
            <v>No mercado</v>
          </cell>
          <cell r="R1822">
            <v>1.1439999999999999</v>
          </cell>
          <cell r="S1822">
            <v>0</v>
          </cell>
          <cell r="T1822">
            <v>0</v>
          </cell>
          <cell r="U1822">
            <v>1.1439999999999999</v>
          </cell>
          <cell r="V1822">
            <v>0</v>
          </cell>
          <cell r="W1822">
            <v>0</v>
          </cell>
          <cell r="X1822">
            <v>1.1439999999999999</v>
          </cell>
          <cell r="Y1822">
            <v>0</v>
          </cell>
          <cell r="Z1822">
            <v>0</v>
          </cell>
          <cell r="AA1822"/>
          <cell r="AB1822"/>
          <cell r="AC1822"/>
          <cell r="AD1822"/>
          <cell r="AE1822"/>
          <cell r="AF1822"/>
          <cell r="AG1822"/>
          <cell r="AH1822"/>
          <cell r="AI1822"/>
          <cell r="AJ1822"/>
          <cell r="AK1822"/>
          <cell r="AL1822"/>
        </row>
        <row r="1823">
          <cell r="D1823" t="str">
            <v>USD</v>
          </cell>
          <cell r="J1823" t="str">
            <v>LETRAS EN GARANTÍA</v>
          </cell>
          <cell r="L1823" t="str">
            <v>TASA CERO</v>
          </cell>
          <cell r="M1823" t="str">
            <v>Argentina</v>
          </cell>
          <cell r="Q1823" t="str">
            <v>No mercado</v>
          </cell>
          <cell r="R1823">
            <v>1.1439999999999999</v>
          </cell>
          <cell r="S1823">
            <v>0</v>
          </cell>
          <cell r="T1823">
            <v>0</v>
          </cell>
          <cell r="U1823">
            <v>1.1439999999999999</v>
          </cell>
          <cell r="V1823">
            <v>0</v>
          </cell>
          <cell r="W1823">
            <v>0</v>
          </cell>
          <cell r="X1823">
            <v>1.1439999999999999</v>
          </cell>
          <cell r="Y1823">
            <v>0</v>
          </cell>
          <cell r="Z1823">
            <v>0</v>
          </cell>
          <cell r="AA1823"/>
          <cell r="AB1823"/>
          <cell r="AC1823"/>
          <cell r="AD1823"/>
          <cell r="AE1823"/>
          <cell r="AF1823"/>
          <cell r="AG1823"/>
          <cell r="AH1823"/>
          <cell r="AI1823"/>
          <cell r="AJ1823"/>
          <cell r="AK1823"/>
          <cell r="AL1823"/>
        </row>
        <row r="1824">
          <cell r="D1824" t="str">
            <v>USD</v>
          </cell>
          <cell r="J1824" t="str">
            <v>LETRAS EN GARANTÍA</v>
          </cell>
          <cell r="L1824" t="str">
            <v>TASA CERO</v>
          </cell>
          <cell r="M1824" t="str">
            <v>Argentina</v>
          </cell>
          <cell r="Q1824" t="str">
            <v>No mercado</v>
          </cell>
          <cell r="R1824">
            <v>1.1439999999999999</v>
          </cell>
          <cell r="S1824">
            <v>0</v>
          </cell>
          <cell r="T1824">
            <v>0</v>
          </cell>
          <cell r="U1824">
            <v>1.1439999999999999</v>
          </cell>
          <cell r="V1824">
            <v>0</v>
          </cell>
          <cell r="W1824">
            <v>0</v>
          </cell>
          <cell r="X1824">
            <v>1.1439999999999999</v>
          </cell>
          <cell r="Y1824">
            <v>0</v>
          </cell>
          <cell r="Z1824">
            <v>0</v>
          </cell>
          <cell r="AA1824"/>
          <cell r="AB1824"/>
          <cell r="AC1824"/>
          <cell r="AD1824"/>
          <cell r="AE1824"/>
          <cell r="AF1824"/>
          <cell r="AG1824"/>
          <cell r="AH1824"/>
          <cell r="AI1824"/>
          <cell r="AJ1824"/>
          <cell r="AK1824"/>
          <cell r="AL1824"/>
        </row>
        <row r="1825">
          <cell r="D1825" t="str">
            <v>USD</v>
          </cell>
          <cell r="J1825" t="str">
            <v>LETRAS EN GARANTÍA</v>
          </cell>
          <cell r="L1825" t="str">
            <v>TASA CERO</v>
          </cell>
          <cell r="M1825" t="str">
            <v>Argentina</v>
          </cell>
          <cell r="Q1825" t="str">
            <v>No mercado</v>
          </cell>
          <cell r="R1825">
            <v>1.1439999999999999</v>
          </cell>
          <cell r="S1825">
            <v>0</v>
          </cell>
          <cell r="T1825">
            <v>0</v>
          </cell>
          <cell r="U1825">
            <v>1.1439999999999999</v>
          </cell>
          <cell r="V1825">
            <v>0</v>
          </cell>
          <cell r="W1825">
            <v>0</v>
          </cell>
          <cell r="X1825">
            <v>1.1439999999999999</v>
          </cell>
          <cell r="Y1825">
            <v>0</v>
          </cell>
          <cell r="Z1825">
            <v>0</v>
          </cell>
          <cell r="AA1825"/>
          <cell r="AB1825"/>
          <cell r="AC1825"/>
          <cell r="AD1825"/>
          <cell r="AE1825"/>
          <cell r="AF1825"/>
          <cell r="AG1825"/>
          <cell r="AH1825"/>
          <cell r="AI1825"/>
          <cell r="AJ1825"/>
          <cell r="AK1825"/>
          <cell r="AL1825"/>
        </row>
        <row r="1826">
          <cell r="D1826" t="str">
            <v>USD</v>
          </cell>
          <cell r="J1826" t="str">
            <v>LETRAS EN GARANTÍA</v>
          </cell>
          <cell r="L1826" t="str">
            <v>TASA CERO</v>
          </cell>
          <cell r="M1826" t="str">
            <v>Argentina</v>
          </cell>
          <cell r="Q1826" t="str">
            <v>No mercado</v>
          </cell>
          <cell r="R1826">
            <v>1.1439999999999999</v>
          </cell>
          <cell r="S1826">
            <v>0</v>
          </cell>
          <cell r="T1826">
            <v>0</v>
          </cell>
          <cell r="U1826">
            <v>1.1439999999999999</v>
          </cell>
          <cell r="V1826">
            <v>0</v>
          </cell>
          <cell r="W1826">
            <v>0</v>
          </cell>
          <cell r="X1826">
            <v>1.1439999999999999</v>
          </cell>
          <cell r="Y1826">
            <v>0</v>
          </cell>
          <cell r="Z1826">
            <v>0</v>
          </cell>
          <cell r="AA1826"/>
          <cell r="AB1826"/>
          <cell r="AC1826"/>
          <cell r="AD1826"/>
          <cell r="AE1826"/>
          <cell r="AF1826"/>
          <cell r="AG1826"/>
          <cell r="AH1826"/>
          <cell r="AI1826"/>
          <cell r="AJ1826"/>
          <cell r="AK1826"/>
          <cell r="AL1826"/>
        </row>
        <row r="1827">
          <cell r="D1827" t="str">
            <v>USD</v>
          </cell>
          <cell r="J1827" t="str">
            <v>LETRAS EN GARANTÍA</v>
          </cell>
          <cell r="L1827" t="str">
            <v>TASA CERO</v>
          </cell>
          <cell r="M1827" t="str">
            <v>Argentina</v>
          </cell>
          <cell r="Q1827" t="str">
            <v>No mercado</v>
          </cell>
          <cell r="R1827">
            <v>1.1439999999999999</v>
          </cell>
          <cell r="S1827">
            <v>0</v>
          </cell>
          <cell r="T1827">
            <v>0</v>
          </cell>
          <cell r="U1827">
            <v>1.1439999999999999</v>
          </cell>
          <cell r="V1827">
            <v>0</v>
          </cell>
          <cell r="W1827">
            <v>0</v>
          </cell>
          <cell r="X1827">
            <v>1.1439999999999999</v>
          </cell>
          <cell r="Y1827">
            <v>0</v>
          </cell>
          <cell r="Z1827">
            <v>0</v>
          </cell>
          <cell r="AA1827"/>
          <cell r="AB1827"/>
          <cell r="AC1827"/>
          <cell r="AD1827"/>
          <cell r="AE1827"/>
          <cell r="AF1827"/>
          <cell r="AG1827"/>
          <cell r="AH1827"/>
          <cell r="AI1827"/>
          <cell r="AJ1827"/>
          <cell r="AK1827"/>
          <cell r="AL1827"/>
        </row>
        <row r="1828">
          <cell r="D1828" t="str">
            <v>USD</v>
          </cell>
          <cell r="J1828" t="str">
            <v>LETRAS EN GARANTÍA</v>
          </cell>
          <cell r="L1828" t="str">
            <v>TASA CERO</v>
          </cell>
          <cell r="M1828" t="str">
            <v>Argentina</v>
          </cell>
          <cell r="Q1828" t="str">
            <v>No mercado</v>
          </cell>
          <cell r="R1828">
            <v>1.1439999999999999</v>
          </cell>
          <cell r="S1828">
            <v>0</v>
          </cell>
          <cell r="T1828">
            <v>0</v>
          </cell>
          <cell r="U1828">
            <v>1.1439999999999999</v>
          </cell>
          <cell r="V1828">
            <v>0</v>
          </cell>
          <cell r="W1828">
            <v>0</v>
          </cell>
          <cell r="X1828">
            <v>1.1439999999999999</v>
          </cell>
          <cell r="Y1828">
            <v>0</v>
          </cell>
          <cell r="Z1828">
            <v>0</v>
          </cell>
          <cell r="AA1828"/>
          <cell r="AB1828"/>
          <cell r="AC1828"/>
          <cell r="AD1828"/>
          <cell r="AE1828"/>
          <cell r="AF1828"/>
          <cell r="AG1828"/>
          <cell r="AH1828"/>
          <cell r="AI1828"/>
          <cell r="AJ1828"/>
          <cell r="AK1828"/>
          <cell r="AL1828"/>
        </row>
        <row r="1829">
          <cell r="D1829" t="str">
            <v>USD</v>
          </cell>
          <cell r="J1829" t="str">
            <v>LETRAS EN GARANTÍA</v>
          </cell>
          <cell r="L1829" t="str">
            <v>TASA CERO</v>
          </cell>
          <cell r="M1829" t="str">
            <v>Argentina</v>
          </cell>
          <cell r="Q1829" t="str">
            <v>No mercado</v>
          </cell>
          <cell r="R1829">
            <v>1.1439999999999999</v>
          </cell>
          <cell r="S1829">
            <v>0</v>
          </cell>
          <cell r="T1829">
            <v>0</v>
          </cell>
          <cell r="U1829">
            <v>1.1439999999999999</v>
          </cell>
          <cell r="V1829">
            <v>0</v>
          </cell>
          <cell r="W1829">
            <v>0</v>
          </cell>
          <cell r="X1829">
            <v>1.1439999999999999</v>
          </cell>
          <cell r="Y1829">
            <v>0</v>
          </cell>
          <cell r="Z1829">
            <v>0</v>
          </cell>
          <cell r="AA1829"/>
          <cell r="AB1829"/>
          <cell r="AC1829"/>
          <cell r="AD1829"/>
          <cell r="AE1829"/>
          <cell r="AF1829"/>
          <cell r="AG1829"/>
          <cell r="AH1829"/>
          <cell r="AI1829"/>
          <cell r="AJ1829"/>
          <cell r="AK1829"/>
          <cell r="AL1829"/>
        </row>
        <row r="1830">
          <cell r="D1830" t="str">
            <v>USD</v>
          </cell>
          <cell r="J1830" t="str">
            <v>LETRAS EN GARANTÍA</v>
          </cell>
          <cell r="L1830" t="str">
            <v>TASA CERO</v>
          </cell>
          <cell r="M1830" t="str">
            <v>Argentina</v>
          </cell>
          <cell r="Q1830" t="str">
            <v>No mercado</v>
          </cell>
          <cell r="R1830">
            <v>1.1439999999999999</v>
          </cell>
          <cell r="S1830">
            <v>0</v>
          </cell>
          <cell r="T1830">
            <v>0</v>
          </cell>
          <cell r="U1830">
            <v>1.1439999999999999</v>
          </cell>
          <cell r="V1830">
            <v>0</v>
          </cell>
          <cell r="W1830">
            <v>0</v>
          </cell>
          <cell r="X1830">
            <v>1.1439999999999999</v>
          </cell>
          <cell r="Y1830">
            <v>0</v>
          </cell>
          <cell r="Z1830">
            <v>0</v>
          </cell>
          <cell r="AA1830"/>
          <cell r="AB1830"/>
          <cell r="AC1830"/>
          <cell r="AD1830"/>
          <cell r="AE1830"/>
          <cell r="AF1830"/>
          <cell r="AG1830"/>
          <cell r="AH1830"/>
          <cell r="AI1830"/>
          <cell r="AJ1830"/>
          <cell r="AK1830"/>
          <cell r="AL1830"/>
        </row>
        <row r="1831">
          <cell r="D1831" t="str">
            <v>USD</v>
          </cell>
          <cell r="J1831" t="str">
            <v>LETRAS EN GARANTÍA</v>
          </cell>
          <cell r="L1831" t="str">
            <v>TASA CERO</v>
          </cell>
          <cell r="M1831" t="str">
            <v>Argentina</v>
          </cell>
          <cell r="Q1831" t="str">
            <v>No mercado</v>
          </cell>
          <cell r="R1831">
            <v>1.1439999999999999</v>
          </cell>
          <cell r="S1831">
            <v>0</v>
          </cell>
          <cell r="T1831">
            <v>0</v>
          </cell>
          <cell r="U1831">
            <v>1.1439999999999999</v>
          </cell>
          <cell r="V1831">
            <v>0</v>
          </cell>
          <cell r="W1831">
            <v>0</v>
          </cell>
          <cell r="X1831">
            <v>1.1439999999999999</v>
          </cell>
          <cell r="Y1831">
            <v>0</v>
          </cell>
          <cell r="Z1831">
            <v>0</v>
          </cell>
          <cell r="AA1831"/>
          <cell r="AB1831"/>
          <cell r="AC1831"/>
          <cell r="AD1831"/>
          <cell r="AE1831"/>
          <cell r="AF1831"/>
          <cell r="AG1831"/>
          <cell r="AH1831"/>
          <cell r="AI1831"/>
          <cell r="AJ1831"/>
          <cell r="AK1831"/>
          <cell r="AL1831"/>
        </row>
        <row r="1832">
          <cell r="D1832" t="str">
            <v>USD</v>
          </cell>
          <cell r="J1832" t="str">
            <v>LETRAS EN GARANTÍA</v>
          </cell>
          <cell r="L1832" t="str">
            <v>TASA CERO</v>
          </cell>
          <cell r="M1832" t="str">
            <v>Argentina</v>
          </cell>
          <cell r="Q1832" t="str">
            <v>No mercado</v>
          </cell>
          <cell r="R1832">
            <v>1.1439999999999999</v>
          </cell>
          <cell r="S1832">
            <v>0</v>
          </cell>
          <cell r="T1832">
            <v>0</v>
          </cell>
          <cell r="U1832">
            <v>1.1439999999999999</v>
          </cell>
          <cell r="V1832">
            <v>0</v>
          </cell>
          <cell r="W1832">
            <v>0</v>
          </cell>
          <cell r="X1832">
            <v>1.1439999999999999</v>
          </cell>
          <cell r="Y1832">
            <v>0</v>
          </cell>
          <cell r="Z1832">
            <v>0</v>
          </cell>
          <cell r="AA1832"/>
          <cell r="AB1832"/>
          <cell r="AC1832"/>
          <cell r="AD1832"/>
          <cell r="AE1832"/>
          <cell r="AF1832"/>
          <cell r="AG1832"/>
          <cell r="AH1832"/>
          <cell r="AI1832"/>
          <cell r="AJ1832"/>
          <cell r="AK1832"/>
          <cell r="AL1832"/>
        </row>
        <row r="1833">
          <cell r="D1833" t="str">
            <v>USD</v>
          </cell>
          <cell r="J1833" t="str">
            <v>LETRAS EN GARANTÍA</v>
          </cell>
          <cell r="L1833" t="str">
            <v>TASA CERO</v>
          </cell>
          <cell r="M1833" t="str">
            <v>Argentina</v>
          </cell>
          <cell r="Q1833" t="str">
            <v>No mercado</v>
          </cell>
          <cell r="R1833">
            <v>1.1439999999999999</v>
          </cell>
          <cell r="S1833">
            <v>0</v>
          </cell>
          <cell r="T1833">
            <v>0</v>
          </cell>
          <cell r="U1833">
            <v>1.1439999999999999</v>
          </cell>
          <cell r="V1833">
            <v>0</v>
          </cell>
          <cell r="W1833">
            <v>0</v>
          </cell>
          <cell r="X1833">
            <v>1.1439999999999999</v>
          </cell>
          <cell r="Y1833">
            <v>0</v>
          </cell>
          <cell r="Z1833">
            <v>0</v>
          </cell>
          <cell r="AA1833"/>
          <cell r="AB1833"/>
          <cell r="AC1833"/>
          <cell r="AD1833"/>
          <cell r="AE1833"/>
          <cell r="AF1833"/>
          <cell r="AG1833"/>
          <cell r="AH1833"/>
          <cell r="AI1833"/>
          <cell r="AJ1833"/>
          <cell r="AK1833"/>
          <cell r="AL1833"/>
        </row>
        <row r="1834">
          <cell r="D1834" t="str">
            <v>USD</v>
          </cell>
          <cell r="J1834" t="str">
            <v>LETRAS EN GARANTÍA</v>
          </cell>
          <cell r="L1834" t="str">
            <v>TASA CERO</v>
          </cell>
          <cell r="M1834" t="str">
            <v>Argentina</v>
          </cell>
          <cell r="Q1834" t="str">
            <v>No mercado</v>
          </cell>
          <cell r="R1834">
            <v>1.1439999999999999</v>
          </cell>
          <cell r="S1834">
            <v>0</v>
          </cell>
          <cell r="T1834">
            <v>0</v>
          </cell>
          <cell r="U1834">
            <v>1.1439999999999999</v>
          </cell>
          <cell r="V1834">
            <v>0</v>
          </cell>
          <cell r="W1834">
            <v>0</v>
          </cell>
          <cell r="X1834">
            <v>1.1439999999999999</v>
          </cell>
          <cell r="Y1834">
            <v>0</v>
          </cell>
          <cell r="Z1834">
            <v>0</v>
          </cell>
          <cell r="AA1834"/>
          <cell r="AB1834"/>
          <cell r="AC1834"/>
          <cell r="AD1834"/>
          <cell r="AE1834"/>
          <cell r="AF1834"/>
          <cell r="AG1834"/>
          <cell r="AH1834"/>
          <cell r="AI1834"/>
          <cell r="AJ1834"/>
          <cell r="AK1834"/>
          <cell r="AL1834"/>
        </row>
        <row r="1835">
          <cell r="D1835" t="str">
            <v>USD</v>
          </cell>
          <cell r="J1835" t="str">
            <v>LETRAS EN GARANTÍA</v>
          </cell>
          <cell r="L1835" t="str">
            <v>TASA CERO</v>
          </cell>
          <cell r="M1835" t="str">
            <v>Argentina</v>
          </cell>
          <cell r="Q1835" t="str">
            <v>No mercado</v>
          </cell>
          <cell r="R1835">
            <v>1.1439999999999999</v>
          </cell>
          <cell r="S1835">
            <v>0</v>
          </cell>
          <cell r="T1835">
            <v>0</v>
          </cell>
          <cell r="U1835">
            <v>1.1439999999999999</v>
          </cell>
          <cell r="V1835">
            <v>0</v>
          </cell>
          <cell r="W1835">
            <v>0</v>
          </cell>
          <cell r="X1835">
            <v>1.1439999999999999</v>
          </cell>
          <cell r="Y1835">
            <v>0</v>
          </cell>
          <cell r="Z1835">
            <v>0</v>
          </cell>
          <cell r="AA1835"/>
          <cell r="AB1835"/>
          <cell r="AC1835"/>
          <cell r="AD1835"/>
          <cell r="AE1835"/>
          <cell r="AF1835"/>
          <cell r="AG1835"/>
          <cell r="AH1835"/>
          <cell r="AI1835"/>
          <cell r="AJ1835"/>
          <cell r="AK1835"/>
          <cell r="AL1835"/>
        </row>
        <row r="1836">
          <cell r="D1836" t="str">
            <v>USD</v>
          </cell>
          <cell r="J1836" t="str">
            <v>LETRAS EN GARANTÍA</v>
          </cell>
          <cell r="L1836" t="str">
            <v>TASA CERO</v>
          </cell>
          <cell r="M1836" t="str">
            <v>Argentina</v>
          </cell>
          <cell r="Q1836" t="str">
            <v>No mercado</v>
          </cell>
          <cell r="R1836">
            <v>1.1439999999999999</v>
          </cell>
          <cell r="S1836">
            <v>0</v>
          </cell>
          <cell r="T1836">
            <v>0</v>
          </cell>
          <cell r="U1836">
            <v>1.1439999999999999</v>
          </cell>
          <cell r="V1836">
            <v>0</v>
          </cell>
          <cell r="W1836">
            <v>0</v>
          </cell>
          <cell r="X1836">
            <v>1.1439999999999999</v>
          </cell>
          <cell r="Y1836">
            <v>0</v>
          </cell>
          <cell r="Z1836">
            <v>0</v>
          </cell>
          <cell r="AA1836"/>
          <cell r="AB1836"/>
          <cell r="AC1836"/>
          <cell r="AD1836"/>
          <cell r="AE1836"/>
          <cell r="AF1836"/>
          <cell r="AG1836"/>
          <cell r="AH1836"/>
          <cell r="AI1836"/>
          <cell r="AJ1836"/>
          <cell r="AK1836"/>
          <cell r="AL1836"/>
        </row>
        <row r="1837">
          <cell r="D1837" t="str">
            <v>USD</v>
          </cell>
          <cell r="J1837" t="str">
            <v>LETRAS EN GARANTÍA</v>
          </cell>
          <cell r="L1837" t="str">
            <v>TASA CERO</v>
          </cell>
          <cell r="M1837" t="str">
            <v>Argentina</v>
          </cell>
          <cell r="Q1837" t="str">
            <v>No mercado</v>
          </cell>
          <cell r="R1837">
            <v>1.1439999999999999</v>
          </cell>
          <cell r="S1837">
            <v>0</v>
          </cell>
          <cell r="T1837">
            <v>0</v>
          </cell>
          <cell r="U1837">
            <v>1.1439999999999999</v>
          </cell>
          <cell r="V1837">
            <v>0</v>
          </cell>
          <cell r="W1837">
            <v>0</v>
          </cell>
          <cell r="X1837">
            <v>1.1439999999999999</v>
          </cell>
          <cell r="Y1837">
            <v>0</v>
          </cell>
          <cell r="Z1837">
            <v>0</v>
          </cell>
          <cell r="AA1837"/>
          <cell r="AB1837"/>
          <cell r="AC1837"/>
          <cell r="AD1837"/>
          <cell r="AE1837"/>
          <cell r="AF1837"/>
          <cell r="AG1837"/>
          <cell r="AH1837"/>
          <cell r="AI1837"/>
          <cell r="AJ1837"/>
          <cell r="AK1837"/>
          <cell r="AL1837"/>
        </row>
        <row r="1838">
          <cell r="D1838" t="str">
            <v>USD</v>
          </cell>
          <cell r="J1838" t="str">
            <v>LETRAS EN GARANTÍA</v>
          </cell>
          <cell r="L1838" t="str">
            <v>TASA CERO</v>
          </cell>
          <cell r="M1838" t="str">
            <v>Argentina</v>
          </cell>
          <cell r="Q1838" t="str">
            <v>No mercado</v>
          </cell>
          <cell r="R1838">
            <v>1.1439999999999999</v>
          </cell>
          <cell r="S1838">
            <v>0</v>
          </cell>
          <cell r="T1838">
            <v>0</v>
          </cell>
          <cell r="U1838">
            <v>1.1439999999999999</v>
          </cell>
          <cell r="V1838">
            <v>0</v>
          </cell>
          <cell r="W1838">
            <v>0</v>
          </cell>
          <cell r="X1838">
            <v>1.1439999999999999</v>
          </cell>
          <cell r="Y1838">
            <v>0</v>
          </cell>
          <cell r="Z1838">
            <v>0</v>
          </cell>
          <cell r="AA1838"/>
          <cell r="AB1838"/>
          <cell r="AC1838"/>
          <cell r="AD1838"/>
          <cell r="AE1838"/>
          <cell r="AF1838"/>
          <cell r="AG1838"/>
          <cell r="AH1838"/>
          <cell r="AI1838"/>
          <cell r="AJ1838"/>
          <cell r="AK1838"/>
          <cell r="AL1838"/>
        </row>
        <row r="1839">
          <cell r="D1839" t="str">
            <v>USD</v>
          </cell>
          <cell r="J1839" t="str">
            <v>LETRAS EN GARANTÍA</v>
          </cell>
          <cell r="L1839" t="str">
            <v>TASA CERO</v>
          </cell>
          <cell r="M1839" t="str">
            <v>Argentina</v>
          </cell>
          <cell r="Q1839" t="str">
            <v>No mercado</v>
          </cell>
          <cell r="R1839">
            <v>1.1439999999999999</v>
          </cell>
          <cell r="S1839">
            <v>0</v>
          </cell>
          <cell r="T1839">
            <v>0</v>
          </cell>
          <cell r="U1839">
            <v>1.1439999999999999</v>
          </cell>
          <cell r="V1839">
            <v>0</v>
          </cell>
          <cell r="W1839">
            <v>0</v>
          </cell>
          <cell r="X1839">
            <v>1.1439999999999999</v>
          </cell>
          <cell r="Y1839">
            <v>0</v>
          </cell>
          <cell r="Z1839">
            <v>0</v>
          </cell>
          <cell r="AA1839"/>
          <cell r="AB1839"/>
          <cell r="AC1839"/>
          <cell r="AD1839"/>
          <cell r="AE1839"/>
          <cell r="AF1839"/>
          <cell r="AG1839"/>
          <cell r="AH1839"/>
          <cell r="AI1839"/>
          <cell r="AJ1839"/>
          <cell r="AK1839"/>
          <cell r="AL1839"/>
        </row>
        <row r="1840">
          <cell r="D1840" t="str">
            <v>USD</v>
          </cell>
          <cell r="J1840" t="str">
            <v>LETRAS EN GARANTÍA</v>
          </cell>
          <cell r="L1840" t="str">
            <v>TASA CERO</v>
          </cell>
          <cell r="M1840" t="str">
            <v>Argentina</v>
          </cell>
          <cell r="Q1840" t="str">
            <v>No mercado</v>
          </cell>
          <cell r="R1840">
            <v>1.1439999999999999</v>
          </cell>
          <cell r="S1840">
            <v>0</v>
          </cell>
          <cell r="T1840">
            <v>0</v>
          </cell>
          <cell r="U1840">
            <v>1.1439999999999999</v>
          </cell>
          <cell r="V1840">
            <v>0</v>
          </cell>
          <cell r="W1840">
            <v>0</v>
          </cell>
          <cell r="X1840">
            <v>1.1439999999999999</v>
          </cell>
          <cell r="Y1840">
            <v>0</v>
          </cell>
          <cell r="Z1840">
            <v>0</v>
          </cell>
          <cell r="AA1840"/>
          <cell r="AB1840"/>
          <cell r="AC1840"/>
          <cell r="AD1840"/>
          <cell r="AE1840"/>
          <cell r="AF1840"/>
          <cell r="AG1840"/>
          <cell r="AH1840"/>
          <cell r="AI1840"/>
          <cell r="AJ1840"/>
          <cell r="AK1840"/>
          <cell r="AL1840"/>
        </row>
        <row r="1841">
          <cell r="D1841" t="str">
            <v>USD</v>
          </cell>
          <cell r="J1841" t="str">
            <v>LETRAS EN GARANTÍA</v>
          </cell>
          <cell r="L1841" t="str">
            <v>TASA CERO</v>
          </cell>
          <cell r="M1841" t="str">
            <v>Argentina</v>
          </cell>
          <cell r="Q1841" t="str">
            <v>No mercado</v>
          </cell>
          <cell r="R1841">
            <v>1.1439999999999999</v>
          </cell>
          <cell r="S1841">
            <v>0</v>
          </cell>
          <cell r="T1841">
            <v>0</v>
          </cell>
          <cell r="U1841">
            <v>1.1439999999999999</v>
          </cell>
          <cell r="V1841">
            <v>0</v>
          </cell>
          <cell r="W1841">
            <v>0</v>
          </cell>
          <cell r="X1841">
            <v>1.1439999999999999</v>
          </cell>
          <cell r="Y1841">
            <v>0</v>
          </cell>
          <cell r="Z1841">
            <v>0</v>
          </cell>
          <cell r="AA1841"/>
          <cell r="AB1841"/>
          <cell r="AC1841"/>
          <cell r="AD1841"/>
          <cell r="AE1841"/>
          <cell r="AF1841"/>
          <cell r="AG1841"/>
          <cell r="AH1841"/>
          <cell r="AI1841"/>
          <cell r="AJ1841"/>
          <cell r="AK1841"/>
          <cell r="AL1841"/>
        </row>
        <row r="1842">
          <cell r="D1842" t="str">
            <v>USD</v>
          </cell>
          <cell r="J1842" t="str">
            <v>LETRAS EN GARANTÍA</v>
          </cell>
          <cell r="L1842" t="str">
            <v>TASA CERO</v>
          </cell>
          <cell r="M1842" t="str">
            <v>Argentina</v>
          </cell>
          <cell r="Q1842" t="str">
            <v>No mercado</v>
          </cell>
          <cell r="R1842">
            <v>1.1439999999999999</v>
          </cell>
          <cell r="S1842">
            <v>0</v>
          </cell>
          <cell r="T1842">
            <v>0</v>
          </cell>
          <cell r="U1842">
            <v>1.1439999999999999</v>
          </cell>
          <cell r="V1842">
            <v>0</v>
          </cell>
          <cell r="W1842">
            <v>0</v>
          </cell>
          <cell r="X1842">
            <v>1.1439999999999999</v>
          </cell>
          <cell r="Y1842">
            <v>0</v>
          </cell>
          <cell r="Z1842">
            <v>0</v>
          </cell>
          <cell r="AA1842"/>
          <cell r="AB1842"/>
          <cell r="AC1842"/>
          <cell r="AD1842"/>
          <cell r="AE1842"/>
          <cell r="AF1842"/>
          <cell r="AG1842"/>
          <cell r="AH1842"/>
          <cell r="AI1842"/>
          <cell r="AJ1842"/>
          <cell r="AK1842"/>
          <cell r="AL1842"/>
        </row>
        <row r="1843">
          <cell r="D1843" t="str">
            <v>USD</v>
          </cell>
          <cell r="J1843" t="str">
            <v>LETRAS EN GARANTÍA</v>
          </cell>
          <cell r="L1843" t="str">
            <v>TASA CERO</v>
          </cell>
          <cell r="M1843" t="str">
            <v>Argentina</v>
          </cell>
          <cell r="Q1843" t="str">
            <v>No mercado</v>
          </cell>
          <cell r="R1843">
            <v>1.1439999999999999</v>
          </cell>
          <cell r="S1843">
            <v>0</v>
          </cell>
          <cell r="T1843">
            <v>0</v>
          </cell>
          <cell r="U1843">
            <v>1.1439999999999999</v>
          </cell>
          <cell r="V1843">
            <v>0</v>
          </cell>
          <cell r="W1843">
            <v>0</v>
          </cell>
          <cell r="X1843">
            <v>1.1439999999999999</v>
          </cell>
          <cell r="Y1843">
            <v>0</v>
          </cell>
          <cell r="Z1843">
            <v>0</v>
          </cell>
          <cell r="AA1843"/>
          <cell r="AB1843"/>
          <cell r="AC1843"/>
          <cell r="AD1843"/>
          <cell r="AE1843"/>
          <cell r="AF1843"/>
          <cell r="AG1843"/>
          <cell r="AH1843"/>
          <cell r="AI1843"/>
          <cell r="AJ1843"/>
          <cell r="AK1843"/>
          <cell r="AL1843"/>
        </row>
        <row r="1844">
          <cell r="D1844" t="str">
            <v>USD</v>
          </cell>
          <cell r="J1844" t="str">
            <v>LETRAS EN GARANTÍA</v>
          </cell>
          <cell r="L1844" t="str">
            <v>TASA CERO</v>
          </cell>
          <cell r="M1844" t="str">
            <v>Argentina</v>
          </cell>
          <cell r="Q1844" t="str">
            <v>No mercado</v>
          </cell>
          <cell r="R1844">
            <v>1.1439999999999999</v>
          </cell>
          <cell r="S1844">
            <v>0</v>
          </cell>
          <cell r="T1844">
            <v>0</v>
          </cell>
          <cell r="U1844">
            <v>1.1439999999999999</v>
          </cell>
          <cell r="V1844">
            <v>0</v>
          </cell>
          <cell r="W1844">
            <v>0</v>
          </cell>
          <cell r="X1844">
            <v>1.1439999999999999</v>
          </cell>
          <cell r="Y1844">
            <v>0</v>
          </cell>
          <cell r="Z1844">
            <v>0</v>
          </cell>
          <cell r="AA1844"/>
          <cell r="AB1844"/>
          <cell r="AC1844"/>
          <cell r="AD1844"/>
          <cell r="AE1844"/>
          <cell r="AF1844"/>
          <cell r="AG1844"/>
          <cell r="AH1844"/>
          <cell r="AI1844"/>
          <cell r="AJ1844"/>
          <cell r="AK1844"/>
          <cell r="AL1844"/>
        </row>
        <row r="1845">
          <cell r="D1845" t="str">
            <v>USD</v>
          </cell>
          <cell r="J1845" t="str">
            <v>LETRAS EN GARANTÍA</v>
          </cell>
          <cell r="L1845" t="str">
            <v>TASA CERO</v>
          </cell>
          <cell r="M1845" t="str">
            <v>Argentina</v>
          </cell>
          <cell r="Q1845" t="str">
            <v>No mercado</v>
          </cell>
          <cell r="R1845">
            <v>1.1439999999999999</v>
          </cell>
          <cell r="S1845">
            <v>0</v>
          </cell>
          <cell r="T1845">
            <v>0</v>
          </cell>
          <cell r="U1845">
            <v>1.1439999999999999</v>
          </cell>
          <cell r="V1845">
            <v>0</v>
          </cell>
          <cell r="W1845">
            <v>0</v>
          </cell>
          <cell r="X1845">
            <v>1.1439999999999999</v>
          </cell>
          <cell r="Y1845">
            <v>0</v>
          </cell>
          <cell r="Z1845">
            <v>0</v>
          </cell>
          <cell r="AA1845"/>
          <cell r="AB1845"/>
          <cell r="AC1845"/>
          <cell r="AD1845"/>
          <cell r="AE1845"/>
          <cell r="AF1845"/>
          <cell r="AG1845"/>
          <cell r="AH1845"/>
          <cell r="AI1845"/>
          <cell r="AJ1845"/>
          <cell r="AK1845"/>
          <cell r="AL1845"/>
        </row>
        <row r="1846">
          <cell r="D1846" t="str">
            <v>USD</v>
          </cell>
          <cell r="J1846" t="str">
            <v>LETRAS EN GARANTÍA</v>
          </cell>
          <cell r="L1846" t="str">
            <v>TASA CERO</v>
          </cell>
          <cell r="M1846" t="str">
            <v>Argentina</v>
          </cell>
          <cell r="Q1846" t="str">
            <v>No mercado</v>
          </cell>
          <cell r="R1846">
            <v>1.1439999999999999</v>
          </cell>
          <cell r="S1846">
            <v>0</v>
          </cell>
          <cell r="T1846">
            <v>0</v>
          </cell>
          <cell r="U1846">
            <v>1.1439999999999999</v>
          </cell>
          <cell r="V1846">
            <v>0</v>
          </cell>
          <cell r="W1846">
            <v>0</v>
          </cell>
          <cell r="X1846">
            <v>1.1439999999999999</v>
          </cell>
          <cell r="Y1846">
            <v>0</v>
          </cell>
          <cell r="Z1846">
            <v>0</v>
          </cell>
          <cell r="AA1846"/>
          <cell r="AB1846"/>
          <cell r="AC1846"/>
          <cell r="AD1846"/>
          <cell r="AE1846"/>
          <cell r="AF1846"/>
          <cell r="AG1846"/>
          <cell r="AH1846"/>
          <cell r="AI1846"/>
          <cell r="AJ1846"/>
          <cell r="AK1846"/>
          <cell r="AL1846"/>
        </row>
        <row r="1847">
          <cell r="D1847" t="str">
            <v>USD</v>
          </cell>
          <cell r="J1847" t="str">
            <v>LETRAS EN GARANTÍA</v>
          </cell>
          <cell r="L1847" t="str">
            <v>TASA CERO</v>
          </cell>
          <cell r="M1847" t="str">
            <v>Argentina</v>
          </cell>
          <cell r="Q1847" t="str">
            <v>No mercado</v>
          </cell>
          <cell r="R1847">
            <v>1.1439999999999999</v>
          </cell>
          <cell r="S1847">
            <v>0</v>
          </cell>
          <cell r="T1847">
            <v>0</v>
          </cell>
          <cell r="U1847">
            <v>1.1439999999999999</v>
          </cell>
          <cell r="V1847">
            <v>0</v>
          </cell>
          <cell r="W1847">
            <v>0</v>
          </cell>
          <cell r="X1847">
            <v>1.1439999999999999</v>
          </cell>
          <cell r="Y1847">
            <v>0</v>
          </cell>
          <cell r="Z1847">
            <v>0</v>
          </cell>
          <cell r="AA1847"/>
          <cell r="AB1847"/>
          <cell r="AC1847"/>
          <cell r="AD1847"/>
          <cell r="AE1847"/>
          <cell r="AF1847"/>
          <cell r="AG1847"/>
          <cell r="AH1847"/>
          <cell r="AI1847"/>
          <cell r="AJ1847"/>
          <cell r="AK1847"/>
          <cell r="AL1847"/>
        </row>
        <row r="1848">
          <cell r="D1848" t="str">
            <v>USD</v>
          </cell>
          <cell r="J1848" t="str">
            <v>LETRAS EN GARANTÍA</v>
          </cell>
          <cell r="L1848" t="str">
            <v>TASA CERO</v>
          </cell>
          <cell r="M1848" t="str">
            <v>Argentina</v>
          </cell>
          <cell r="Q1848" t="str">
            <v>No mercado</v>
          </cell>
          <cell r="R1848">
            <v>1.1439999999999999</v>
          </cell>
          <cell r="S1848">
            <v>0</v>
          </cell>
          <cell r="T1848">
            <v>0</v>
          </cell>
          <cell r="U1848">
            <v>1.1439999999999999</v>
          </cell>
          <cell r="V1848">
            <v>0</v>
          </cell>
          <cell r="W1848">
            <v>0</v>
          </cell>
          <cell r="X1848">
            <v>1.1439999999999999</v>
          </cell>
          <cell r="Y1848">
            <v>0</v>
          </cell>
          <cell r="Z1848">
            <v>0</v>
          </cell>
          <cell r="AA1848"/>
          <cell r="AB1848"/>
          <cell r="AC1848"/>
          <cell r="AD1848"/>
          <cell r="AE1848"/>
          <cell r="AF1848"/>
          <cell r="AG1848"/>
          <cell r="AH1848"/>
          <cell r="AI1848"/>
          <cell r="AJ1848"/>
          <cell r="AK1848"/>
          <cell r="AL1848"/>
        </row>
        <row r="1849">
          <cell r="D1849" t="str">
            <v>USD</v>
          </cell>
          <cell r="J1849" t="str">
            <v>LETRAS EN GARANTÍA</v>
          </cell>
          <cell r="L1849" t="str">
            <v>TASA CERO</v>
          </cell>
          <cell r="M1849" t="str">
            <v>Argentina</v>
          </cell>
          <cell r="Q1849" t="str">
            <v>No mercado</v>
          </cell>
          <cell r="R1849">
            <v>1.1439999999999999</v>
          </cell>
          <cell r="S1849">
            <v>0</v>
          </cell>
          <cell r="T1849">
            <v>0</v>
          </cell>
          <cell r="U1849">
            <v>1.1439999999999999</v>
          </cell>
          <cell r="V1849">
            <v>0</v>
          </cell>
          <cell r="W1849">
            <v>0</v>
          </cell>
          <cell r="X1849">
            <v>1.1439999999999999</v>
          </cell>
          <cell r="Y1849">
            <v>0</v>
          </cell>
          <cell r="Z1849">
            <v>0</v>
          </cell>
          <cell r="AA1849"/>
          <cell r="AB1849"/>
          <cell r="AC1849"/>
          <cell r="AD1849"/>
          <cell r="AE1849"/>
          <cell r="AF1849"/>
          <cell r="AG1849"/>
          <cell r="AH1849"/>
          <cell r="AI1849"/>
          <cell r="AJ1849"/>
          <cell r="AK1849"/>
          <cell r="AL1849"/>
        </row>
        <row r="1850">
          <cell r="D1850" t="str">
            <v>USD</v>
          </cell>
          <cell r="J1850" t="str">
            <v>LETRAS EN GARANTÍA</v>
          </cell>
          <cell r="L1850" t="str">
            <v>TASA CERO</v>
          </cell>
          <cell r="M1850" t="str">
            <v>Argentina</v>
          </cell>
          <cell r="Q1850" t="str">
            <v>No mercado</v>
          </cell>
          <cell r="R1850">
            <v>1.1439999999999999</v>
          </cell>
          <cell r="S1850">
            <v>0</v>
          </cell>
          <cell r="T1850">
            <v>0</v>
          </cell>
          <cell r="U1850">
            <v>1.1439999999999999</v>
          </cell>
          <cell r="V1850">
            <v>0</v>
          </cell>
          <cell r="W1850">
            <v>0</v>
          </cell>
          <cell r="X1850">
            <v>1.1439999999999999</v>
          </cell>
          <cell r="Y1850">
            <v>0</v>
          </cell>
          <cell r="Z1850">
            <v>0</v>
          </cell>
          <cell r="AA1850"/>
          <cell r="AB1850"/>
          <cell r="AC1850"/>
          <cell r="AD1850"/>
          <cell r="AE1850"/>
          <cell r="AF1850"/>
          <cell r="AG1850"/>
          <cell r="AH1850"/>
          <cell r="AI1850"/>
          <cell r="AJ1850"/>
          <cell r="AK1850"/>
          <cell r="AL1850"/>
        </row>
        <row r="1851">
          <cell r="D1851" t="str">
            <v>USD</v>
          </cell>
          <cell r="J1851" t="str">
            <v>LETRAS EN GARANTÍA</v>
          </cell>
          <cell r="L1851" t="str">
            <v>TASA CERO</v>
          </cell>
          <cell r="M1851" t="str">
            <v>Argentina</v>
          </cell>
          <cell r="Q1851" t="str">
            <v>No mercado</v>
          </cell>
          <cell r="R1851">
            <v>1.1439999999999999</v>
          </cell>
          <cell r="S1851">
            <v>0</v>
          </cell>
          <cell r="T1851">
            <v>0</v>
          </cell>
          <cell r="U1851">
            <v>1.1439999999999999</v>
          </cell>
          <cell r="V1851">
            <v>0</v>
          </cell>
          <cell r="W1851">
            <v>0</v>
          </cell>
          <cell r="X1851">
            <v>1.1439999999999999</v>
          </cell>
          <cell r="Y1851">
            <v>0</v>
          </cell>
          <cell r="Z1851">
            <v>0</v>
          </cell>
          <cell r="AA1851"/>
          <cell r="AB1851"/>
          <cell r="AC1851"/>
          <cell r="AD1851"/>
          <cell r="AE1851"/>
          <cell r="AF1851"/>
          <cell r="AG1851"/>
          <cell r="AH1851"/>
          <cell r="AI1851"/>
          <cell r="AJ1851"/>
          <cell r="AK1851"/>
          <cell r="AL1851"/>
        </row>
        <row r="1852">
          <cell r="D1852" t="str">
            <v>USD</v>
          </cell>
          <cell r="J1852" t="str">
            <v>LETRAS EN GARANTÍA</v>
          </cell>
          <cell r="L1852" t="str">
            <v>TASA CERO</v>
          </cell>
          <cell r="M1852" t="str">
            <v>Argentina</v>
          </cell>
          <cell r="Q1852" t="str">
            <v>No mercado</v>
          </cell>
          <cell r="R1852">
            <v>1.1439999999999999</v>
          </cell>
          <cell r="S1852">
            <v>0</v>
          </cell>
          <cell r="T1852">
            <v>0</v>
          </cell>
          <cell r="U1852">
            <v>1.1439999999999999</v>
          </cell>
          <cell r="V1852">
            <v>0</v>
          </cell>
          <cell r="W1852">
            <v>0</v>
          </cell>
          <cell r="X1852">
            <v>1.1439999999999999</v>
          </cell>
          <cell r="Y1852">
            <v>0</v>
          </cell>
          <cell r="Z1852">
            <v>0</v>
          </cell>
          <cell r="AA1852"/>
          <cell r="AB1852"/>
          <cell r="AC1852"/>
          <cell r="AD1852"/>
          <cell r="AE1852"/>
          <cell r="AF1852"/>
          <cell r="AG1852"/>
          <cell r="AH1852"/>
          <cell r="AI1852"/>
          <cell r="AJ1852"/>
          <cell r="AK1852"/>
          <cell r="AL1852"/>
        </row>
        <row r="1853">
          <cell r="D1853" t="str">
            <v>USD</v>
          </cell>
          <cell r="J1853" t="str">
            <v>LETRAS EN GARANTÍA</v>
          </cell>
          <cell r="L1853" t="str">
            <v>TASA CERO</v>
          </cell>
          <cell r="M1853" t="str">
            <v>Argentina</v>
          </cell>
          <cell r="Q1853" t="str">
            <v>No mercado</v>
          </cell>
          <cell r="R1853">
            <v>1.1439999999999999</v>
          </cell>
          <cell r="S1853">
            <v>0</v>
          </cell>
          <cell r="T1853">
            <v>0</v>
          </cell>
          <cell r="U1853">
            <v>1.1439999999999999</v>
          </cell>
          <cell r="V1853">
            <v>0</v>
          </cell>
          <cell r="W1853">
            <v>0</v>
          </cell>
          <cell r="X1853">
            <v>1.1439999999999999</v>
          </cell>
          <cell r="Y1853">
            <v>0</v>
          </cell>
          <cell r="Z1853">
            <v>0</v>
          </cell>
          <cell r="AA1853"/>
          <cell r="AB1853"/>
          <cell r="AC1853"/>
          <cell r="AD1853"/>
          <cell r="AE1853"/>
          <cell r="AF1853"/>
          <cell r="AG1853"/>
          <cell r="AH1853"/>
          <cell r="AI1853"/>
          <cell r="AJ1853"/>
          <cell r="AK1853"/>
          <cell r="AL1853"/>
        </row>
        <row r="1854">
          <cell r="D1854" t="str">
            <v>USD</v>
          </cell>
          <cell r="J1854" t="str">
            <v>LETRAS EN GARANTÍA</v>
          </cell>
          <cell r="L1854" t="str">
            <v>TASA CERO</v>
          </cell>
          <cell r="M1854" t="str">
            <v>Argentina</v>
          </cell>
          <cell r="Q1854" t="str">
            <v>No mercado</v>
          </cell>
          <cell r="R1854">
            <v>1.1439999999999999</v>
          </cell>
          <cell r="S1854">
            <v>0</v>
          </cell>
          <cell r="T1854">
            <v>0</v>
          </cell>
          <cell r="U1854">
            <v>1.1439999999999999</v>
          </cell>
          <cell r="V1854">
            <v>0</v>
          </cell>
          <cell r="W1854">
            <v>0</v>
          </cell>
          <cell r="X1854">
            <v>1.1439999999999999</v>
          </cell>
          <cell r="Y1854">
            <v>0</v>
          </cell>
          <cell r="Z1854">
            <v>0</v>
          </cell>
          <cell r="AA1854"/>
          <cell r="AB1854"/>
          <cell r="AC1854"/>
          <cell r="AD1854"/>
          <cell r="AE1854"/>
          <cell r="AF1854"/>
          <cell r="AG1854"/>
          <cell r="AH1854"/>
          <cell r="AI1854"/>
          <cell r="AJ1854"/>
          <cell r="AK1854"/>
          <cell r="AL1854"/>
        </row>
        <row r="1855">
          <cell r="D1855" t="str">
            <v>USD</v>
          </cell>
          <cell r="J1855" t="str">
            <v>LETRAS EN GARANTÍA</v>
          </cell>
          <cell r="L1855" t="str">
            <v>TASA CERO</v>
          </cell>
          <cell r="M1855" t="str">
            <v>Argentina</v>
          </cell>
          <cell r="Q1855" t="str">
            <v>No mercado</v>
          </cell>
          <cell r="R1855">
            <v>1.1439999999999999</v>
          </cell>
          <cell r="S1855">
            <v>0</v>
          </cell>
          <cell r="T1855">
            <v>0</v>
          </cell>
          <cell r="U1855">
            <v>1.1439999999999999</v>
          </cell>
          <cell r="V1855">
            <v>0</v>
          </cell>
          <cell r="W1855">
            <v>0</v>
          </cell>
          <cell r="X1855">
            <v>1.1439999999999999</v>
          </cell>
          <cell r="Y1855">
            <v>0</v>
          </cell>
          <cell r="Z1855">
            <v>0</v>
          </cell>
          <cell r="AA1855"/>
          <cell r="AB1855"/>
          <cell r="AC1855"/>
          <cell r="AD1855"/>
          <cell r="AE1855"/>
          <cell r="AF1855"/>
          <cell r="AG1855"/>
          <cell r="AH1855"/>
          <cell r="AI1855"/>
          <cell r="AJ1855"/>
          <cell r="AK1855"/>
          <cell r="AL1855"/>
        </row>
        <row r="1856">
          <cell r="D1856" t="str">
            <v>USD</v>
          </cell>
          <cell r="J1856" t="str">
            <v>LETRAS EN GARANTÍA</v>
          </cell>
          <cell r="L1856" t="str">
            <v>TASA CERO</v>
          </cell>
          <cell r="M1856" t="str">
            <v>Argentina</v>
          </cell>
          <cell r="Q1856" t="str">
            <v>No mercado</v>
          </cell>
          <cell r="R1856">
            <v>1.1439999999999999</v>
          </cell>
          <cell r="S1856">
            <v>0</v>
          </cell>
          <cell r="T1856">
            <v>0</v>
          </cell>
          <cell r="U1856">
            <v>1.1439999999999999</v>
          </cell>
          <cell r="V1856">
            <v>0</v>
          </cell>
          <cell r="W1856">
            <v>0</v>
          </cell>
          <cell r="X1856">
            <v>1.1439999999999999</v>
          </cell>
          <cell r="Y1856">
            <v>0</v>
          </cell>
          <cell r="Z1856">
            <v>0</v>
          </cell>
          <cell r="AA1856"/>
          <cell r="AB1856"/>
          <cell r="AC1856"/>
          <cell r="AD1856"/>
          <cell r="AE1856"/>
          <cell r="AF1856"/>
          <cell r="AG1856"/>
          <cell r="AH1856"/>
          <cell r="AI1856"/>
          <cell r="AJ1856"/>
          <cell r="AK1856"/>
          <cell r="AL1856"/>
        </row>
        <row r="1857">
          <cell r="D1857" t="str">
            <v>USD</v>
          </cell>
          <cell r="J1857" t="str">
            <v>LETRAS EN GARANTÍA</v>
          </cell>
          <cell r="L1857" t="str">
            <v>TASA CERO</v>
          </cell>
          <cell r="M1857" t="str">
            <v>Argentina</v>
          </cell>
          <cell r="Q1857" t="str">
            <v>No mercado</v>
          </cell>
          <cell r="R1857">
            <v>1.1439999999999999</v>
          </cell>
          <cell r="S1857">
            <v>0</v>
          </cell>
          <cell r="T1857">
            <v>0</v>
          </cell>
          <cell r="U1857">
            <v>1.1439999999999999</v>
          </cell>
          <cell r="V1857">
            <v>0</v>
          </cell>
          <cell r="W1857">
            <v>0</v>
          </cell>
          <cell r="X1857">
            <v>1.1439999999999999</v>
          </cell>
          <cell r="Y1857">
            <v>0</v>
          </cell>
          <cell r="Z1857">
            <v>0</v>
          </cell>
          <cell r="AA1857"/>
          <cell r="AB1857"/>
          <cell r="AC1857"/>
          <cell r="AD1857"/>
          <cell r="AE1857"/>
          <cell r="AF1857"/>
          <cell r="AG1857"/>
          <cell r="AH1857"/>
          <cell r="AI1857"/>
          <cell r="AJ1857"/>
          <cell r="AK1857"/>
          <cell r="AL1857"/>
        </row>
        <row r="1858">
          <cell r="D1858" t="str">
            <v>USD</v>
          </cell>
          <cell r="J1858" t="str">
            <v>LETRAS EN GARANTÍA</v>
          </cell>
          <cell r="L1858" t="str">
            <v>TASA CERO</v>
          </cell>
          <cell r="M1858" t="str">
            <v>Argentina</v>
          </cell>
          <cell r="Q1858" t="str">
            <v>No mercado</v>
          </cell>
          <cell r="R1858">
            <v>1.1439999999999999</v>
          </cell>
          <cell r="S1858">
            <v>0</v>
          </cell>
          <cell r="T1858">
            <v>0</v>
          </cell>
          <cell r="U1858">
            <v>1.1439999999999999</v>
          </cell>
          <cell r="V1858">
            <v>0</v>
          </cell>
          <cell r="W1858">
            <v>0</v>
          </cell>
          <cell r="X1858">
            <v>1.1439999999999999</v>
          </cell>
          <cell r="Y1858">
            <v>0</v>
          </cell>
          <cell r="Z1858">
            <v>0</v>
          </cell>
          <cell r="AA1858"/>
          <cell r="AB1858"/>
          <cell r="AC1858"/>
          <cell r="AD1858"/>
          <cell r="AE1858"/>
          <cell r="AF1858"/>
          <cell r="AG1858"/>
          <cell r="AH1858"/>
          <cell r="AI1858"/>
          <cell r="AJ1858"/>
          <cell r="AK1858"/>
          <cell r="AL1858"/>
        </row>
        <row r="1859">
          <cell r="D1859" t="str">
            <v>USD</v>
          </cell>
          <cell r="J1859" t="str">
            <v>LETRAS EN GARANTÍA</v>
          </cell>
          <cell r="L1859" t="str">
            <v>TASA CERO</v>
          </cell>
          <cell r="M1859" t="str">
            <v>Argentina</v>
          </cell>
          <cell r="Q1859" t="str">
            <v>No mercado</v>
          </cell>
          <cell r="R1859">
            <v>1.1439999999999999</v>
          </cell>
          <cell r="S1859">
            <v>0</v>
          </cell>
          <cell r="T1859">
            <v>0</v>
          </cell>
          <cell r="U1859">
            <v>1.1439999999999999</v>
          </cell>
          <cell r="V1859">
            <v>0</v>
          </cell>
          <cell r="W1859">
            <v>0</v>
          </cell>
          <cell r="X1859">
            <v>1.1439999999999999</v>
          </cell>
          <cell r="Y1859">
            <v>0</v>
          </cell>
          <cell r="Z1859">
            <v>0</v>
          </cell>
          <cell r="AA1859"/>
          <cell r="AB1859"/>
          <cell r="AC1859"/>
          <cell r="AD1859"/>
          <cell r="AE1859"/>
          <cell r="AF1859"/>
          <cell r="AG1859"/>
          <cell r="AH1859"/>
          <cell r="AI1859"/>
          <cell r="AJ1859"/>
          <cell r="AK1859"/>
          <cell r="AL1859"/>
        </row>
        <row r="1860">
          <cell r="D1860" t="str">
            <v>USD</v>
          </cell>
          <cell r="J1860" t="str">
            <v>LETRAS EN GARANTÍA</v>
          </cell>
          <cell r="L1860" t="str">
            <v>TASA CERO</v>
          </cell>
          <cell r="M1860" t="str">
            <v>Argentina</v>
          </cell>
          <cell r="Q1860" t="str">
            <v>No mercado</v>
          </cell>
          <cell r="R1860">
            <v>1.1439999999999999</v>
          </cell>
          <cell r="S1860">
            <v>0</v>
          </cell>
          <cell r="T1860">
            <v>0</v>
          </cell>
          <cell r="U1860">
            <v>1.1439999999999999</v>
          </cell>
          <cell r="V1860">
            <v>0</v>
          </cell>
          <cell r="W1860">
            <v>0</v>
          </cell>
          <cell r="X1860">
            <v>1.1439999999999999</v>
          </cell>
          <cell r="Y1860">
            <v>0</v>
          </cell>
          <cell r="Z1860">
            <v>0</v>
          </cell>
          <cell r="AA1860"/>
          <cell r="AB1860"/>
          <cell r="AC1860"/>
          <cell r="AD1860"/>
          <cell r="AE1860"/>
          <cell r="AF1860"/>
          <cell r="AG1860"/>
          <cell r="AH1860"/>
          <cell r="AI1860"/>
          <cell r="AJ1860"/>
          <cell r="AK1860"/>
          <cell r="AL1860"/>
        </row>
        <row r="1861">
          <cell r="D1861" t="str">
            <v>USD</v>
          </cell>
          <cell r="J1861" t="str">
            <v>LETRAS EN GARANTÍA</v>
          </cell>
          <cell r="L1861" t="str">
            <v>TASA CERO</v>
          </cell>
          <cell r="M1861" t="str">
            <v>Argentina</v>
          </cell>
          <cell r="Q1861" t="str">
            <v>No mercado</v>
          </cell>
          <cell r="R1861">
            <v>1.1439999999999999</v>
          </cell>
          <cell r="S1861">
            <v>0</v>
          </cell>
          <cell r="T1861">
            <v>0</v>
          </cell>
          <cell r="U1861">
            <v>1.1439999999999999</v>
          </cell>
          <cell r="V1861">
            <v>0</v>
          </cell>
          <cell r="W1861">
            <v>0</v>
          </cell>
          <cell r="X1861">
            <v>1.1439999999999999</v>
          </cell>
          <cell r="Y1861">
            <v>0</v>
          </cell>
          <cell r="Z1861">
            <v>0</v>
          </cell>
          <cell r="AA1861"/>
          <cell r="AB1861"/>
          <cell r="AC1861"/>
          <cell r="AD1861"/>
          <cell r="AE1861"/>
          <cell r="AF1861"/>
          <cell r="AG1861"/>
          <cell r="AH1861"/>
          <cell r="AI1861"/>
          <cell r="AJ1861"/>
          <cell r="AK1861"/>
          <cell r="AL1861"/>
        </row>
        <row r="1862">
          <cell r="D1862" t="str">
            <v>USD</v>
          </cell>
          <cell r="J1862" t="str">
            <v>LETRAS EN GARANTÍA</v>
          </cell>
          <cell r="L1862" t="str">
            <v>TASA CERO</v>
          </cell>
          <cell r="M1862" t="str">
            <v>Argentina</v>
          </cell>
          <cell r="Q1862" t="str">
            <v>No mercado</v>
          </cell>
          <cell r="R1862">
            <v>1.35</v>
          </cell>
          <cell r="S1862">
            <v>0</v>
          </cell>
          <cell r="T1862">
            <v>0</v>
          </cell>
          <cell r="U1862">
            <v>1.35</v>
          </cell>
          <cell r="V1862">
            <v>0</v>
          </cell>
          <cell r="W1862">
            <v>0</v>
          </cell>
          <cell r="X1862">
            <v>1.35</v>
          </cell>
          <cell r="Y1862">
            <v>0</v>
          </cell>
          <cell r="Z1862">
            <v>0</v>
          </cell>
          <cell r="AA1862"/>
          <cell r="AB1862"/>
          <cell r="AC1862"/>
          <cell r="AD1862"/>
          <cell r="AE1862"/>
          <cell r="AF1862"/>
          <cell r="AG1862"/>
          <cell r="AH1862"/>
          <cell r="AI1862"/>
          <cell r="AJ1862"/>
          <cell r="AK1862"/>
          <cell r="AL1862"/>
        </row>
        <row r="1863">
          <cell r="D1863" t="str">
            <v>USD</v>
          </cell>
          <cell r="J1863" t="str">
            <v>LETRAS EN GARANTÍA</v>
          </cell>
          <cell r="L1863" t="str">
            <v>TASA CERO</v>
          </cell>
          <cell r="M1863" t="str">
            <v>Argentina</v>
          </cell>
          <cell r="Q1863" t="str">
            <v>No mercado</v>
          </cell>
          <cell r="R1863">
            <v>1.35</v>
          </cell>
          <cell r="S1863">
            <v>0</v>
          </cell>
          <cell r="T1863">
            <v>0</v>
          </cell>
          <cell r="U1863">
            <v>1.35</v>
          </cell>
          <cell r="V1863">
            <v>0</v>
          </cell>
          <cell r="W1863">
            <v>0</v>
          </cell>
          <cell r="X1863">
            <v>1.35</v>
          </cell>
          <cell r="Y1863">
            <v>0</v>
          </cell>
          <cell r="Z1863">
            <v>0</v>
          </cell>
          <cell r="AA1863"/>
          <cell r="AB1863"/>
          <cell r="AC1863"/>
          <cell r="AD1863"/>
          <cell r="AE1863"/>
          <cell r="AF1863"/>
          <cell r="AG1863"/>
          <cell r="AH1863"/>
          <cell r="AI1863"/>
          <cell r="AJ1863"/>
          <cell r="AK1863"/>
          <cell r="AL1863"/>
        </row>
        <row r="1864">
          <cell r="D1864" t="str">
            <v>USD</v>
          </cell>
          <cell r="J1864" t="str">
            <v>LETRAS EN GARANTÍA</v>
          </cell>
          <cell r="L1864" t="str">
            <v>TASA CERO</v>
          </cell>
          <cell r="M1864" t="str">
            <v>Argentina</v>
          </cell>
          <cell r="Q1864" t="str">
            <v>No mercado</v>
          </cell>
          <cell r="R1864">
            <v>1.35</v>
          </cell>
          <cell r="S1864">
            <v>0</v>
          </cell>
          <cell r="T1864">
            <v>0</v>
          </cell>
          <cell r="U1864">
            <v>1.35</v>
          </cell>
          <cell r="V1864">
            <v>0</v>
          </cell>
          <cell r="W1864">
            <v>0</v>
          </cell>
          <cell r="X1864">
            <v>1.35</v>
          </cell>
          <cell r="Y1864">
            <v>0</v>
          </cell>
          <cell r="Z1864">
            <v>0</v>
          </cell>
          <cell r="AA1864"/>
          <cell r="AB1864"/>
          <cell r="AC1864"/>
          <cell r="AD1864"/>
          <cell r="AE1864"/>
          <cell r="AF1864"/>
          <cell r="AG1864"/>
          <cell r="AH1864"/>
          <cell r="AI1864"/>
          <cell r="AJ1864"/>
          <cell r="AK1864"/>
          <cell r="AL1864"/>
        </row>
        <row r="1865">
          <cell r="D1865" t="str">
            <v>USD</v>
          </cell>
          <cell r="J1865" t="str">
            <v>LETRAS EN GARANTÍA</v>
          </cell>
          <cell r="L1865" t="str">
            <v>TASA CERO</v>
          </cell>
          <cell r="M1865" t="str">
            <v>Argentina</v>
          </cell>
          <cell r="Q1865" t="str">
            <v>No mercado</v>
          </cell>
          <cell r="R1865">
            <v>1.35</v>
          </cell>
          <cell r="S1865">
            <v>0</v>
          </cell>
          <cell r="T1865">
            <v>0</v>
          </cell>
          <cell r="U1865">
            <v>1.35</v>
          </cell>
          <cell r="V1865">
            <v>0</v>
          </cell>
          <cell r="W1865">
            <v>0</v>
          </cell>
          <cell r="X1865">
            <v>1.35</v>
          </cell>
          <cell r="Y1865">
            <v>0</v>
          </cell>
          <cell r="Z1865">
            <v>0</v>
          </cell>
          <cell r="AA1865"/>
          <cell r="AB1865"/>
          <cell r="AC1865"/>
          <cell r="AD1865"/>
          <cell r="AE1865"/>
          <cell r="AF1865"/>
          <cell r="AG1865"/>
          <cell r="AH1865"/>
          <cell r="AI1865"/>
          <cell r="AJ1865"/>
          <cell r="AK1865"/>
          <cell r="AL1865"/>
        </row>
        <row r="1866">
          <cell r="D1866" t="str">
            <v>USD</v>
          </cell>
          <cell r="J1866" t="str">
            <v>LETRAS EN GARANTÍA</v>
          </cell>
          <cell r="L1866" t="str">
            <v>TASA CERO</v>
          </cell>
          <cell r="M1866" t="str">
            <v>Argentina</v>
          </cell>
          <cell r="Q1866" t="str">
            <v>No mercado</v>
          </cell>
          <cell r="R1866">
            <v>1.35</v>
          </cell>
          <cell r="S1866">
            <v>0</v>
          </cell>
          <cell r="T1866">
            <v>0</v>
          </cell>
          <cell r="U1866">
            <v>1.35</v>
          </cell>
          <cell r="V1866">
            <v>0</v>
          </cell>
          <cell r="W1866">
            <v>0</v>
          </cell>
          <cell r="X1866">
            <v>1.35</v>
          </cell>
          <cell r="Y1866">
            <v>0</v>
          </cell>
          <cell r="Z1866">
            <v>0</v>
          </cell>
          <cell r="AA1866"/>
          <cell r="AB1866"/>
          <cell r="AC1866"/>
          <cell r="AD1866"/>
          <cell r="AE1866"/>
          <cell r="AF1866"/>
          <cell r="AG1866"/>
          <cell r="AH1866"/>
          <cell r="AI1866"/>
          <cell r="AJ1866"/>
          <cell r="AK1866"/>
          <cell r="AL1866"/>
        </row>
        <row r="1867">
          <cell r="D1867" t="str">
            <v>USD</v>
          </cell>
          <cell r="J1867" t="str">
            <v>LETRAS EN GARANTÍA</v>
          </cell>
          <cell r="L1867" t="str">
            <v>TASA CERO</v>
          </cell>
          <cell r="M1867" t="str">
            <v>Argentina</v>
          </cell>
          <cell r="Q1867" t="str">
            <v>No mercado</v>
          </cell>
          <cell r="R1867">
            <v>1.35</v>
          </cell>
          <cell r="S1867">
            <v>0</v>
          </cell>
          <cell r="T1867">
            <v>0</v>
          </cell>
          <cell r="U1867">
            <v>1.35</v>
          </cell>
          <cell r="V1867">
            <v>0</v>
          </cell>
          <cell r="W1867">
            <v>0</v>
          </cell>
          <cell r="X1867">
            <v>1.35</v>
          </cell>
          <cell r="Y1867">
            <v>0</v>
          </cell>
          <cell r="Z1867">
            <v>0</v>
          </cell>
          <cell r="AA1867"/>
          <cell r="AB1867"/>
          <cell r="AC1867"/>
          <cell r="AD1867"/>
          <cell r="AE1867"/>
          <cell r="AF1867"/>
          <cell r="AG1867"/>
          <cell r="AH1867"/>
          <cell r="AI1867"/>
          <cell r="AJ1867"/>
          <cell r="AK1867"/>
          <cell r="AL1867"/>
        </row>
        <row r="1868">
          <cell r="D1868" t="str">
            <v>USD</v>
          </cell>
          <cell r="J1868" t="str">
            <v>LETRAS EN GARANTÍA</v>
          </cell>
          <cell r="L1868" t="str">
            <v>TASA CERO</v>
          </cell>
          <cell r="M1868" t="str">
            <v>Argentina</v>
          </cell>
          <cell r="Q1868" t="str">
            <v>No mercado</v>
          </cell>
          <cell r="R1868">
            <v>1.35</v>
          </cell>
          <cell r="S1868">
            <v>0</v>
          </cell>
          <cell r="T1868">
            <v>0</v>
          </cell>
          <cell r="U1868">
            <v>1.35</v>
          </cell>
          <cell r="V1868">
            <v>0</v>
          </cell>
          <cell r="W1868">
            <v>0</v>
          </cell>
          <cell r="X1868">
            <v>1.35</v>
          </cell>
          <cell r="Y1868">
            <v>0</v>
          </cell>
          <cell r="Z1868">
            <v>0</v>
          </cell>
          <cell r="AA1868"/>
          <cell r="AB1868"/>
          <cell r="AC1868"/>
          <cell r="AD1868"/>
          <cell r="AE1868"/>
          <cell r="AF1868"/>
          <cell r="AG1868"/>
          <cell r="AH1868"/>
          <cell r="AI1868"/>
          <cell r="AJ1868"/>
          <cell r="AK1868"/>
          <cell r="AL1868"/>
        </row>
        <row r="1869">
          <cell r="D1869" t="str">
            <v>USD</v>
          </cell>
          <cell r="J1869" t="str">
            <v>LETRAS EN GARANTÍA</v>
          </cell>
          <cell r="L1869" t="str">
            <v>TASA CERO</v>
          </cell>
          <cell r="M1869" t="str">
            <v>Argentina</v>
          </cell>
          <cell r="Q1869" t="str">
            <v>No mercado</v>
          </cell>
          <cell r="R1869">
            <v>1.35</v>
          </cell>
          <cell r="S1869">
            <v>0</v>
          </cell>
          <cell r="T1869">
            <v>0</v>
          </cell>
          <cell r="U1869">
            <v>1.35</v>
          </cell>
          <cell r="V1869">
            <v>0</v>
          </cell>
          <cell r="W1869">
            <v>0</v>
          </cell>
          <cell r="X1869">
            <v>1.35</v>
          </cell>
          <cell r="Y1869">
            <v>0</v>
          </cell>
          <cell r="Z1869">
            <v>0</v>
          </cell>
          <cell r="AA1869"/>
          <cell r="AB1869"/>
          <cell r="AC1869"/>
          <cell r="AD1869"/>
          <cell r="AE1869"/>
          <cell r="AF1869"/>
          <cell r="AG1869"/>
          <cell r="AH1869"/>
          <cell r="AI1869"/>
          <cell r="AJ1869"/>
          <cell r="AK1869"/>
          <cell r="AL1869"/>
        </row>
        <row r="1870">
          <cell r="D1870" t="str">
            <v>USD</v>
          </cell>
          <cell r="J1870" t="str">
            <v>LETRAS EN GARANTÍA</v>
          </cell>
          <cell r="L1870" t="str">
            <v>TASA CERO</v>
          </cell>
          <cell r="M1870" t="str">
            <v>Argentina</v>
          </cell>
          <cell r="Q1870" t="str">
            <v>No mercado</v>
          </cell>
          <cell r="R1870">
            <v>1.35</v>
          </cell>
          <cell r="S1870">
            <v>0</v>
          </cell>
          <cell r="T1870">
            <v>0</v>
          </cell>
          <cell r="U1870">
            <v>1.35</v>
          </cell>
          <cell r="V1870">
            <v>0</v>
          </cell>
          <cell r="W1870">
            <v>0</v>
          </cell>
          <cell r="X1870">
            <v>1.35</v>
          </cell>
          <cell r="Y1870">
            <v>0</v>
          </cell>
          <cell r="Z1870">
            <v>0</v>
          </cell>
          <cell r="AA1870"/>
          <cell r="AB1870"/>
          <cell r="AC1870"/>
          <cell r="AD1870"/>
          <cell r="AE1870"/>
          <cell r="AF1870"/>
          <cell r="AG1870"/>
          <cell r="AH1870"/>
          <cell r="AI1870"/>
          <cell r="AJ1870"/>
          <cell r="AK1870"/>
          <cell r="AL1870"/>
        </row>
        <row r="1871">
          <cell r="D1871" t="str">
            <v>USD</v>
          </cell>
          <cell r="J1871" t="str">
            <v>LETRAS EN GARANTÍA</v>
          </cell>
          <cell r="L1871" t="str">
            <v>TASA CERO</v>
          </cell>
          <cell r="M1871" t="str">
            <v>Argentina</v>
          </cell>
          <cell r="Q1871" t="str">
            <v>No mercado</v>
          </cell>
          <cell r="R1871">
            <v>1.35</v>
          </cell>
          <cell r="S1871">
            <v>0</v>
          </cell>
          <cell r="T1871">
            <v>0</v>
          </cell>
          <cell r="U1871">
            <v>1.35</v>
          </cell>
          <cell r="V1871">
            <v>0</v>
          </cell>
          <cell r="W1871">
            <v>0</v>
          </cell>
          <cell r="X1871">
            <v>1.35</v>
          </cell>
          <cell r="Y1871">
            <v>0</v>
          </cell>
          <cell r="Z1871">
            <v>0</v>
          </cell>
          <cell r="AA1871"/>
          <cell r="AB1871"/>
          <cell r="AC1871"/>
          <cell r="AD1871"/>
          <cell r="AE1871"/>
          <cell r="AF1871"/>
          <cell r="AG1871"/>
          <cell r="AH1871"/>
          <cell r="AI1871"/>
          <cell r="AJ1871"/>
          <cell r="AK1871"/>
          <cell r="AL1871"/>
        </row>
        <row r="1872">
          <cell r="D1872" t="str">
            <v>USD</v>
          </cell>
          <cell r="J1872" t="str">
            <v>LETRAS EN GARANTÍA</v>
          </cell>
          <cell r="L1872" t="str">
            <v>TASA CERO</v>
          </cell>
          <cell r="M1872" t="str">
            <v>Argentina</v>
          </cell>
          <cell r="Q1872" t="str">
            <v>No mercado</v>
          </cell>
          <cell r="R1872">
            <v>1.35</v>
          </cell>
          <cell r="S1872">
            <v>0</v>
          </cell>
          <cell r="T1872">
            <v>0</v>
          </cell>
          <cell r="U1872">
            <v>1.35</v>
          </cell>
          <cell r="V1872">
            <v>0</v>
          </cell>
          <cell r="W1872">
            <v>0</v>
          </cell>
          <cell r="X1872">
            <v>1.35</v>
          </cell>
          <cell r="Y1872">
            <v>0</v>
          </cell>
          <cell r="Z1872">
            <v>0</v>
          </cell>
          <cell r="AA1872"/>
          <cell r="AB1872"/>
          <cell r="AC1872"/>
          <cell r="AD1872"/>
          <cell r="AE1872"/>
          <cell r="AF1872"/>
          <cell r="AG1872"/>
          <cell r="AH1872"/>
          <cell r="AI1872"/>
          <cell r="AJ1872"/>
          <cell r="AK1872"/>
          <cell r="AL1872"/>
        </row>
        <row r="1873">
          <cell r="D1873" t="str">
            <v>USD</v>
          </cell>
          <cell r="J1873" t="str">
            <v>LETRAS EN GARANTÍA</v>
          </cell>
          <cell r="L1873" t="str">
            <v>TASA CERO</v>
          </cell>
          <cell r="M1873" t="str">
            <v>Argentina</v>
          </cell>
          <cell r="Q1873" t="str">
            <v>No mercado</v>
          </cell>
          <cell r="R1873">
            <v>1.35</v>
          </cell>
          <cell r="S1873">
            <v>0</v>
          </cell>
          <cell r="T1873">
            <v>0</v>
          </cell>
          <cell r="U1873">
            <v>1.35</v>
          </cell>
          <cell r="V1873">
            <v>0</v>
          </cell>
          <cell r="W1873">
            <v>0</v>
          </cell>
          <cell r="X1873">
            <v>1.35</v>
          </cell>
          <cell r="Y1873">
            <v>0</v>
          </cell>
          <cell r="Z1873">
            <v>0</v>
          </cell>
          <cell r="AA1873"/>
          <cell r="AB1873"/>
          <cell r="AC1873"/>
          <cell r="AD1873"/>
          <cell r="AE1873"/>
          <cell r="AF1873"/>
          <cell r="AG1873"/>
          <cell r="AH1873"/>
          <cell r="AI1873"/>
          <cell r="AJ1873"/>
          <cell r="AK1873"/>
          <cell r="AL1873"/>
        </row>
        <row r="1874">
          <cell r="D1874" t="str">
            <v>USD</v>
          </cell>
          <cell r="J1874" t="str">
            <v>LETRAS EN GARANTÍA</v>
          </cell>
          <cell r="L1874" t="str">
            <v>TASA CERO</v>
          </cell>
          <cell r="M1874" t="str">
            <v>Argentina</v>
          </cell>
          <cell r="Q1874" t="str">
            <v>No mercado</v>
          </cell>
          <cell r="R1874">
            <v>1.35</v>
          </cell>
          <cell r="S1874">
            <v>0</v>
          </cell>
          <cell r="T1874">
            <v>0</v>
          </cell>
          <cell r="U1874">
            <v>1.35</v>
          </cell>
          <cell r="V1874">
            <v>0</v>
          </cell>
          <cell r="W1874">
            <v>0</v>
          </cell>
          <cell r="X1874">
            <v>1.35</v>
          </cell>
          <cell r="Y1874">
            <v>0</v>
          </cell>
          <cell r="Z1874">
            <v>0</v>
          </cell>
          <cell r="AA1874"/>
          <cell r="AB1874"/>
          <cell r="AC1874"/>
          <cell r="AD1874"/>
          <cell r="AE1874"/>
          <cell r="AF1874"/>
          <cell r="AG1874"/>
          <cell r="AH1874"/>
          <cell r="AI1874"/>
          <cell r="AJ1874"/>
          <cell r="AK1874"/>
          <cell r="AL1874"/>
        </row>
        <row r="1875">
          <cell r="D1875" t="str">
            <v>USD</v>
          </cell>
          <cell r="J1875" t="str">
            <v>LETRAS EN GARANTÍA</v>
          </cell>
          <cell r="L1875" t="str">
            <v>TASA CERO</v>
          </cell>
          <cell r="M1875" t="str">
            <v>Argentina</v>
          </cell>
          <cell r="Q1875" t="str">
            <v>No mercado</v>
          </cell>
          <cell r="R1875">
            <v>1.35</v>
          </cell>
          <cell r="S1875">
            <v>0</v>
          </cell>
          <cell r="T1875">
            <v>0</v>
          </cell>
          <cell r="U1875">
            <v>1.35</v>
          </cell>
          <cell r="V1875">
            <v>0</v>
          </cell>
          <cell r="W1875">
            <v>0</v>
          </cell>
          <cell r="X1875">
            <v>1.35</v>
          </cell>
          <cell r="Y1875">
            <v>0</v>
          </cell>
          <cell r="Z1875">
            <v>0</v>
          </cell>
          <cell r="AA1875"/>
          <cell r="AB1875"/>
          <cell r="AC1875"/>
          <cell r="AD1875"/>
          <cell r="AE1875"/>
          <cell r="AF1875"/>
          <cell r="AG1875"/>
          <cell r="AH1875"/>
          <cell r="AI1875"/>
          <cell r="AJ1875"/>
          <cell r="AK1875"/>
          <cell r="AL1875"/>
        </row>
        <row r="1876">
          <cell r="D1876" t="str">
            <v>USD</v>
          </cell>
          <cell r="J1876" t="str">
            <v>LETRAS EN GARANTÍA</v>
          </cell>
          <cell r="L1876" t="str">
            <v>TASA CERO</v>
          </cell>
          <cell r="M1876" t="str">
            <v>Argentina</v>
          </cell>
          <cell r="Q1876" t="str">
            <v>No mercado</v>
          </cell>
          <cell r="R1876">
            <v>1.35</v>
          </cell>
          <cell r="S1876">
            <v>0</v>
          </cell>
          <cell r="T1876">
            <v>0</v>
          </cell>
          <cell r="U1876">
            <v>1.35</v>
          </cell>
          <cell r="V1876">
            <v>0</v>
          </cell>
          <cell r="W1876">
            <v>0</v>
          </cell>
          <cell r="X1876">
            <v>1.35</v>
          </cell>
          <cell r="Y1876">
            <v>0</v>
          </cell>
          <cell r="Z1876">
            <v>0</v>
          </cell>
          <cell r="AA1876"/>
          <cell r="AB1876"/>
          <cell r="AC1876"/>
          <cell r="AD1876"/>
          <cell r="AE1876"/>
          <cell r="AF1876"/>
          <cell r="AG1876"/>
          <cell r="AH1876"/>
          <cell r="AI1876"/>
          <cell r="AJ1876"/>
          <cell r="AK1876"/>
          <cell r="AL1876"/>
        </row>
        <row r="1877">
          <cell r="D1877" t="str">
            <v>USD</v>
          </cell>
          <cell r="J1877" t="str">
            <v>LETRAS EN GARANTÍA</v>
          </cell>
          <cell r="L1877" t="str">
            <v>TASA CERO</v>
          </cell>
          <cell r="M1877" t="str">
            <v>Argentina</v>
          </cell>
          <cell r="Q1877" t="str">
            <v>No mercado</v>
          </cell>
          <cell r="R1877">
            <v>1.35</v>
          </cell>
          <cell r="S1877">
            <v>0</v>
          </cell>
          <cell r="T1877">
            <v>0</v>
          </cell>
          <cell r="U1877">
            <v>1.35</v>
          </cell>
          <cell r="V1877">
            <v>0</v>
          </cell>
          <cell r="W1877">
            <v>0</v>
          </cell>
          <cell r="X1877">
            <v>1.35</v>
          </cell>
          <cell r="Y1877">
            <v>0</v>
          </cell>
          <cell r="Z1877">
            <v>0</v>
          </cell>
          <cell r="AA1877"/>
          <cell r="AB1877"/>
          <cell r="AC1877"/>
          <cell r="AD1877"/>
          <cell r="AE1877"/>
          <cell r="AF1877"/>
          <cell r="AG1877"/>
          <cell r="AH1877"/>
          <cell r="AI1877"/>
          <cell r="AJ1877"/>
          <cell r="AK1877"/>
          <cell r="AL1877"/>
        </row>
        <row r="1878">
          <cell r="D1878" t="str">
            <v>USD</v>
          </cell>
          <cell r="J1878" t="str">
            <v>LETRAS EN GARANTÍA</v>
          </cell>
          <cell r="L1878" t="str">
            <v>TASA CERO</v>
          </cell>
          <cell r="M1878" t="str">
            <v>Argentina</v>
          </cell>
          <cell r="Q1878" t="str">
            <v>No mercado</v>
          </cell>
          <cell r="R1878">
            <v>1.35</v>
          </cell>
          <cell r="S1878">
            <v>0</v>
          </cell>
          <cell r="T1878">
            <v>0</v>
          </cell>
          <cell r="U1878">
            <v>1.35</v>
          </cell>
          <cell r="V1878">
            <v>0</v>
          </cell>
          <cell r="W1878">
            <v>0</v>
          </cell>
          <cell r="X1878">
            <v>1.35</v>
          </cell>
          <cell r="Y1878">
            <v>0</v>
          </cell>
          <cell r="Z1878">
            <v>0</v>
          </cell>
          <cell r="AA1878"/>
          <cell r="AB1878"/>
          <cell r="AC1878"/>
          <cell r="AD1878"/>
          <cell r="AE1878"/>
          <cell r="AF1878"/>
          <cell r="AG1878"/>
          <cell r="AH1878"/>
          <cell r="AI1878"/>
          <cell r="AJ1878"/>
          <cell r="AK1878"/>
          <cell r="AL1878"/>
        </row>
        <row r="1879">
          <cell r="D1879" t="str">
            <v>USD</v>
          </cell>
          <cell r="J1879" t="str">
            <v>LETRAS EN GARANTÍA</v>
          </cell>
          <cell r="L1879" t="str">
            <v>TASA CERO</v>
          </cell>
          <cell r="M1879" t="str">
            <v>Argentina</v>
          </cell>
          <cell r="Q1879" t="str">
            <v>No mercado</v>
          </cell>
          <cell r="R1879">
            <v>1.35</v>
          </cell>
          <cell r="S1879">
            <v>0</v>
          </cell>
          <cell r="T1879">
            <v>0</v>
          </cell>
          <cell r="U1879">
            <v>1.35</v>
          </cell>
          <cell r="V1879">
            <v>0</v>
          </cell>
          <cell r="W1879">
            <v>0</v>
          </cell>
          <cell r="X1879">
            <v>1.35</v>
          </cell>
          <cell r="Y1879">
            <v>0</v>
          </cell>
          <cell r="Z1879">
            <v>0</v>
          </cell>
          <cell r="AA1879"/>
          <cell r="AB1879"/>
          <cell r="AC1879"/>
          <cell r="AD1879"/>
          <cell r="AE1879"/>
          <cell r="AF1879"/>
          <cell r="AG1879"/>
          <cell r="AH1879"/>
          <cell r="AI1879"/>
          <cell r="AJ1879"/>
          <cell r="AK1879"/>
          <cell r="AL1879"/>
        </row>
        <row r="1880">
          <cell r="D1880" t="str">
            <v>USD</v>
          </cell>
          <cell r="J1880" t="str">
            <v>LETRAS EN GARANTÍA</v>
          </cell>
          <cell r="L1880" t="str">
            <v>TASA CERO</v>
          </cell>
          <cell r="M1880" t="str">
            <v>Argentina</v>
          </cell>
          <cell r="Q1880" t="str">
            <v>No mercado</v>
          </cell>
          <cell r="R1880">
            <v>1.35</v>
          </cell>
          <cell r="S1880">
            <v>0</v>
          </cell>
          <cell r="T1880">
            <v>0</v>
          </cell>
          <cell r="U1880">
            <v>1.35</v>
          </cell>
          <cell r="V1880">
            <v>0</v>
          </cell>
          <cell r="W1880">
            <v>0</v>
          </cell>
          <cell r="X1880">
            <v>1.35</v>
          </cell>
          <cell r="Y1880">
            <v>0</v>
          </cell>
          <cell r="Z1880">
            <v>0</v>
          </cell>
          <cell r="AA1880"/>
          <cell r="AB1880"/>
          <cell r="AC1880"/>
          <cell r="AD1880"/>
          <cell r="AE1880"/>
          <cell r="AF1880"/>
          <cell r="AG1880"/>
          <cell r="AH1880"/>
          <cell r="AI1880"/>
          <cell r="AJ1880"/>
          <cell r="AK1880"/>
          <cell r="AL1880"/>
        </row>
        <row r="1881">
          <cell r="D1881" t="str">
            <v>USD</v>
          </cell>
          <cell r="J1881" t="str">
            <v>LETRAS EN GARANTÍA</v>
          </cell>
          <cell r="L1881" t="str">
            <v>TASA CERO</v>
          </cell>
          <cell r="M1881" t="str">
            <v>Argentina</v>
          </cell>
          <cell r="Q1881" t="str">
            <v>No mercado</v>
          </cell>
          <cell r="R1881">
            <v>1.35</v>
          </cell>
          <cell r="S1881">
            <v>0</v>
          </cell>
          <cell r="T1881">
            <v>0</v>
          </cell>
          <cell r="U1881">
            <v>1.35</v>
          </cell>
          <cell r="V1881">
            <v>0</v>
          </cell>
          <cell r="W1881">
            <v>0</v>
          </cell>
          <cell r="X1881">
            <v>1.35</v>
          </cell>
          <cell r="Y1881">
            <v>0</v>
          </cell>
          <cell r="Z1881">
            <v>0</v>
          </cell>
          <cell r="AA1881"/>
          <cell r="AB1881"/>
          <cell r="AC1881"/>
          <cell r="AD1881"/>
          <cell r="AE1881"/>
          <cell r="AF1881"/>
          <cell r="AG1881"/>
          <cell r="AH1881"/>
          <cell r="AI1881"/>
          <cell r="AJ1881"/>
          <cell r="AK1881"/>
          <cell r="AL1881"/>
        </row>
        <row r="1882">
          <cell r="D1882" t="str">
            <v>USD</v>
          </cell>
          <cell r="J1882" t="str">
            <v>LETRAS EN GARANTÍA</v>
          </cell>
          <cell r="L1882" t="str">
            <v>TASA CERO</v>
          </cell>
          <cell r="M1882" t="str">
            <v>Argentina</v>
          </cell>
          <cell r="Q1882" t="str">
            <v>No mercado</v>
          </cell>
          <cell r="R1882">
            <v>1.3845000000000001</v>
          </cell>
          <cell r="S1882">
            <v>0</v>
          </cell>
          <cell r="T1882">
            <v>0</v>
          </cell>
          <cell r="U1882">
            <v>1.3845000000000001</v>
          </cell>
          <cell r="V1882">
            <v>0</v>
          </cell>
          <cell r="W1882">
            <v>0</v>
          </cell>
          <cell r="X1882">
            <v>1.3845000000000001</v>
          </cell>
          <cell r="Y1882">
            <v>0</v>
          </cell>
          <cell r="Z1882">
            <v>0</v>
          </cell>
          <cell r="AA1882"/>
          <cell r="AB1882"/>
          <cell r="AC1882"/>
          <cell r="AD1882"/>
          <cell r="AE1882"/>
          <cell r="AF1882"/>
          <cell r="AG1882"/>
          <cell r="AH1882"/>
          <cell r="AI1882"/>
          <cell r="AJ1882"/>
          <cell r="AK1882"/>
          <cell r="AL1882"/>
        </row>
        <row r="1883">
          <cell r="D1883" t="str">
            <v>USD</v>
          </cell>
          <cell r="J1883" t="str">
            <v>LETRAS EN GARANTÍA</v>
          </cell>
          <cell r="L1883" t="str">
            <v>TASA CERO</v>
          </cell>
          <cell r="M1883" t="str">
            <v>Argentina</v>
          </cell>
          <cell r="Q1883" t="str">
            <v>No mercado</v>
          </cell>
          <cell r="R1883">
            <v>1.3845000000000001</v>
          </cell>
          <cell r="S1883">
            <v>0</v>
          </cell>
          <cell r="T1883">
            <v>0</v>
          </cell>
          <cell r="U1883">
            <v>1.3845000000000001</v>
          </cell>
          <cell r="V1883">
            <v>0</v>
          </cell>
          <cell r="W1883">
            <v>0</v>
          </cell>
          <cell r="X1883">
            <v>1.3845000000000001</v>
          </cell>
          <cell r="Y1883">
            <v>0</v>
          </cell>
          <cell r="Z1883">
            <v>0</v>
          </cell>
          <cell r="AA1883"/>
          <cell r="AB1883"/>
          <cell r="AC1883"/>
          <cell r="AD1883"/>
          <cell r="AE1883"/>
          <cell r="AF1883"/>
          <cell r="AG1883"/>
          <cell r="AH1883"/>
          <cell r="AI1883"/>
          <cell r="AJ1883"/>
          <cell r="AK1883"/>
          <cell r="AL1883"/>
        </row>
        <row r="1884">
          <cell r="D1884" t="str">
            <v>USD</v>
          </cell>
          <cell r="J1884" t="str">
            <v>LETRAS EN GARANTÍA</v>
          </cell>
          <cell r="L1884" t="str">
            <v>TASA CERO</v>
          </cell>
          <cell r="M1884" t="str">
            <v>Argentina</v>
          </cell>
          <cell r="Q1884" t="str">
            <v>No mercado</v>
          </cell>
          <cell r="R1884">
            <v>1.3845000000000001</v>
          </cell>
          <cell r="S1884">
            <v>0</v>
          </cell>
          <cell r="T1884">
            <v>0</v>
          </cell>
          <cell r="U1884">
            <v>1.3845000000000001</v>
          </cell>
          <cell r="V1884">
            <v>0</v>
          </cell>
          <cell r="W1884">
            <v>0</v>
          </cell>
          <cell r="X1884">
            <v>1.3845000000000001</v>
          </cell>
          <cell r="Y1884">
            <v>0</v>
          </cell>
          <cell r="Z1884">
            <v>0</v>
          </cell>
          <cell r="AA1884"/>
          <cell r="AB1884"/>
          <cell r="AC1884"/>
          <cell r="AD1884"/>
          <cell r="AE1884"/>
          <cell r="AF1884"/>
          <cell r="AG1884"/>
          <cell r="AH1884"/>
          <cell r="AI1884"/>
          <cell r="AJ1884"/>
          <cell r="AK1884"/>
          <cell r="AL1884"/>
        </row>
        <row r="1885">
          <cell r="D1885" t="str">
            <v>USD</v>
          </cell>
          <cell r="J1885" t="str">
            <v>LETRAS EN GARANTÍA</v>
          </cell>
          <cell r="L1885" t="str">
            <v>TASA CERO</v>
          </cell>
          <cell r="M1885" t="str">
            <v>Argentina</v>
          </cell>
          <cell r="Q1885" t="str">
            <v>No mercado</v>
          </cell>
          <cell r="R1885">
            <v>1.3845000000000001</v>
          </cell>
          <cell r="S1885">
            <v>0</v>
          </cell>
          <cell r="T1885">
            <v>0</v>
          </cell>
          <cell r="U1885">
            <v>1.3845000000000001</v>
          </cell>
          <cell r="V1885">
            <v>0</v>
          </cell>
          <cell r="W1885">
            <v>0</v>
          </cell>
          <cell r="X1885">
            <v>1.3845000000000001</v>
          </cell>
          <cell r="Y1885">
            <v>0</v>
          </cell>
          <cell r="Z1885">
            <v>0</v>
          </cell>
          <cell r="AA1885"/>
          <cell r="AB1885"/>
          <cell r="AC1885"/>
          <cell r="AD1885"/>
          <cell r="AE1885"/>
          <cell r="AF1885"/>
          <cell r="AG1885"/>
          <cell r="AH1885"/>
          <cell r="AI1885"/>
          <cell r="AJ1885"/>
          <cell r="AK1885"/>
          <cell r="AL1885"/>
        </row>
        <row r="1886">
          <cell r="D1886" t="str">
            <v>USD</v>
          </cell>
          <cell r="J1886" t="str">
            <v>LETRAS EN GARANTÍA</v>
          </cell>
          <cell r="L1886" t="str">
            <v>TASA CERO</v>
          </cell>
          <cell r="M1886" t="str">
            <v>Argentina</v>
          </cell>
          <cell r="Q1886" t="str">
            <v>No mercado</v>
          </cell>
          <cell r="R1886">
            <v>1.3845000000000001</v>
          </cell>
          <cell r="S1886">
            <v>0</v>
          </cell>
          <cell r="T1886">
            <v>0</v>
          </cell>
          <cell r="U1886">
            <v>1.3845000000000001</v>
          </cell>
          <cell r="V1886">
            <v>0</v>
          </cell>
          <cell r="W1886">
            <v>0</v>
          </cell>
          <cell r="X1886">
            <v>1.3845000000000001</v>
          </cell>
          <cell r="Y1886">
            <v>0</v>
          </cell>
          <cell r="Z1886">
            <v>0</v>
          </cell>
          <cell r="AA1886"/>
          <cell r="AB1886"/>
          <cell r="AC1886"/>
          <cell r="AD1886"/>
          <cell r="AE1886"/>
          <cell r="AF1886"/>
          <cell r="AG1886"/>
          <cell r="AH1886"/>
          <cell r="AI1886"/>
          <cell r="AJ1886"/>
          <cell r="AK1886"/>
          <cell r="AL1886"/>
        </row>
        <row r="1887">
          <cell r="D1887" t="str">
            <v>USD</v>
          </cell>
          <cell r="J1887" t="str">
            <v>LETRAS EN GARANTÍA</v>
          </cell>
          <cell r="L1887" t="str">
            <v>TASA CERO</v>
          </cell>
          <cell r="M1887" t="str">
            <v>Argentina</v>
          </cell>
          <cell r="Q1887" t="str">
            <v>No mercado</v>
          </cell>
          <cell r="R1887">
            <v>1.3845000000000001</v>
          </cell>
          <cell r="S1887">
            <v>0</v>
          </cell>
          <cell r="T1887">
            <v>0</v>
          </cell>
          <cell r="U1887">
            <v>1.3845000000000001</v>
          </cell>
          <cell r="V1887">
            <v>0</v>
          </cell>
          <cell r="W1887">
            <v>0</v>
          </cell>
          <cell r="X1887">
            <v>1.3845000000000001</v>
          </cell>
          <cell r="Y1887">
            <v>0</v>
          </cell>
          <cell r="Z1887">
            <v>0</v>
          </cell>
          <cell r="AA1887"/>
          <cell r="AB1887"/>
          <cell r="AC1887"/>
          <cell r="AD1887"/>
          <cell r="AE1887"/>
          <cell r="AF1887"/>
          <cell r="AG1887"/>
          <cell r="AH1887"/>
          <cell r="AI1887"/>
          <cell r="AJ1887"/>
          <cell r="AK1887"/>
          <cell r="AL1887"/>
        </row>
        <row r="1888">
          <cell r="D1888" t="str">
            <v>USD</v>
          </cell>
          <cell r="J1888" t="str">
            <v>LETRAS EN GARANTÍA</v>
          </cell>
          <cell r="L1888" t="str">
            <v>TASA CERO</v>
          </cell>
          <cell r="M1888" t="str">
            <v>Argentina</v>
          </cell>
          <cell r="Q1888" t="str">
            <v>No mercado</v>
          </cell>
          <cell r="R1888">
            <v>1.3845000000000001</v>
          </cell>
          <cell r="S1888">
            <v>0</v>
          </cell>
          <cell r="T1888">
            <v>0</v>
          </cell>
          <cell r="U1888">
            <v>1.3845000000000001</v>
          </cell>
          <cell r="V1888">
            <v>0</v>
          </cell>
          <cell r="W1888">
            <v>0</v>
          </cell>
          <cell r="X1888">
            <v>1.3845000000000001</v>
          </cell>
          <cell r="Y1888">
            <v>0</v>
          </cell>
          <cell r="Z1888">
            <v>0</v>
          </cell>
          <cell r="AA1888"/>
          <cell r="AB1888"/>
          <cell r="AC1888"/>
          <cell r="AD1888"/>
          <cell r="AE1888"/>
          <cell r="AF1888"/>
          <cell r="AG1888"/>
          <cell r="AH1888"/>
          <cell r="AI1888"/>
          <cell r="AJ1888"/>
          <cell r="AK1888"/>
          <cell r="AL1888"/>
        </row>
        <row r="1889">
          <cell r="D1889" t="str">
            <v>USD</v>
          </cell>
          <cell r="J1889" t="str">
            <v>LETRAS EN GARANTÍA</v>
          </cell>
          <cell r="L1889" t="str">
            <v>TASA CERO</v>
          </cell>
          <cell r="M1889" t="str">
            <v>Argentina</v>
          </cell>
          <cell r="Q1889" t="str">
            <v>No mercado</v>
          </cell>
          <cell r="R1889">
            <v>1.3845000000000001</v>
          </cell>
          <cell r="S1889">
            <v>0</v>
          </cell>
          <cell r="T1889">
            <v>0</v>
          </cell>
          <cell r="U1889">
            <v>1.3845000000000001</v>
          </cell>
          <cell r="V1889">
            <v>0</v>
          </cell>
          <cell r="W1889">
            <v>0</v>
          </cell>
          <cell r="X1889">
            <v>1.3845000000000001</v>
          </cell>
          <cell r="Y1889">
            <v>0</v>
          </cell>
          <cell r="Z1889">
            <v>0</v>
          </cell>
          <cell r="AA1889"/>
          <cell r="AB1889"/>
          <cell r="AC1889"/>
          <cell r="AD1889"/>
          <cell r="AE1889"/>
          <cell r="AF1889"/>
          <cell r="AG1889"/>
          <cell r="AH1889"/>
          <cell r="AI1889"/>
          <cell r="AJ1889"/>
          <cell r="AK1889"/>
          <cell r="AL1889"/>
        </row>
        <row r="1890">
          <cell r="D1890" t="str">
            <v>USD</v>
          </cell>
          <cell r="J1890" t="str">
            <v>LETRAS EN GARANTÍA</v>
          </cell>
          <cell r="L1890" t="str">
            <v>TASA CERO</v>
          </cell>
          <cell r="M1890" t="str">
            <v>Argentina</v>
          </cell>
          <cell r="Q1890" t="str">
            <v>No mercado</v>
          </cell>
          <cell r="R1890">
            <v>1.3845000000000001</v>
          </cell>
          <cell r="S1890">
            <v>0</v>
          </cell>
          <cell r="T1890">
            <v>0</v>
          </cell>
          <cell r="U1890">
            <v>1.3845000000000001</v>
          </cell>
          <cell r="V1890">
            <v>0</v>
          </cell>
          <cell r="W1890">
            <v>0</v>
          </cell>
          <cell r="X1890">
            <v>1.3845000000000001</v>
          </cell>
          <cell r="Y1890">
            <v>0</v>
          </cell>
          <cell r="Z1890">
            <v>0</v>
          </cell>
          <cell r="AA1890"/>
          <cell r="AB1890"/>
          <cell r="AC1890"/>
          <cell r="AD1890"/>
          <cell r="AE1890"/>
          <cell r="AF1890"/>
          <cell r="AG1890"/>
          <cell r="AH1890"/>
          <cell r="AI1890"/>
          <cell r="AJ1890"/>
          <cell r="AK1890"/>
          <cell r="AL1890"/>
        </row>
        <row r="1891">
          <cell r="D1891" t="str">
            <v>USD</v>
          </cell>
          <cell r="J1891" t="str">
            <v>LETRAS EN GARANTÍA</v>
          </cell>
          <cell r="L1891" t="str">
            <v>TASA CERO</v>
          </cell>
          <cell r="M1891" t="str">
            <v>Argentina</v>
          </cell>
          <cell r="Q1891" t="str">
            <v>No mercado</v>
          </cell>
          <cell r="R1891">
            <v>1.3845000000000001</v>
          </cell>
          <cell r="S1891">
            <v>0</v>
          </cell>
          <cell r="T1891">
            <v>0</v>
          </cell>
          <cell r="U1891">
            <v>1.3845000000000001</v>
          </cell>
          <cell r="V1891">
            <v>0</v>
          </cell>
          <cell r="W1891">
            <v>0</v>
          </cell>
          <cell r="X1891">
            <v>1.3845000000000001</v>
          </cell>
          <cell r="Y1891">
            <v>0</v>
          </cell>
          <cell r="Z1891">
            <v>0</v>
          </cell>
          <cell r="AA1891"/>
          <cell r="AB1891"/>
          <cell r="AC1891"/>
          <cell r="AD1891"/>
          <cell r="AE1891"/>
          <cell r="AF1891"/>
          <cell r="AG1891"/>
          <cell r="AH1891"/>
          <cell r="AI1891"/>
          <cell r="AJ1891"/>
          <cell r="AK1891"/>
          <cell r="AL1891"/>
        </row>
        <row r="1892">
          <cell r="D1892" t="str">
            <v>USD</v>
          </cell>
          <cell r="J1892" t="str">
            <v>LETRAS EN GARANTÍA</v>
          </cell>
          <cell r="L1892" t="str">
            <v>TASA CERO</v>
          </cell>
          <cell r="M1892" t="str">
            <v>Argentina</v>
          </cell>
          <cell r="Q1892" t="str">
            <v>No mercado</v>
          </cell>
          <cell r="R1892">
            <v>1.3845000000000001</v>
          </cell>
          <cell r="S1892">
            <v>0</v>
          </cell>
          <cell r="T1892">
            <v>0</v>
          </cell>
          <cell r="U1892">
            <v>1.3845000000000001</v>
          </cell>
          <cell r="V1892">
            <v>0</v>
          </cell>
          <cell r="W1892">
            <v>0</v>
          </cell>
          <cell r="X1892">
            <v>1.3845000000000001</v>
          </cell>
          <cell r="Y1892">
            <v>0</v>
          </cell>
          <cell r="Z1892">
            <v>0</v>
          </cell>
          <cell r="AA1892"/>
          <cell r="AB1892"/>
          <cell r="AC1892"/>
          <cell r="AD1892"/>
          <cell r="AE1892"/>
          <cell r="AF1892"/>
          <cell r="AG1892"/>
          <cell r="AH1892"/>
          <cell r="AI1892"/>
          <cell r="AJ1892"/>
          <cell r="AK1892"/>
          <cell r="AL1892"/>
        </row>
        <row r="1893">
          <cell r="D1893" t="str">
            <v>USD</v>
          </cell>
          <cell r="J1893" t="str">
            <v>LETRAS EN GARANTÍA</v>
          </cell>
          <cell r="L1893" t="str">
            <v>TASA CERO</v>
          </cell>
          <cell r="M1893" t="str">
            <v>Argentina</v>
          </cell>
          <cell r="Q1893" t="str">
            <v>No mercado</v>
          </cell>
          <cell r="R1893">
            <v>1.3845000000000001</v>
          </cell>
          <cell r="S1893">
            <v>0</v>
          </cell>
          <cell r="T1893">
            <v>0</v>
          </cell>
          <cell r="U1893">
            <v>1.3845000000000001</v>
          </cell>
          <cell r="V1893">
            <v>0</v>
          </cell>
          <cell r="W1893">
            <v>0</v>
          </cell>
          <cell r="X1893">
            <v>1.3845000000000001</v>
          </cell>
          <cell r="Y1893">
            <v>0</v>
          </cell>
          <cell r="Z1893">
            <v>0</v>
          </cell>
          <cell r="AA1893"/>
          <cell r="AB1893"/>
          <cell r="AC1893"/>
          <cell r="AD1893"/>
          <cell r="AE1893"/>
          <cell r="AF1893"/>
          <cell r="AG1893"/>
          <cell r="AH1893"/>
          <cell r="AI1893"/>
          <cell r="AJ1893"/>
          <cell r="AK1893"/>
          <cell r="AL1893"/>
        </row>
        <row r="1894">
          <cell r="D1894" t="str">
            <v>USD</v>
          </cell>
          <cell r="J1894" t="str">
            <v>LETRAS EN GARANTÍA</v>
          </cell>
          <cell r="L1894" t="str">
            <v>TASA CERO</v>
          </cell>
          <cell r="M1894" t="str">
            <v>Argentina</v>
          </cell>
          <cell r="Q1894" t="str">
            <v>No mercado</v>
          </cell>
          <cell r="R1894">
            <v>1.3845000000000001</v>
          </cell>
          <cell r="S1894">
            <v>0</v>
          </cell>
          <cell r="T1894">
            <v>0</v>
          </cell>
          <cell r="U1894">
            <v>1.3845000000000001</v>
          </cell>
          <cell r="V1894">
            <v>0</v>
          </cell>
          <cell r="W1894">
            <v>0</v>
          </cell>
          <cell r="X1894">
            <v>1.3845000000000001</v>
          </cell>
          <cell r="Y1894">
            <v>0</v>
          </cell>
          <cell r="Z1894">
            <v>0</v>
          </cell>
          <cell r="AA1894"/>
          <cell r="AB1894"/>
          <cell r="AC1894"/>
          <cell r="AD1894"/>
          <cell r="AE1894"/>
          <cell r="AF1894"/>
          <cell r="AG1894"/>
          <cell r="AH1894"/>
          <cell r="AI1894"/>
          <cell r="AJ1894"/>
          <cell r="AK1894"/>
          <cell r="AL1894"/>
        </row>
        <row r="1895">
          <cell r="D1895" t="str">
            <v>USD</v>
          </cell>
          <cell r="J1895" t="str">
            <v>LETRAS EN GARANTÍA</v>
          </cell>
          <cell r="L1895" t="str">
            <v>TASA CERO</v>
          </cell>
          <cell r="M1895" t="str">
            <v>Argentina</v>
          </cell>
          <cell r="Q1895" t="str">
            <v>No mercado</v>
          </cell>
          <cell r="R1895">
            <v>1.3845000000000001</v>
          </cell>
          <cell r="S1895">
            <v>0</v>
          </cell>
          <cell r="T1895">
            <v>0</v>
          </cell>
          <cell r="U1895">
            <v>1.3845000000000001</v>
          </cell>
          <cell r="V1895">
            <v>0</v>
          </cell>
          <cell r="W1895">
            <v>0</v>
          </cell>
          <cell r="X1895">
            <v>1.3845000000000001</v>
          </cell>
          <cell r="Y1895">
            <v>0</v>
          </cell>
          <cell r="Z1895">
            <v>0</v>
          </cell>
          <cell r="AA1895"/>
          <cell r="AB1895"/>
          <cell r="AC1895"/>
          <cell r="AD1895"/>
          <cell r="AE1895"/>
          <cell r="AF1895"/>
          <cell r="AG1895"/>
          <cell r="AH1895"/>
          <cell r="AI1895"/>
          <cell r="AJ1895"/>
          <cell r="AK1895"/>
          <cell r="AL1895"/>
        </row>
        <row r="1896">
          <cell r="D1896" t="str">
            <v>USD</v>
          </cell>
          <cell r="J1896" t="str">
            <v>LETRAS EN GARANTÍA</v>
          </cell>
          <cell r="L1896" t="str">
            <v>TASA CERO</v>
          </cell>
          <cell r="M1896" t="str">
            <v>Argentina</v>
          </cell>
          <cell r="Q1896" t="str">
            <v>No mercado</v>
          </cell>
          <cell r="R1896">
            <v>1.3845000000000001</v>
          </cell>
          <cell r="S1896">
            <v>0</v>
          </cell>
          <cell r="T1896">
            <v>0</v>
          </cell>
          <cell r="U1896">
            <v>1.3845000000000001</v>
          </cell>
          <cell r="V1896">
            <v>0</v>
          </cell>
          <cell r="W1896">
            <v>0</v>
          </cell>
          <cell r="X1896">
            <v>1.3845000000000001</v>
          </cell>
          <cell r="Y1896">
            <v>0</v>
          </cell>
          <cell r="Z1896">
            <v>0</v>
          </cell>
          <cell r="AA1896"/>
          <cell r="AB1896"/>
          <cell r="AC1896"/>
          <cell r="AD1896"/>
          <cell r="AE1896"/>
          <cell r="AF1896"/>
          <cell r="AG1896"/>
          <cell r="AH1896"/>
          <cell r="AI1896"/>
          <cell r="AJ1896"/>
          <cell r="AK1896"/>
          <cell r="AL1896"/>
        </row>
        <row r="1897">
          <cell r="D1897" t="str">
            <v>USD</v>
          </cell>
          <cell r="J1897" t="str">
            <v>LETRAS EN GARANTÍA</v>
          </cell>
          <cell r="L1897" t="str">
            <v>TASA CERO</v>
          </cell>
          <cell r="M1897" t="str">
            <v>Argentina</v>
          </cell>
          <cell r="Q1897" t="str">
            <v>No mercado</v>
          </cell>
          <cell r="R1897">
            <v>1.3845000000000001</v>
          </cell>
          <cell r="S1897">
            <v>0</v>
          </cell>
          <cell r="T1897">
            <v>0</v>
          </cell>
          <cell r="U1897">
            <v>1.3845000000000001</v>
          </cell>
          <cell r="V1897">
            <v>0</v>
          </cell>
          <cell r="W1897">
            <v>0</v>
          </cell>
          <cell r="X1897">
            <v>1.3845000000000001</v>
          </cell>
          <cell r="Y1897">
            <v>0</v>
          </cell>
          <cell r="Z1897">
            <v>0</v>
          </cell>
          <cell r="AA1897"/>
          <cell r="AB1897"/>
          <cell r="AC1897"/>
          <cell r="AD1897"/>
          <cell r="AE1897"/>
          <cell r="AF1897"/>
          <cell r="AG1897"/>
          <cell r="AH1897"/>
          <cell r="AI1897"/>
          <cell r="AJ1897"/>
          <cell r="AK1897"/>
          <cell r="AL1897"/>
        </row>
        <row r="1898">
          <cell r="D1898" t="str">
            <v>USD</v>
          </cell>
          <cell r="J1898" t="str">
            <v>LETRAS EN GARANTÍA</v>
          </cell>
          <cell r="L1898" t="str">
            <v>TASA CERO</v>
          </cell>
          <cell r="M1898" t="str">
            <v>Argentina</v>
          </cell>
          <cell r="Q1898" t="str">
            <v>No mercado</v>
          </cell>
          <cell r="R1898">
            <v>1.3845000000000001</v>
          </cell>
          <cell r="S1898">
            <v>0</v>
          </cell>
          <cell r="T1898">
            <v>0</v>
          </cell>
          <cell r="U1898">
            <v>1.3845000000000001</v>
          </cell>
          <cell r="V1898">
            <v>0</v>
          </cell>
          <cell r="W1898">
            <v>0</v>
          </cell>
          <cell r="X1898">
            <v>1.3845000000000001</v>
          </cell>
          <cell r="Y1898">
            <v>0</v>
          </cell>
          <cell r="Z1898">
            <v>0</v>
          </cell>
          <cell r="AA1898"/>
          <cell r="AB1898"/>
          <cell r="AC1898"/>
          <cell r="AD1898"/>
          <cell r="AE1898"/>
          <cell r="AF1898"/>
          <cell r="AG1898"/>
          <cell r="AH1898"/>
          <cell r="AI1898"/>
          <cell r="AJ1898"/>
          <cell r="AK1898"/>
          <cell r="AL1898"/>
        </row>
        <row r="1899">
          <cell r="D1899" t="str">
            <v>USD</v>
          </cell>
          <cell r="J1899" t="str">
            <v>LETRAS EN GARANTÍA</v>
          </cell>
          <cell r="L1899" t="str">
            <v>TASA CERO</v>
          </cell>
          <cell r="M1899" t="str">
            <v>Argentina</v>
          </cell>
          <cell r="Q1899" t="str">
            <v>No mercado</v>
          </cell>
          <cell r="R1899">
            <v>1.3845000000000001</v>
          </cell>
          <cell r="S1899">
            <v>0</v>
          </cell>
          <cell r="T1899">
            <v>0</v>
          </cell>
          <cell r="U1899">
            <v>1.3845000000000001</v>
          </cell>
          <cell r="V1899">
            <v>0</v>
          </cell>
          <cell r="W1899">
            <v>0</v>
          </cell>
          <cell r="X1899">
            <v>1.3845000000000001</v>
          </cell>
          <cell r="Y1899">
            <v>0</v>
          </cell>
          <cell r="Z1899">
            <v>0</v>
          </cell>
          <cell r="AA1899"/>
          <cell r="AB1899"/>
          <cell r="AC1899"/>
          <cell r="AD1899"/>
          <cell r="AE1899"/>
          <cell r="AF1899"/>
          <cell r="AG1899"/>
          <cell r="AH1899"/>
          <cell r="AI1899"/>
          <cell r="AJ1899"/>
          <cell r="AK1899"/>
          <cell r="AL1899"/>
        </row>
        <row r="1900">
          <cell r="D1900" t="str">
            <v>USD</v>
          </cell>
          <cell r="J1900" t="str">
            <v>LETRAS EN GARANTÍA</v>
          </cell>
          <cell r="L1900" t="str">
            <v>TASA CERO</v>
          </cell>
          <cell r="M1900" t="str">
            <v>Argentina</v>
          </cell>
          <cell r="Q1900" t="str">
            <v>No mercado</v>
          </cell>
          <cell r="R1900">
            <v>1.3845000000000001</v>
          </cell>
          <cell r="S1900">
            <v>0</v>
          </cell>
          <cell r="T1900">
            <v>0</v>
          </cell>
          <cell r="U1900">
            <v>1.3845000000000001</v>
          </cell>
          <cell r="V1900">
            <v>0</v>
          </cell>
          <cell r="W1900">
            <v>0</v>
          </cell>
          <cell r="X1900">
            <v>1.3845000000000001</v>
          </cell>
          <cell r="Y1900">
            <v>0</v>
          </cell>
          <cell r="Z1900">
            <v>0</v>
          </cell>
          <cell r="AA1900"/>
          <cell r="AB1900"/>
          <cell r="AC1900"/>
          <cell r="AD1900"/>
          <cell r="AE1900"/>
          <cell r="AF1900"/>
          <cell r="AG1900"/>
          <cell r="AH1900"/>
          <cell r="AI1900"/>
          <cell r="AJ1900"/>
          <cell r="AK1900"/>
          <cell r="AL1900"/>
        </row>
        <row r="1901">
          <cell r="D1901" t="str">
            <v>USD</v>
          </cell>
          <cell r="J1901" t="str">
            <v>LETRAS EN GARANTÍA</v>
          </cell>
          <cell r="L1901" t="str">
            <v>TASA CERO</v>
          </cell>
          <cell r="M1901" t="str">
            <v>Argentina</v>
          </cell>
          <cell r="Q1901" t="str">
            <v>No mercado</v>
          </cell>
          <cell r="R1901">
            <v>1.3845000000000001</v>
          </cell>
          <cell r="S1901">
            <v>0</v>
          </cell>
          <cell r="T1901">
            <v>0</v>
          </cell>
          <cell r="U1901">
            <v>1.3845000000000001</v>
          </cell>
          <cell r="V1901">
            <v>0</v>
          </cell>
          <cell r="W1901">
            <v>0</v>
          </cell>
          <cell r="X1901">
            <v>1.3845000000000001</v>
          </cell>
          <cell r="Y1901">
            <v>0</v>
          </cell>
          <cell r="Z1901">
            <v>0</v>
          </cell>
          <cell r="AA1901"/>
          <cell r="AB1901"/>
          <cell r="AC1901"/>
          <cell r="AD1901"/>
          <cell r="AE1901"/>
          <cell r="AF1901"/>
          <cell r="AG1901"/>
          <cell r="AH1901"/>
          <cell r="AI1901"/>
          <cell r="AJ1901"/>
          <cell r="AK1901"/>
          <cell r="AL1901"/>
        </row>
        <row r="1902">
          <cell r="D1902" t="str">
            <v>USD</v>
          </cell>
          <cell r="J1902" t="str">
            <v>LETRAS EN GARANTÍA</v>
          </cell>
          <cell r="L1902" t="str">
            <v>TASA CERO</v>
          </cell>
          <cell r="M1902" t="str">
            <v>Argentina</v>
          </cell>
          <cell r="Q1902" t="str">
            <v>No mercado</v>
          </cell>
          <cell r="R1902">
            <v>1.43</v>
          </cell>
          <cell r="S1902">
            <v>0</v>
          </cell>
          <cell r="T1902">
            <v>0</v>
          </cell>
          <cell r="U1902">
            <v>1.43</v>
          </cell>
          <cell r="V1902">
            <v>0</v>
          </cell>
          <cell r="W1902">
            <v>0</v>
          </cell>
          <cell r="X1902">
            <v>1.43</v>
          </cell>
          <cell r="Y1902">
            <v>0</v>
          </cell>
          <cell r="Z1902">
            <v>0</v>
          </cell>
          <cell r="AA1902"/>
          <cell r="AB1902"/>
          <cell r="AC1902"/>
          <cell r="AD1902"/>
          <cell r="AE1902"/>
          <cell r="AF1902"/>
          <cell r="AG1902"/>
          <cell r="AH1902"/>
          <cell r="AI1902"/>
          <cell r="AJ1902"/>
          <cell r="AK1902"/>
          <cell r="AL1902"/>
        </row>
        <row r="1903">
          <cell r="D1903" t="str">
            <v>USD</v>
          </cell>
          <cell r="J1903" t="str">
            <v>LETRAS EN GARANTÍA</v>
          </cell>
          <cell r="L1903" t="str">
            <v>TASA CERO</v>
          </cell>
          <cell r="M1903" t="str">
            <v>Argentina</v>
          </cell>
          <cell r="Q1903" t="str">
            <v>No mercado</v>
          </cell>
          <cell r="R1903">
            <v>1.43</v>
          </cell>
          <cell r="S1903">
            <v>0</v>
          </cell>
          <cell r="T1903">
            <v>0</v>
          </cell>
          <cell r="U1903">
            <v>1.43</v>
          </cell>
          <cell r="V1903">
            <v>0</v>
          </cell>
          <cell r="W1903">
            <v>0</v>
          </cell>
          <cell r="X1903">
            <v>1.43</v>
          </cell>
          <cell r="Y1903">
            <v>0</v>
          </cell>
          <cell r="Z1903">
            <v>0</v>
          </cell>
          <cell r="AA1903"/>
          <cell r="AB1903"/>
          <cell r="AC1903"/>
          <cell r="AD1903"/>
          <cell r="AE1903"/>
          <cell r="AF1903"/>
          <cell r="AG1903"/>
          <cell r="AH1903"/>
          <cell r="AI1903"/>
          <cell r="AJ1903"/>
          <cell r="AK1903"/>
          <cell r="AL1903"/>
        </row>
        <row r="1904">
          <cell r="D1904" t="str">
            <v>USD</v>
          </cell>
          <cell r="J1904" t="str">
            <v>LETRAS EN GARANTÍA</v>
          </cell>
          <cell r="L1904" t="str">
            <v>TASA CERO</v>
          </cell>
          <cell r="M1904" t="str">
            <v>Argentina</v>
          </cell>
          <cell r="Q1904" t="str">
            <v>No mercado</v>
          </cell>
          <cell r="R1904">
            <v>1.43</v>
          </cell>
          <cell r="S1904">
            <v>0</v>
          </cell>
          <cell r="T1904">
            <v>0</v>
          </cell>
          <cell r="U1904">
            <v>1.43</v>
          </cell>
          <cell r="V1904">
            <v>0</v>
          </cell>
          <cell r="W1904">
            <v>0</v>
          </cell>
          <cell r="X1904">
            <v>1.43</v>
          </cell>
          <cell r="Y1904">
            <v>0</v>
          </cell>
          <cell r="Z1904">
            <v>0</v>
          </cell>
          <cell r="AA1904"/>
          <cell r="AB1904"/>
          <cell r="AC1904"/>
          <cell r="AD1904"/>
          <cell r="AE1904"/>
          <cell r="AF1904"/>
          <cell r="AG1904"/>
          <cell r="AH1904"/>
          <cell r="AI1904"/>
          <cell r="AJ1904"/>
          <cell r="AK1904"/>
          <cell r="AL1904"/>
        </row>
        <row r="1905">
          <cell r="D1905" t="str">
            <v>USD</v>
          </cell>
          <cell r="J1905" t="str">
            <v>LETRAS EN GARANTÍA</v>
          </cell>
          <cell r="L1905" t="str">
            <v>TASA CERO</v>
          </cell>
          <cell r="M1905" t="str">
            <v>Argentina</v>
          </cell>
          <cell r="Q1905" t="str">
            <v>No mercado</v>
          </cell>
          <cell r="R1905">
            <v>1.43</v>
          </cell>
          <cell r="S1905">
            <v>0</v>
          </cell>
          <cell r="T1905">
            <v>0</v>
          </cell>
          <cell r="U1905">
            <v>1.43</v>
          </cell>
          <cell r="V1905">
            <v>0</v>
          </cell>
          <cell r="W1905">
            <v>0</v>
          </cell>
          <cell r="X1905">
            <v>1.43</v>
          </cell>
          <cell r="Y1905">
            <v>0</v>
          </cell>
          <cell r="Z1905">
            <v>0</v>
          </cell>
          <cell r="AA1905"/>
          <cell r="AB1905"/>
          <cell r="AC1905"/>
          <cell r="AD1905"/>
          <cell r="AE1905"/>
          <cell r="AF1905"/>
          <cell r="AG1905"/>
          <cell r="AH1905"/>
          <cell r="AI1905"/>
          <cell r="AJ1905"/>
          <cell r="AK1905"/>
          <cell r="AL1905"/>
        </row>
        <row r="1906">
          <cell r="D1906" t="str">
            <v>USD</v>
          </cell>
          <cell r="J1906" t="str">
            <v>LETRAS EN GARANTÍA</v>
          </cell>
          <cell r="L1906" t="str">
            <v>TASA CERO</v>
          </cell>
          <cell r="M1906" t="str">
            <v>Argentina</v>
          </cell>
          <cell r="Q1906" t="str">
            <v>No mercado</v>
          </cell>
          <cell r="R1906">
            <v>1.43</v>
          </cell>
          <cell r="S1906">
            <v>0</v>
          </cell>
          <cell r="T1906">
            <v>0</v>
          </cell>
          <cell r="U1906">
            <v>1.43</v>
          </cell>
          <cell r="V1906">
            <v>0</v>
          </cell>
          <cell r="W1906">
            <v>0</v>
          </cell>
          <cell r="X1906">
            <v>1.43</v>
          </cell>
          <cell r="Y1906">
            <v>0</v>
          </cell>
          <cell r="Z1906">
            <v>0</v>
          </cell>
          <cell r="AA1906"/>
          <cell r="AB1906"/>
          <cell r="AC1906"/>
          <cell r="AD1906"/>
          <cell r="AE1906"/>
          <cell r="AF1906"/>
          <cell r="AG1906"/>
          <cell r="AH1906"/>
          <cell r="AI1906"/>
          <cell r="AJ1906"/>
          <cell r="AK1906"/>
          <cell r="AL1906"/>
        </row>
        <row r="1907">
          <cell r="D1907" t="str">
            <v>USD</v>
          </cell>
          <cell r="J1907" t="str">
            <v>LETRAS EN GARANTÍA</v>
          </cell>
          <cell r="L1907" t="str">
            <v>TASA CERO</v>
          </cell>
          <cell r="M1907" t="str">
            <v>Argentina</v>
          </cell>
          <cell r="Q1907" t="str">
            <v>No mercado</v>
          </cell>
          <cell r="R1907">
            <v>1.43</v>
          </cell>
          <cell r="S1907">
            <v>0</v>
          </cell>
          <cell r="T1907">
            <v>0</v>
          </cell>
          <cell r="U1907">
            <v>1.43</v>
          </cell>
          <cell r="V1907">
            <v>0</v>
          </cell>
          <cell r="W1907">
            <v>0</v>
          </cell>
          <cell r="X1907">
            <v>1.43</v>
          </cell>
          <cell r="Y1907">
            <v>0</v>
          </cell>
          <cell r="Z1907">
            <v>0</v>
          </cell>
          <cell r="AA1907"/>
          <cell r="AB1907"/>
          <cell r="AC1907"/>
          <cell r="AD1907"/>
          <cell r="AE1907"/>
          <cell r="AF1907"/>
          <cell r="AG1907"/>
          <cell r="AH1907"/>
          <cell r="AI1907"/>
          <cell r="AJ1907"/>
          <cell r="AK1907"/>
          <cell r="AL1907"/>
        </row>
        <row r="1908">
          <cell r="D1908" t="str">
            <v>USD</v>
          </cell>
          <cell r="J1908" t="str">
            <v>LETRAS EN GARANTÍA</v>
          </cell>
          <cell r="L1908" t="str">
            <v>TASA CERO</v>
          </cell>
          <cell r="M1908" t="str">
            <v>Argentina</v>
          </cell>
          <cell r="Q1908" t="str">
            <v>No mercado</v>
          </cell>
          <cell r="R1908">
            <v>1.43</v>
          </cell>
          <cell r="S1908">
            <v>0</v>
          </cell>
          <cell r="T1908">
            <v>0</v>
          </cell>
          <cell r="U1908">
            <v>1.43</v>
          </cell>
          <cell r="V1908">
            <v>0</v>
          </cell>
          <cell r="W1908">
            <v>0</v>
          </cell>
          <cell r="X1908">
            <v>1.43</v>
          </cell>
          <cell r="Y1908">
            <v>0</v>
          </cell>
          <cell r="Z1908">
            <v>0</v>
          </cell>
          <cell r="AA1908"/>
          <cell r="AB1908"/>
          <cell r="AC1908"/>
          <cell r="AD1908"/>
          <cell r="AE1908"/>
          <cell r="AF1908"/>
          <cell r="AG1908"/>
          <cell r="AH1908"/>
          <cell r="AI1908"/>
          <cell r="AJ1908"/>
          <cell r="AK1908"/>
          <cell r="AL1908"/>
        </row>
        <row r="1909">
          <cell r="D1909" t="str">
            <v>USD</v>
          </cell>
          <cell r="J1909" t="str">
            <v>LETRAS EN GARANTÍA</v>
          </cell>
          <cell r="L1909" t="str">
            <v>TASA CERO</v>
          </cell>
          <cell r="M1909" t="str">
            <v>Argentina</v>
          </cell>
          <cell r="Q1909" t="str">
            <v>No mercado</v>
          </cell>
          <cell r="R1909">
            <v>1.43</v>
          </cell>
          <cell r="S1909">
            <v>0</v>
          </cell>
          <cell r="T1909">
            <v>0</v>
          </cell>
          <cell r="U1909">
            <v>1.43</v>
          </cell>
          <cell r="V1909">
            <v>0</v>
          </cell>
          <cell r="W1909">
            <v>0</v>
          </cell>
          <cell r="X1909">
            <v>1.43</v>
          </cell>
          <cell r="Y1909">
            <v>0</v>
          </cell>
          <cell r="Z1909">
            <v>0</v>
          </cell>
          <cell r="AA1909"/>
          <cell r="AB1909"/>
          <cell r="AC1909"/>
          <cell r="AD1909"/>
          <cell r="AE1909"/>
          <cell r="AF1909"/>
          <cell r="AG1909"/>
          <cell r="AH1909"/>
          <cell r="AI1909"/>
          <cell r="AJ1909"/>
          <cell r="AK1909"/>
          <cell r="AL1909"/>
        </row>
        <row r="1910">
          <cell r="D1910" t="str">
            <v>USD</v>
          </cell>
          <cell r="J1910" t="str">
            <v>LETRAS EN GARANTÍA</v>
          </cell>
          <cell r="L1910" t="str">
            <v>TASA CERO</v>
          </cell>
          <cell r="M1910" t="str">
            <v>Argentina</v>
          </cell>
          <cell r="Q1910" t="str">
            <v>No mercado</v>
          </cell>
          <cell r="R1910">
            <v>1.43</v>
          </cell>
          <cell r="S1910">
            <v>0</v>
          </cell>
          <cell r="T1910">
            <v>0</v>
          </cell>
          <cell r="U1910">
            <v>1.43</v>
          </cell>
          <cell r="V1910">
            <v>0</v>
          </cell>
          <cell r="W1910">
            <v>0</v>
          </cell>
          <cell r="X1910">
            <v>1.43</v>
          </cell>
          <cell r="Y1910">
            <v>0</v>
          </cell>
          <cell r="Z1910">
            <v>0</v>
          </cell>
          <cell r="AA1910"/>
          <cell r="AB1910"/>
          <cell r="AC1910"/>
          <cell r="AD1910"/>
          <cell r="AE1910"/>
          <cell r="AF1910"/>
          <cell r="AG1910"/>
          <cell r="AH1910"/>
          <cell r="AI1910"/>
          <cell r="AJ1910"/>
          <cell r="AK1910"/>
          <cell r="AL1910"/>
        </row>
        <row r="1911">
          <cell r="D1911" t="str">
            <v>USD</v>
          </cell>
          <cell r="J1911" t="str">
            <v>LETRAS EN GARANTÍA</v>
          </cell>
          <cell r="L1911" t="str">
            <v>TASA CERO</v>
          </cell>
          <cell r="M1911" t="str">
            <v>Argentina</v>
          </cell>
          <cell r="Q1911" t="str">
            <v>No mercado</v>
          </cell>
          <cell r="R1911">
            <v>1.43</v>
          </cell>
          <cell r="S1911">
            <v>0</v>
          </cell>
          <cell r="T1911">
            <v>0</v>
          </cell>
          <cell r="U1911">
            <v>1.43</v>
          </cell>
          <cell r="V1911">
            <v>0</v>
          </cell>
          <cell r="W1911">
            <v>0</v>
          </cell>
          <cell r="X1911">
            <v>1.43</v>
          </cell>
          <cell r="Y1911">
            <v>0</v>
          </cell>
          <cell r="Z1911">
            <v>0</v>
          </cell>
          <cell r="AA1911"/>
          <cell r="AB1911"/>
          <cell r="AC1911"/>
          <cell r="AD1911"/>
          <cell r="AE1911"/>
          <cell r="AF1911"/>
          <cell r="AG1911"/>
          <cell r="AH1911"/>
          <cell r="AI1911"/>
          <cell r="AJ1911"/>
          <cell r="AK1911"/>
          <cell r="AL1911"/>
        </row>
        <row r="1912">
          <cell r="D1912" t="str">
            <v>USD</v>
          </cell>
          <cell r="J1912" t="str">
            <v>LETRAS EN GARANTÍA</v>
          </cell>
          <cell r="L1912" t="str">
            <v>TASA CERO</v>
          </cell>
          <cell r="M1912" t="str">
            <v>Argentina</v>
          </cell>
          <cell r="Q1912" t="str">
            <v>No mercado</v>
          </cell>
          <cell r="R1912">
            <v>1.43</v>
          </cell>
          <cell r="S1912">
            <v>0</v>
          </cell>
          <cell r="T1912">
            <v>0</v>
          </cell>
          <cell r="U1912">
            <v>1.43</v>
          </cell>
          <cell r="V1912">
            <v>0</v>
          </cell>
          <cell r="W1912">
            <v>0</v>
          </cell>
          <cell r="X1912">
            <v>1.43</v>
          </cell>
          <cell r="Y1912">
            <v>0</v>
          </cell>
          <cell r="Z1912">
            <v>0</v>
          </cell>
          <cell r="AA1912"/>
          <cell r="AB1912"/>
          <cell r="AC1912"/>
          <cell r="AD1912"/>
          <cell r="AE1912"/>
          <cell r="AF1912"/>
          <cell r="AG1912"/>
          <cell r="AH1912"/>
          <cell r="AI1912"/>
          <cell r="AJ1912"/>
          <cell r="AK1912"/>
          <cell r="AL1912"/>
        </row>
        <row r="1913">
          <cell r="D1913" t="str">
            <v>USD</v>
          </cell>
          <cell r="J1913" t="str">
            <v>LETRAS EN GARANTÍA</v>
          </cell>
          <cell r="L1913" t="str">
            <v>TASA CERO</v>
          </cell>
          <cell r="M1913" t="str">
            <v>Argentina</v>
          </cell>
          <cell r="Q1913" t="str">
            <v>No mercado</v>
          </cell>
          <cell r="R1913">
            <v>1.43</v>
          </cell>
          <cell r="S1913">
            <v>0</v>
          </cell>
          <cell r="T1913">
            <v>0</v>
          </cell>
          <cell r="U1913">
            <v>1.43</v>
          </cell>
          <cell r="V1913">
            <v>0</v>
          </cell>
          <cell r="W1913">
            <v>0</v>
          </cell>
          <cell r="X1913">
            <v>1.43</v>
          </cell>
          <cell r="Y1913">
            <v>0</v>
          </cell>
          <cell r="Z1913">
            <v>0</v>
          </cell>
          <cell r="AA1913"/>
          <cell r="AB1913"/>
          <cell r="AC1913"/>
          <cell r="AD1913"/>
          <cell r="AE1913"/>
          <cell r="AF1913"/>
          <cell r="AG1913"/>
          <cell r="AH1913"/>
          <cell r="AI1913"/>
          <cell r="AJ1913"/>
          <cell r="AK1913"/>
          <cell r="AL1913"/>
        </row>
        <row r="1914">
          <cell r="D1914" t="str">
            <v>USD</v>
          </cell>
          <cell r="J1914" t="str">
            <v>LETRAS EN GARANTÍA</v>
          </cell>
          <cell r="L1914" t="str">
            <v>TASA CERO</v>
          </cell>
          <cell r="M1914" t="str">
            <v>Argentina</v>
          </cell>
          <cell r="Q1914" t="str">
            <v>No mercado</v>
          </cell>
          <cell r="R1914">
            <v>1.43</v>
          </cell>
          <cell r="S1914">
            <v>0</v>
          </cell>
          <cell r="T1914">
            <v>0</v>
          </cell>
          <cell r="U1914">
            <v>1.43</v>
          </cell>
          <cell r="V1914">
            <v>0</v>
          </cell>
          <cell r="W1914">
            <v>0</v>
          </cell>
          <cell r="X1914">
            <v>1.43</v>
          </cell>
          <cell r="Y1914">
            <v>0</v>
          </cell>
          <cell r="Z1914">
            <v>0</v>
          </cell>
          <cell r="AA1914"/>
          <cell r="AB1914"/>
          <cell r="AC1914"/>
          <cell r="AD1914"/>
          <cell r="AE1914"/>
          <cell r="AF1914"/>
          <cell r="AG1914"/>
          <cell r="AH1914"/>
          <cell r="AI1914"/>
          <cell r="AJ1914"/>
          <cell r="AK1914"/>
          <cell r="AL1914"/>
        </row>
        <row r="1915">
          <cell r="D1915" t="str">
            <v>USD</v>
          </cell>
          <cell r="J1915" t="str">
            <v>LETRAS EN GARANTÍA</v>
          </cell>
          <cell r="L1915" t="str">
            <v>TASA CERO</v>
          </cell>
          <cell r="M1915" t="str">
            <v>Argentina</v>
          </cell>
          <cell r="Q1915" t="str">
            <v>No mercado</v>
          </cell>
          <cell r="R1915">
            <v>1.43</v>
          </cell>
          <cell r="S1915">
            <v>0</v>
          </cell>
          <cell r="T1915">
            <v>0</v>
          </cell>
          <cell r="U1915">
            <v>1.43</v>
          </cell>
          <cell r="V1915">
            <v>0</v>
          </cell>
          <cell r="W1915">
            <v>0</v>
          </cell>
          <cell r="X1915">
            <v>1.43</v>
          </cell>
          <cell r="Y1915">
            <v>0</v>
          </cell>
          <cell r="Z1915">
            <v>0</v>
          </cell>
          <cell r="AA1915"/>
          <cell r="AB1915"/>
          <cell r="AC1915"/>
          <cell r="AD1915"/>
          <cell r="AE1915"/>
          <cell r="AF1915"/>
          <cell r="AG1915"/>
          <cell r="AH1915"/>
          <cell r="AI1915"/>
          <cell r="AJ1915"/>
          <cell r="AK1915"/>
          <cell r="AL1915"/>
        </row>
        <row r="1916">
          <cell r="D1916" t="str">
            <v>USD</v>
          </cell>
          <cell r="J1916" t="str">
            <v>LETRAS EN GARANTÍA</v>
          </cell>
          <cell r="L1916" t="str">
            <v>TASA CERO</v>
          </cell>
          <cell r="M1916" t="str">
            <v>Argentina</v>
          </cell>
          <cell r="Q1916" t="str">
            <v>No mercado</v>
          </cell>
          <cell r="R1916">
            <v>1.43</v>
          </cell>
          <cell r="S1916">
            <v>0</v>
          </cell>
          <cell r="T1916">
            <v>0</v>
          </cell>
          <cell r="U1916">
            <v>1.43</v>
          </cell>
          <cell r="V1916">
            <v>0</v>
          </cell>
          <cell r="W1916">
            <v>0</v>
          </cell>
          <cell r="X1916">
            <v>1.43</v>
          </cell>
          <cell r="Y1916">
            <v>0</v>
          </cell>
          <cell r="Z1916">
            <v>0</v>
          </cell>
          <cell r="AA1916"/>
          <cell r="AB1916"/>
          <cell r="AC1916"/>
          <cell r="AD1916"/>
          <cell r="AE1916"/>
          <cell r="AF1916"/>
          <cell r="AG1916"/>
          <cell r="AH1916"/>
          <cell r="AI1916"/>
          <cell r="AJ1916"/>
          <cell r="AK1916"/>
          <cell r="AL1916"/>
        </row>
        <row r="1917">
          <cell r="D1917" t="str">
            <v>USD</v>
          </cell>
          <cell r="J1917" t="str">
            <v>LETRAS EN GARANTÍA</v>
          </cell>
          <cell r="L1917" t="str">
            <v>TASA CERO</v>
          </cell>
          <cell r="M1917" t="str">
            <v>Argentina</v>
          </cell>
          <cell r="Q1917" t="str">
            <v>No mercado</v>
          </cell>
          <cell r="R1917">
            <v>1.43</v>
          </cell>
          <cell r="S1917">
            <v>0</v>
          </cell>
          <cell r="T1917">
            <v>0</v>
          </cell>
          <cell r="U1917">
            <v>1.43</v>
          </cell>
          <cell r="V1917">
            <v>0</v>
          </cell>
          <cell r="W1917">
            <v>0</v>
          </cell>
          <cell r="X1917">
            <v>1.43</v>
          </cell>
          <cell r="Y1917">
            <v>0</v>
          </cell>
          <cell r="Z1917">
            <v>0</v>
          </cell>
          <cell r="AA1917"/>
          <cell r="AB1917"/>
          <cell r="AC1917"/>
          <cell r="AD1917"/>
          <cell r="AE1917"/>
          <cell r="AF1917"/>
          <cell r="AG1917"/>
          <cell r="AH1917"/>
          <cell r="AI1917"/>
          <cell r="AJ1917"/>
          <cell r="AK1917"/>
          <cell r="AL1917"/>
        </row>
        <row r="1918">
          <cell r="D1918" t="str">
            <v>USD</v>
          </cell>
          <cell r="J1918" t="str">
            <v>LETRAS EN GARANTÍA</v>
          </cell>
          <cell r="L1918" t="str">
            <v>TASA CERO</v>
          </cell>
          <cell r="M1918" t="str">
            <v>Argentina</v>
          </cell>
          <cell r="Q1918" t="str">
            <v>No mercado</v>
          </cell>
          <cell r="R1918">
            <v>1.43</v>
          </cell>
          <cell r="S1918">
            <v>0</v>
          </cell>
          <cell r="T1918">
            <v>0</v>
          </cell>
          <cell r="U1918">
            <v>1.43</v>
          </cell>
          <cell r="V1918">
            <v>0</v>
          </cell>
          <cell r="W1918">
            <v>0</v>
          </cell>
          <cell r="X1918">
            <v>1.43</v>
          </cell>
          <cell r="Y1918">
            <v>0</v>
          </cell>
          <cell r="Z1918">
            <v>0</v>
          </cell>
          <cell r="AA1918"/>
          <cell r="AB1918"/>
          <cell r="AC1918"/>
          <cell r="AD1918"/>
          <cell r="AE1918"/>
          <cell r="AF1918"/>
          <cell r="AG1918"/>
          <cell r="AH1918"/>
          <cell r="AI1918"/>
          <cell r="AJ1918"/>
          <cell r="AK1918"/>
          <cell r="AL1918"/>
        </row>
        <row r="1919">
          <cell r="D1919" t="str">
            <v>USD</v>
          </cell>
          <cell r="J1919" t="str">
            <v>LETRAS EN GARANTÍA</v>
          </cell>
          <cell r="L1919" t="str">
            <v>TASA CERO</v>
          </cell>
          <cell r="M1919" t="str">
            <v>Argentina</v>
          </cell>
          <cell r="Q1919" t="str">
            <v>No mercado</v>
          </cell>
          <cell r="R1919">
            <v>1.43</v>
          </cell>
          <cell r="S1919">
            <v>0</v>
          </cell>
          <cell r="T1919">
            <v>0</v>
          </cell>
          <cell r="U1919">
            <v>1.43</v>
          </cell>
          <cell r="V1919">
            <v>0</v>
          </cell>
          <cell r="W1919">
            <v>0</v>
          </cell>
          <cell r="X1919">
            <v>1.43</v>
          </cell>
          <cell r="Y1919">
            <v>0</v>
          </cell>
          <cell r="Z1919">
            <v>0</v>
          </cell>
          <cell r="AA1919"/>
          <cell r="AB1919"/>
          <cell r="AC1919"/>
          <cell r="AD1919"/>
          <cell r="AE1919"/>
          <cell r="AF1919"/>
          <cell r="AG1919"/>
          <cell r="AH1919"/>
          <cell r="AI1919"/>
          <cell r="AJ1919"/>
          <cell r="AK1919"/>
          <cell r="AL1919"/>
        </row>
        <row r="1920">
          <cell r="D1920" t="str">
            <v>USD</v>
          </cell>
          <cell r="J1920" t="str">
            <v>LETRAS EN GARANTÍA</v>
          </cell>
          <cell r="L1920" t="str">
            <v>TASA CERO</v>
          </cell>
          <cell r="M1920" t="str">
            <v>Argentina</v>
          </cell>
          <cell r="Q1920" t="str">
            <v>No mercado</v>
          </cell>
          <cell r="R1920">
            <v>1.43</v>
          </cell>
          <cell r="S1920">
            <v>0</v>
          </cell>
          <cell r="T1920">
            <v>0</v>
          </cell>
          <cell r="U1920">
            <v>1.43</v>
          </cell>
          <cell r="V1920">
            <v>0</v>
          </cell>
          <cell r="W1920">
            <v>0</v>
          </cell>
          <cell r="X1920">
            <v>1.43</v>
          </cell>
          <cell r="Y1920">
            <v>0</v>
          </cell>
          <cell r="Z1920">
            <v>0</v>
          </cell>
          <cell r="AA1920"/>
          <cell r="AB1920"/>
          <cell r="AC1920"/>
          <cell r="AD1920"/>
          <cell r="AE1920"/>
          <cell r="AF1920"/>
          <cell r="AG1920"/>
          <cell r="AH1920"/>
          <cell r="AI1920"/>
          <cell r="AJ1920"/>
          <cell r="AK1920"/>
          <cell r="AL1920"/>
        </row>
        <row r="1921">
          <cell r="D1921" t="str">
            <v>USD</v>
          </cell>
          <cell r="J1921" t="str">
            <v>LETRAS EN GARANTÍA</v>
          </cell>
          <cell r="L1921" t="str">
            <v>TASA CERO</v>
          </cell>
          <cell r="M1921" t="str">
            <v>Argentina</v>
          </cell>
          <cell r="Q1921" t="str">
            <v>No mercado</v>
          </cell>
          <cell r="R1921">
            <v>1.43</v>
          </cell>
          <cell r="S1921">
            <v>0</v>
          </cell>
          <cell r="T1921">
            <v>0</v>
          </cell>
          <cell r="U1921">
            <v>1.43</v>
          </cell>
          <cell r="V1921">
            <v>0</v>
          </cell>
          <cell r="W1921">
            <v>0</v>
          </cell>
          <cell r="X1921">
            <v>1.43</v>
          </cell>
          <cell r="Y1921">
            <v>0</v>
          </cell>
          <cell r="Z1921">
            <v>0</v>
          </cell>
          <cell r="AA1921"/>
          <cell r="AB1921"/>
          <cell r="AC1921"/>
          <cell r="AD1921"/>
          <cell r="AE1921"/>
          <cell r="AF1921"/>
          <cell r="AG1921"/>
          <cell r="AH1921"/>
          <cell r="AI1921"/>
          <cell r="AJ1921"/>
          <cell r="AK1921"/>
          <cell r="AL1921"/>
        </row>
        <row r="1922">
          <cell r="D1922" t="str">
            <v>USD</v>
          </cell>
          <cell r="J1922" t="str">
            <v>LETRAS EN GARANTÍA</v>
          </cell>
          <cell r="L1922" t="str">
            <v>TASA CERO</v>
          </cell>
          <cell r="M1922" t="str">
            <v>Argentina</v>
          </cell>
          <cell r="Q1922" t="str">
            <v>No mercado</v>
          </cell>
          <cell r="R1922">
            <v>1.43</v>
          </cell>
          <cell r="S1922">
            <v>0</v>
          </cell>
          <cell r="T1922">
            <v>0</v>
          </cell>
          <cell r="U1922">
            <v>1.43</v>
          </cell>
          <cell r="V1922">
            <v>0</v>
          </cell>
          <cell r="W1922">
            <v>0</v>
          </cell>
          <cell r="X1922">
            <v>1.43</v>
          </cell>
          <cell r="Y1922">
            <v>0</v>
          </cell>
          <cell r="Z1922">
            <v>0</v>
          </cell>
          <cell r="AA1922"/>
          <cell r="AB1922"/>
          <cell r="AC1922"/>
          <cell r="AD1922"/>
          <cell r="AE1922"/>
          <cell r="AF1922"/>
          <cell r="AG1922"/>
          <cell r="AH1922"/>
          <cell r="AI1922"/>
          <cell r="AJ1922"/>
          <cell r="AK1922"/>
          <cell r="AL1922"/>
        </row>
        <row r="1923">
          <cell r="D1923" t="str">
            <v>USD</v>
          </cell>
          <cell r="J1923" t="str">
            <v>LETRAS EN GARANTÍA</v>
          </cell>
          <cell r="L1923" t="str">
            <v>TASA CERO</v>
          </cell>
          <cell r="M1923" t="str">
            <v>Argentina</v>
          </cell>
          <cell r="Q1923" t="str">
            <v>No mercado</v>
          </cell>
          <cell r="R1923">
            <v>1.43</v>
          </cell>
          <cell r="S1923">
            <v>0</v>
          </cell>
          <cell r="T1923">
            <v>0</v>
          </cell>
          <cell r="U1923">
            <v>1.43</v>
          </cell>
          <cell r="V1923">
            <v>0</v>
          </cell>
          <cell r="W1923">
            <v>0</v>
          </cell>
          <cell r="X1923">
            <v>1.43</v>
          </cell>
          <cell r="Y1923">
            <v>0</v>
          </cell>
          <cell r="Z1923">
            <v>0</v>
          </cell>
          <cell r="AA1923"/>
          <cell r="AB1923"/>
          <cell r="AC1923"/>
          <cell r="AD1923"/>
          <cell r="AE1923"/>
          <cell r="AF1923"/>
          <cell r="AG1923"/>
          <cell r="AH1923"/>
          <cell r="AI1923"/>
          <cell r="AJ1923"/>
          <cell r="AK1923"/>
          <cell r="AL1923"/>
        </row>
        <row r="1924">
          <cell r="D1924" t="str">
            <v>USD</v>
          </cell>
          <cell r="J1924" t="str">
            <v>LETRAS EN GARANTÍA</v>
          </cell>
          <cell r="L1924" t="str">
            <v>TASA CERO</v>
          </cell>
          <cell r="M1924" t="str">
            <v>Argentina</v>
          </cell>
          <cell r="Q1924" t="str">
            <v>No mercado</v>
          </cell>
          <cell r="R1924">
            <v>1.43</v>
          </cell>
          <cell r="S1924">
            <v>0</v>
          </cell>
          <cell r="T1924">
            <v>0</v>
          </cell>
          <cell r="U1924">
            <v>1.43</v>
          </cell>
          <cell r="V1924">
            <v>0</v>
          </cell>
          <cell r="W1924">
            <v>0</v>
          </cell>
          <cell r="X1924">
            <v>1.43</v>
          </cell>
          <cell r="Y1924">
            <v>0</v>
          </cell>
          <cell r="Z1924">
            <v>0</v>
          </cell>
          <cell r="AA1924"/>
          <cell r="AB1924"/>
          <cell r="AC1924"/>
          <cell r="AD1924"/>
          <cell r="AE1924"/>
          <cell r="AF1924"/>
          <cell r="AG1924"/>
          <cell r="AH1924"/>
          <cell r="AI1924"/>
          <cell r="AJ1924"/>
          <cell r="AK1924"/>
          <cell r="AL1924"/>
        </row>
        <row r="1925">
          <cell r="D1925" t="str">
            <v>USD</v>
          </cell>
          <cell r="J1925" t="str">
            <v>LETRAS EN GARANTÍA</v>
          </cell>
          <cell r="L1925" t="str">
            <v>TASA CERO</v>
          </cell>
          <cell r="M1925" t="str">
            <v>Argentina</v>
          </cell>
          <cell r="Q1925" t="str">
            <v>No mercado</v>
          </cell>
          <cell r="R1925">
            <v>1.43</v>
          </cell>
          <cell r="S1925">
            <v>0</v>
          </cell>
          <cell r="T1925">
            <v>0</v>
          </cell>
          <cell r="U1925">
            <v>1.43</v>
          </cell>
          <cell r="V1925">
            <v>0</v>
          </cell>
          <cell r="W1925">
            <v>0</v>
          </cell>
          <cell r="X1925">
            <v>1.43</v>
          </cell>
          <cell r="Y1925">
            <v>0</v>
          </cell>
          <cell r="Z1925">
            <v>0</v>
          </cell>
          <cell r="AA1925"/>
          <cell r="AB1925"/>
          <cell r="AC1925"/>
          <cell r="AD1925"/>
          <cell r="AE1925"/>
          <cell r="AF1925"/>
          <cell r="AG1925"/>
          <cell r="AH1925"/>
          <cell r="AI1925"/>
          <cell r="AJ1925"/>
          <cell r="AK1925"/>
          <cell r="AL1925"/>
        </row>
        <row r="1926">
          <cell r="D1926" t="str">
            <v>USD</v>
          </cell>
          <cell r="J1926" t="str">
            <v>LETRAS EN GARANTÍA</v>
          </cell>
          <cell r="L1926" t="str">
            <v>TASA CERO</v>
          </cell>
          <cell r="M1926" t="str">
            <v>Argentina</v>
          </cell>
          <cell r="Q1926" t="str">
            <v>No mercado</v>
          </cell>
          <cell r="R1926">
            <v>1.43</v>
          </cell>
          <cell r="S1926">
            <v>0</v>
          </cell>
          <cell r="T1926">
            <v>0</v>
          </cell>
          <cell r="U1926">
            <v>1.43</v>
          </cell>
          <cell r="V1926">
            <v>0</v>
          </cell>
          <cell r="W1926">
            <v>0</v>
          </cell>
          <cell r="X1926">
            <v>1.43</v>
          </cell>
          <cell r="Y1926">
            <v>0</v>
          </cell>
          <cell r="Z1926">
            <v>0</v>
          </cell>
          <cell r="AA1926"/>
          <cell r="AB1926"/>
          <cell r="AC1926"/>
          <cell r="AD1926"/>
          <cell r="AE1926"/>
          <cell r="AF1926"/>
          <cell r="AG1926"/>
          <cell r="AH1926"/>
          <cell r="AI1926"/>
          <cell r="AJ1926"/>
          <cell r="AK1926"/>
          <cell r="AL1926"/>
        </row>
        <row r="1927">
          <cell r="D1927" t="str">
            <v>USD</v>
          </cell>
          <cell r="J1927" t="str">
            <v>LETRAS EN GARANTÍA</v>
          </cell>
          <cell r="L1927" t="str">
            <v>TASA CERO</v>
          </cell>
          <cell r="M1927" t="str">
            <v>Argentina</v>
          </cell>
          <cell r="Q1927" t="str">
            <v>No mercado</v>
          </cell>
          <cell r="R1927">
            <v>1.43</v>
          </cell>
          <cell r="S1927">
            <v>0</v>
          </cell>
          <cell r="T1927">
            <v>0</v>
          </cell>
          <cell r="U1927">
            <v>1.43</v>
          </cell>
          <cell r="V1927">
            <v>0</v>
          </cell>
          <cell r="W1927">
            <v>0</v>
          </cell>
          <cell r="X1927">
            <v>1.43</v>
          </cell>
          <cell r="Y1927">
            <v>0</v>
          </cell>
          <cell r="Z1927">
            <v>0</v>
          </cell>
          <cell r="AA1927"/>
          <cell r="AB1927"/>
          <cell r="AC1927"/>
          <cell r="AD1927"/>
          <cell r="AE1927"/>
          <cell r="AF1927"/>
          <cell r="AG1927"/>
          <cell r="AH1927"/>
          <cell r="AI1927"/>
          <cell r="AJ1927"/>
          <cell r="AK1927"/>
          <cell r="AL1927"/>
        </row>
        <row r="1928">
          <cell r="D1928" t="str">
            <v>USD</v>
          </cell>
          <cell r="J1928" t="str">
            <v>LETRAS EN GARANTÍA</v>
          </cell>
          <cell r="L1928" t="str">
            <v>TASA CERO</v>
          </cell>
          <cell r="M1928" t="str">
            <v>Argentina</v>
          </cell>
          <cell r="Q1928" t="str">
            <v>No mercado</v>
          </cell>
          <cell r="R1928">
            <v>1.43</v>
          </cell>
          <cell r="S1928">
            <v>0</v>
          </cell>
          <cell r="T1928">
            <v>0</v>
          </cell>
          <cell r="U1928">
            <v>1.43</v>
          </cell>
          <cell r="V1928">
            <v>0</v>
          </cell>
          <cell r="W1928">
            <v>0</v>
          </cell>
          <cell r="X1928">
            <v>1.43</v>
          </cell>
          <cell r="Y1928">
            <v>0</v>
          </cell>
          <cell r="Z1928">
            <v>0</v>
          </cell>
          <cell r="AA1928"/>
          <cell r="AB1928"/>
          <cell r="AC1928"/>
          <cell r="AD1928"/>
          <cell r="AE1928"/>
          <cell r="AF1928"/>
          <cell r="AG1928"/>
          <cell r="AH1928"/>
          <cell r="AI1928"/>
          <cell r="AJ1928"/>
          <cell r="AK1928"/>
          <cell r="AL1928"/>
        </row>
        <row r="1929">
          <cell r="D1929" t="str">
            <v>USD</v>
          </cell>
          <cell r="J1929" t="str">
            <v>LETRAS EN GARANTÍA</v>
          </cell>
          <cell r="L1929" t="str">
            <v>TASA CERO</v>
          </cell>
          <cell r="M1929" t="str">
            <v>Argentina</v>
          </cell>
          <cell r="Q1929" t="str">
            <v>No mercado</v>
          </cell>
          <cell r="R1929">
            <v>1.43</v>
          </cell>
          <cell r="S1929">
            <v>0</v>
          </cell>
          <cell r="T1929">
            <v>0</v>
          </cell>
          <cell r="U1929">
            <v>1.43</v>
          </cell>
          <cell r="V1929">
            <v>0</v>
          </cell>
          <cell r="W1929">
            <v>0</v>
          </cell>
          <cell r="X1929">
            <v>1.43</v>
          </cell>
          <cell r="Y1929">
            <v>0</v>
          </cell>
          <cell r="Z1929">
            <v>0</v>
          </cell>
          <cell r="AA1929"/>
          <cell r="AB1929"/>
          <cell r="AC1929"/>
          <cell r="AD1929"/>
          <cell r="AE1929"/>
          <cell r="AF1929"/>
          <cell r="AG1929"/>
          <cell r="AH1929"/>
          <cell r="AI1929"/>
          <cell r="AJ1929"/>
          <cell r="AK1929"/>
          <cell r="AL1929"/>
        </row>
        <row r="1930">
          <cell r="D1930" t="str">
            <v>USD</v>
          </cell>
          <cell r="J1930" t="str">
            <v>LETRAS EN GARANTÍA</v>
          </cell>
          <cell r="L1930" t="str">
            <v>TASA CERO</v>
          </cell>
          <cell r="M1930" t="str">
            <v>Argentina</v>
          </cell>
          <cell r="Q1930" t="str">
            <v>No mercado</v>
          </cell>
          <cell r="R1930">
            <v>1.43</v>
          </cell>
          <cell r="S1930">
            <v>0</v>
          </cell>
          <cell r="T1930">
            <v>0</v>
          </cell>
          <cell r="U1930">
            <v>1.43</v>
          </cell>
          <cell r="V1930">
            <v>0</v>
          </cell>
          <cell r="W1930">
            <v>0</v>
          </cell>
          <cell r="X1930">
            <v>1.43</v>
          </cell>
          <cell r="Y1930">
            <v>0</v>
          </cell>
          <cell r="Z1930">
            <v>0</v>
          </cell>
          <cell r="AA1930"/>
          <cell r="AB1930"/>
          <cell r="AC1930"/>
          <cell r="AD1930"/>
          <cell r="AE1930"/>
          <cell r="AF1930"/>
          <cell r="AG1930"/>
          <cell r="AH1930"/>
          <cell r="AI1930"/>
          <cell r="AJ1930"/>
          <cell r="AK1930"/>
          <cell r="AL1930"/>
        </row>
        <row r="1931">
          <cell r="D1931" t="str">
            <v>USD</v>
          </cell>
          <cell r="J1931" t="str">
            <v>LETRAS EN GARANTÍA</v>
          </cell>
          <cell r="L1931" t="str">
            <v>TASA CERO</v>
          </cell>
          <cell r="M1931" t="str">
            <v>Argentina</v>
          </cell>
          <cell r="Q1931" t="str">
            <v>No mercado</v>
          </cell>
          <cell r="R1931">
            <v>1.43</v>
          </cell>
          <cell r="S1931">
            <v>0</v>
          </cell>
          <cell r="T1931">
            <v>0</v>
          </cell>
          <cell r="U1931">
            <v>1.43</v>
          </cell>
          <cell r="V1931">
            <v>0</v>
          </cell>
          <cell r="W1931">
            <v>0</v>
          </cell>
          <cell r="X1931">
            <v>1.43</v>
          </cell>
          <cell r="Y1931">
            <v>0</v>
          </cell>
          <cell r="Z1931">
            <v>0</v>
          </cell>
          <cell r="AA1931"/>
          <cell r="AB1931"/>
          <cell r="AC1931"/>
          <cell r="AD1931"/>
          <cell r="AE1931"/>
          <cell r="AF1931"/>
          <cell r="AG1931"/>
          <cell r="AH1931"/>
          <cell r="AI1931"/>
          <cell r="AJ1931"/>
          <cell r="AK1931"/>
          <cell r="AL1931"/>
        </row>
        <row r="1932">
          <cell r="D1932" t="str">
            <v>USD</v>
          </cell>
          <cell r="J1932" t="str">
            <v>LETRAS EN GARANTÍA</v>
          </cell>
          <cell r="L1932" t="str">
            <v>TASA CERO</v>
          </cell>
          <cell r="M1932" t="str">
            <v>Argentina</v>
          </cell>
          <cell r="Q1932" t="str">
            <v>No mercado</v>
          </cell>
          <cell r="R1932">
            <v>1.43</v>
          </cell>
          <cell r="S1932">
            <v>0</v>
          </cell>
          <cell r="T1932">
            <v>0</v>
          </cell>
          <cell r="U1932">
            <v>1.43</v>
          </cell>
          <cell r="V1932">
            <v>0</v>
          </cell>
          <cell r="W1932">
            <v>0</v>
          </cell>
          <cell r="X1932">
            <v>1.43</v>
          </cell>
          <cell r="Y1932">
            <v>0</v>
          </cell>
          <cell r="Z1932">
            <v>0</v>
          </cell>
          <cell r="AA1932"/>
          <cell r="AB1932"/>
          <cell r="AC1932"/>
          <cell r="AD1932"/>
          <cell r="AE1932"/>
          <cell r="AF1932"/>
          <cell r="AG1932"/>
          <cell r="AH1932"/>
          <cell r="AI1932"/>
          <cell r="AJ1932"/>
          <cell r="AK1932"/>
          <cell r="AL1932"/>
        </row>
        <row r="1933">
          <cell r="D1933" t="str">
            <v>USD</v>
          </cell>
          <cell r="J1933" t="str">
            <v>LETRAS EN GARANTÍA</v>
          </cell>
          <cell r="L1933" t="str">
            <v>TASA CERO</v>
          </cell>
          <cell r="M1933" t="str">
            <v>Argentina</v>
          </cell>
          <cell r="Q1933" t="str">
            <v>No mercado</v>
          </cell>
          <cell r="R1933">
            <v>1.43</v>
          </cell>
          <cell r="S1933">
            <v>0</v>
          </cell>
          <cell r="T1933">
            <v>0</v>
          </cell>
          <cell r="U1933">
            <v>1.43</v>
          </cell>
          <cell r="V1933">
            <v>0</v>
          </cell>
          <cell r="W1933">
            <v>0</v>
          </cell>
          <cell r="X1933">
            <v>1.43</v>
          </cell>
          <cell r="Y1933">
            <v>0</v>
          </cell>
          <cell r="Z1933">
            <v>0</v>
          </cell>
          <cell r="AA1933"/>
          <cell r="AB1933"/>
          <cell r="AC1933"/>
          <cell r="AD1933"/>
          <cell r="AE1933"/>
          <cell r="AF1933"/>
          <cell r="AG1933"/>
          <cell r="AH1933"/>
          <cell r="AI1933"/>
          <cell r="AJ1933"/>
          <cell r="AK1933"/>
          <cell r="AL1933"/>
        </row>
        <row r="1934">
          <cell r="D1934" t="str">
            <v>USD</v>
          </cell>
          <cell r="J1934" t="str">
            <v>LETRAS EN GARANTÍA</v>
          </cell>
          <cell r="L1934" t="str">
            <v>TASA CERO</v>
          </cell>
          <cell r="M1934" t="str">
            <v>Argentina</v>
          </cell>
          <cell r="Q1934" t="str">
            <v>No mercado</v>
          </cell>
          <cell r="R1934">
            <v>1.43</v>
          </cell>
          <cell r="S1934">
            <v>0</v>
          </cell>
          <cell r="T1934">
            <v>0</v>
          </cell>
          <cell r="U1934">
            <v>1.43</v>
          </cell>
          <cell r="V1934">
            <v>0</v>
          </cell>
          <cell r="W1934">
            <v>0</v>
          </cell>
          <cell r="X1934">
            <v>1.43</v>
          </cell>
          <cell r="Y1934">
            <v>0</v>
          </cell>
          <cell r="Z1934">
            <v>0</v>
          </cell>
          <cell r="AA1934"/>
          <cell r="AB1934"/>
          <cell r="AC1934"/>
          <cell r="AD1934"/>
          <cell r="AE1934"/>
          <cell r="AF1934"/>
          <cell r="AG1934"/>
          <cell r="AH1934"/>
          <cell r="AI1934"/>
          <cell r="AJ1934"/>
          <cell r="AK1934"/>
          <cell r="AL1934"/>
        </row>
        <row r="1935">
          <cell r="D1935" t="str">
            <v>USD</v>
          </cell>
          <cell r="J1935" t="str">
            <v>LETRAS EN GARANTÍA</v>
          </cell>
          <cell r="L1935" t="str">
            <v>TASA CERO</v>
          </cell>
          <cell r="M1935" t="str">
            <v>Argentina</v>
          </cell>
          <cell r="Q1935" t="str">
            <v>No mercado</v>
          </cell>
          <cell r="R1935">
            <v>1.43</v>
          </cell>
          <cell r="S1935">
            <v>0</v>
          </cell>
          <cell r="T1935">
            <v>0</v>
          </cell>
          <cell r="U1935">
            <v>1.43</v>
          </cell>
          <cell r="V1935">
            <v>0</v>
          </cell>
          <cell r="W1935">
            <v>0</v>
          </cell>
          <cell r="X1935">
            <v>1.43</v>
          </cell>
          <cell r="Y1935">
            <v>0</v>
          </cell>
          <cell r="Z1935">
            <v>0</v>
          </cell>
          <cell r="AA1935"/>
          <cell r="AB1935"/>
          <cell r="AC1935"/>
          <cell r="AD1935"/>
          <cell r="AE1935"/>
          <cell r="AF1935"/>
          <cell r="AG1935"/>
          <cell r="AH1935"/>
          <cell r="AI1935"/>
          <cell r="AJ1935"/>
          <cell r="AK1935"/>
          <cell r="AL1935"/>
        </row>
        <row r="1936">
          <cell r="D1936" t="str">
            <v>USD</v>
          </cell>
          <cell r="J1936" t="str">
            <v>LETRAS EN GARANTÍA</v>
          </cell>
          <cell r="L1936" t="str">
            <v>TASA CERO</v>
          </cell>
          <cell r="M1936" t="str">
            <v>Argentina</v>
          </cell>
          <cell r="Q1936" t="str">
            <v>No mercado</v>
          </cell>
          <cell r="R1936">
            <v>1.43</v>
          </cell>
          <cell r="S1936">
            <v>0</v>
          </cell>
          <cell r="T1936">
            <v>0</v>
          </cell>
          <cell r="U1936">
            <v>1.43</v>
          </cell>
          <cell r="V1936">
            <v>0</v>
          </cell>
          <cell r="W1936">
            <v>0</v>
          </cell>
          <cell r="X1936">
            <v>1.43</v>
          </cell>
          <cell r="Y1936">
            <v>0</v>
          </cell>
          <cell r="Z1936">
            <v>0</v>
          </cell>
          <cell r="AA1936"/>
          <cell r="AB1936"/>
          <cell r="AC1936"/>
          <cell r="AD1936"/>
          <cell r="AE1936"/>
          <cell r="AF1936"/>
          <cell r="AG1936"/>
          <cell r="AH1936"/>
          <cell r="AI1936"/>
          <cell r="AJ1936"/>
          <cell r="AK1936"/>
          <cell r="AL1936"/>
        </row>
        <row r="1937">
          <cell r="D1937" t="str">
            <v>USD</v>
          </cell>
          <cell r="J1937" t="str">
            <v>LETRAS EN GARANTÍA</v>
          </cell>
          <cell r="L1937" t="str">
            <v>TASA CERO</v>
          </cell>
          <cell r="M1937" t="str">
            <v>Argentina</v>
          </cell>
          <cell r="Q1937" t="str">
            <v>No mercado</v>
          </cell>
          <cell r="R1937">
            <v>1.43</v>
          </cell>
          <cell r="S1937">
            <v>0</v>
          </cell>
          <cell r="T1937">
            <v>0</v>
          </cell>
          <cell r="U1937">
            <v>1.43</v>
          </cell>
          <cell r="V1937">
            <v>0</v>
          </cell>
          <cell r="W1937">
            <v>0</v>
          </cell>
          <cell r="X1937">
            <v>1.43</v>
          </cell>
          <cell r="Y1937">
            <v>0</v>
          </cell>
          <cell r="Z1937">
            <v>0</v>
          </cell>
          <cell r="AA1937"/>
          <cell r="AB1937"/>
          <cell r="AC1937"/>
          <cell r="AD1937"/>
          <cell r="AE1937"/>
          <cell r="AF1937"/>
          <cell r="AG1937"/>
          <cell r="AH1937"/>
          <cell r="AI1937"/>
          <cell r="AJ1937"/>
          <cell r="AK1937"/>
          <cell r="AL1937"/>
        </row>
        <row r="1938">
          <cell r="D1938" t="str">
            <v>USD</v>
          </cell>
          <cell r="J1938" t="str">
            <v>LETRAS EN GARANTÍA</v>
          </cell>
          <cell r="L1938" t="str">
            <v>TASA CERO</v>
          </cell>
          <cell r="M1938" t="str">
            <v>Argentina</v>
          </cell>
          <cell r="Q1938" t="str">
            <v>No mercado</v>
          </cell>
          <cell r="R1938">
            <v>1.43</v>
          </cell>
          <cell r="S1938">
            <v>0</v>
          </cell>
          <cell r="T1938">
            <v>0</v>
          </cell>
          <cell r="U1938">
            <v>1.43</v>
          </cell>
          <cell r="V1938">
            <v>0</v>
          </cell>
          <cell r="W1938">
            <v>0</v>
          </cell>
          <cell r="X1938">
            <v>1.43</v>
          </cell>
          <cell r="Y1938">
            <v>0</v>
          </cell>
          <cell r="Z1938">
            <v>0</v>
          </cell>
          <cell r="AA1938"/>
          <cell r="AB1938"/>
          <cell r="AC1938"/>
          <cell r="AD1938"/>
          <cell r="AE1938"/>
          <cell r="AF1938"/>
          <cell r="AG1938"/>
          <cell r="AH1938"/>
          <cell r="AI1938"/>
          <cell r="AJ1938"/>
          <cell r="AK1938"/>
          <cell r="AL1938"/>
        </row>
        <row r="1939">
          <cell r="D1939" t="str">
            <v>USD</v>
          </cell>
          <cell r="J1939" t="str">
            <v>LETRAS EN GARANTÍA</v>
          </cell>
          <cell r="L1939" t="str">
            <v>TASA CERO</v>
          </cell>
          <cell r="M1939" t="str">
            <v>Argentina</v>
          </cell>
          <cell r="Q1939" t="str">
            <v>No mercado</v>
          </cell>
          <cell r="R1939">
            <v>1.43</v>
          </cell>
          <cell r="S1939">
            <v>0</v>
          </cell>
          <cell r="T1939">
            <v>0</v>
          </cell>
          <cell r="U1939">
            <v>1.43</v>
          </cell>
          <cell r="V1939">
            <v>0</v>
          </cell>
          <cell r="W1939">
            <v>0</v>
          </cell>
          <cell r="X1939">
            <v>1.43</v>
          </cell>
          <cell r="Y1939">
            <v>0</v>
          </cell>
          <cell r="Z1939">
            <v>0</v>
          </cell>
          <cell r="AA1939"/>
          <cell r="AB1939"/>
          <cell r="AC1939"/>
          <cell r="AD1939"/>
          <cell r="AE1939"/>
          <cell r="AF1939"/>
          <cell r="AG1939"/>
          <cell r="AH1939"/>
          <cell r="AI1939"/>
          <cell r="AJ1939"/>
          <cell r="AK1939"/>
          <cell r="AL1939"/>
        </row>
        <row r="1940">
          <cell r="D1940" t="str">
            <v>USD</v>
          </cell>
          <cell r="J1940" t="str">
            <v>LETRAS EN GARANTÍA</v>
          </cell>
          <cell r="L1940" t="str">
            <v>TASA CERO</v>
          </cell>
          <cell r="M1940" t="str">
            <v>Argentina</v>
          </cell>
          <cell r="Q1940" t="str">
            <v>No mercado</v>
          </cell>
          <cell r="R1940">
            <v>1.43</v>
          </cell>
          <cell r="S1940">
            <v>0</v>
          </cell>
          <cell r="T1940">
            <v>0</v>
          </cell>
          <cell r="U1940">
            <v>1.43</v>
          </cell>
          <cell r="V1940">
            <v>0</v>
          </cell>
          <cell r="W1940">
            <v>0</v>
          </cell>
          <cell r="X1940">
            <v>1.43</v>
          </cell>
          <cell r="Y1940">
            <v>0</v>
          </cell>
          <cell r="Z1940">
            <v>0</v>
          </cell>
          <cell r="AA1940"/>
          <cell r="AB1940"/>
          <cell r="AC1940"/>
          <cell r="AD1940"/>
          <cell r="AE1940"/>
          <cell r="AF1940"/>
          <cell r="AG1940"/>
          <cell r="AH1940"/>
          <cell r="AI1940"/>
          <cell r="AJ1940"/>
          <cell r="AK1940"/>
          <cell r="AL1940"/>
        </row>
        <row r="1941">
          <cell r="D1941" t="str">
            <v>USD</v>
          </cell>
          <cell r="J1941" t="str">
            <v>LETRAS EN GARANTÍA</v>
          </cell>
          <cell r="L1941" t="str">
            <v>TASA CERO</v>
          </cell>
          <cell r="M1941" t="str">
            <v>Argentina</v>
          </cell>
          <cell r="Q1941" t="str">
            <v>No mercado</v>
          </cell>
          <cell r="R1941">
            <v>1.43</v>
          </cell>
          <cell r="S1941">
            <v>0</v>
          </cell>
          <cell r="T1941">
            <v>0</v>
          </cell>
          <cell r="U1941">
            <v>1.43</v>
          </cell>
          <cell r="V1941">
            <v>0</v>
          </cell>
          <cell r="W1941">
            <v>0</v>
          </cell>
          <cell r="X1941">
            <v>1.43</v>
          </cell>
          <cell r="Y1941">
            <v>0</v>
          </cell>
          <cell r="Z1941">
            <v>0</v>
          </cell>
          <cell r="AA1941"/>
          <cell r="AB1941"/>
          <cell r="AC1941"/>
          <cell r="AD1941"/>
          <cell r="AE1941"/>
          <cell r="AF1941"/>
          <cell r="AG1941"/>
          <cell r="AH1941"/>
          <cell r="AI1941"/>
          <cell r="AJ1941"/>
          <cell r="AK1941"/>
          <cell r="AL1941"/>
        </row>
        <row r="1942">
          <cell r="D1942" t="str">
            <v>USD</v>
          </cell>
          <cell r="J1942" t="str">
            <v>LETRAS EN GARANTÍA</v>
          </cell>
          <cell r="L1942" t="str">
            <v>TASA CERO</v>
          </cell>
          <cell r="M1942" t="str">
            <v>Argentina</v>
          </cell>
          <cell r="Q1942" t="str">
            <v>No mercado</v>
          </cell>
          <cell r="R1942">
            <v>1.4624999999999999</v>
          </cell>
          <cell r="S1942">
            <v>0</v>
          </cell>
          <cell r="T1942">
            <v>0</v>
          </cell>
          <cell r="U1942">
            <v>1.4624999999999999</v>
          </cell>
          <cell r="V1942">
            <v>0</v>
          </cell>
          <cell r="W1942">
            <v>0</v>
          </cell>
          <cell r="X1942">
            <v>1.4624999999999999</v>
          </cell>
          <cell r="Y1942">
            <v>0</v>
          </cell>
          <cell r="Z1942">
            <v>0</v>
          </cell>
          <cell r="AA1942"/>
          <cell r="AB1942"/>
          <cell r="AC1942"/>
          <cell r="AD1942"/>
          <cell r="AE1942"/>
          <cell r="AF1942"/>
          <cell r="AG1942"/>
          <cell r="AH1942"/>
          <cell r="AI1942"/>
          <cell r="AJ1942"/>
          <cell r="AK1942"/>
          <cell r="AL1942"/>
        </row>
        <row r="1943">
          <cell r="D1943" t="str">
            <v>USD</v>
          </cell>
          <cell r="J1943" t="str">
            <v>LETRAS EN GARANTÍA</v>
          </cell>
          <cell r="L1943" t="str">
            <v>TASA CERO</v>
          </cell>
          <cell r="M1943" t="str">
            <v>Argentina</v>
          </cell>
          <cell r="Q1943" t="str">
            <v>No mercado</v>
          </cell>
          <cell r="R1943">
            <v>1.4624999999999999</v>
          </cell>
          <cell r="S1943">
            <v>0</v>
          </cell>
          <cell r="T1943">
            <v>0</v>
          </cell>
          <cell r="U1943">
            <v>1.4624999999999999</v>
          </cell>
          <cell r="V1943">
            <v>0</v>
          </cell>
          <cell r="W1943">
            <v>0</v>
          </cell>
          <cell r="X1943">
            <v>1.4624999999999999</v>
          </cell>
          <cell r="Y1943">
            <v>0</v>
          </cell>
          <cell r="Z1943">
            <v>0</v>
          </cell>
          <cell r="AA1943"/>
          <cell r="AB1943"/>
          <cell r="AC1943"/>
          <cell r="AD1943"/>
          <cell r="AE1943"/>
          <cell r="AF1943"/>
          <cell r="AG1943"/>
          <cell r="AH1943"/>
          <cell r="AI1943"/>
          <cell r="AJ1943"/>
          <cell r="AK1943"/>
          <cell r="AL1943"/>
        </row>
        <row r="1944">
          <cell r="D1944" t="str">
            <v>USD</v>
          </cell>
          <cell r="J1944" t="str">
            <v>LETRAS EN GARANTÍA</v>
          </cell>
          <cell r="L1944" t="str">
            <v>TASA CERO</v>
          </cell>
          <cell r="M1944" t="str">
            <v>Argentina</v>
          </cell>
          <cell r="Q1944" t="str">
            <v>No mercado</v>
          </cell>
          <cell r="R1944">
            <v>1.4624999999999999</v>
          </cell>
          <cell r="S1944">
            <v>0</v>
          </cell>
          <cell r="T1944">
            <v>0</v>
          </cell>
          <cell r="U1944">
            <v>1.4624999999999999</v>
          </cell>
          <cell r="V1944">
            <v>0</v>
          </cell>
          <cell r="W1944">
            <v>0</v>
          </cell>
          <cell r="X1944">
            <v>1.4624999999999999</v>
          </cell>
          <cell r="Y1944">
            <v>0</v>
          </cell>
          <cell r="Z1944">
            <v>0</v>
          </cell>
          <cell r="AA1944"/>
          <cell r="AB1944"/>
          <cell r="AC1944"/>
          <cell r="AD1944"/>
          <cell r="AE1944"/>
          <cell r="AF1944"/>
          <cell r="AG1944"/>
          <cell r="AH1944"/>
          <cell r="AI1944"/>
          <cell r="AJ1944"/>
          <cell r="AK1944"/>
          <cell r="AL1944"/>
        </row>
        <row r="1945">
          <cell r="D1945" t="str">
            <v>USD</v>
          </cell>
          <cell r="J1945" t="str">
            <v>LETRAS EN GARANTÍA</v>
          </cell>
          <cell r="L1945" t="str">
            <v>TASA CERO</v>
          </cell>
          <cell r="M1945" t="str">
            <v>Argentina</v>
          </cell>
          <cell r="Q1945" t="str">
            <v>No mercado</v>
          </cell>
          <cell r="R1945">
            <v>1.4624999999999999</v>
          </cell>
          <cell r="S1945">
            <v>0</v>
          </cell>
          <cell r="T1945">
            <v>0</v>
          </cell>
          <cell r="U1945">
            <v>1.4624999999999999</v>
          </cell>
          <cell r="V1945">
            <v>0</v>
          </cell>
          <cell r="W1945">
            <v>0</v>
          </cell>
          <cell r="X1945">
            <v>1.4624999999999999</v>
          </cell>
          <cell r="Y1945">
            <v>0</v>
          </cell>
          <cell r="Z1945">
            <v>0</v>
          </cell>
          <cell r="AA1945"/>
          <cell r="AB1945"/>
          <cell r="AC1945"/>
          <cell r="AD1945"/>
          <cell r="AE1945"/>
          <cell r="AF1945"/>
          <cell r="AG1945"/>
          <cell r="AH1945"/>
          <cell r="AI1945"/>
          <cell r="AJ1945"/>
          <cell r="AK1945"/>
          <cell r="AL1945"/>
        </row>
        <row r="1946">
          <cell r="D1946" t="str">
            <v>USD</v>
          </cell>
          <cell r="J1946" t="str">
            <v>LETRAS EN GARANTÍA</v>
          </cell>
          <cell r="L1946" t="str">
            <v>TASA CERO</v>
          </cell>
          <cell r="M1946" t="str">
            <v>Argentina</v>
          </cell>
          <cell r="Q1946" t="str">
            <v>No mercado</v>
          </cell>
          <cell r="R1946">
            <v>1.4624999999999999</v>
          </cell>
          <cell r="S1946">
            <v>0</v>
          </cell>
          <cell r="T1946">
            <v>0</v>
          </cell>
          <cell r="U1946">
            <v>1.4624999999999999</v>
          </cell>
          <cell r="V1946">
            <v>0</v>
          </cell>
          <cell r="W1946">
            <v>0</v>
          </cell>
          <cell r="X1946">
            <v>1.4624999999999999</v>
          </cell>
          <cell r="Y1946">
            <v>0</v>
          </cell>
          <cell r="Z1946">
            <v>0</v>
          </cell>
          <cell r="AA1946"/>
          <cell r="AB1946"/>
          <cell r="AC1946"/>
          <cell r="AD1946"/>
          <cell r="AE1946"/>
          <cell r="AF1946"/>
          <cell r="AG1946"/>
          <cell r="AH1946"/>
          <cell r="AI1946"/>
          <cell r="AJ1946"/>
          <cell r="AK1946"/>
          <cell r="AL1946"/>
        </row>
        <row r="1947">
          <cell r="D1947" t="str">
            <v>USD</v>
          </cell>
          <cell r="J1947" t="str">
            <v>LETRAS EN GARANTÍA</v>
          </cell>
          <cell r="L1947" t="str">
            <v>TASA CERO</v>
          </cell>
          <cell r="M1947" t="str">
            <v>Argentina</v>
          </cell>
          <cell r="Q1947" t="str">
            <v>No mercado</v>
          </cell>
          <cell r="R1947">
            <v>1.4624999999999999</v>
          </cell>
          <cell r="S1947">
            <v>0</v>
          </cell>
          <cell r="T1947">
            <v>0</v>
          </cell>
          <cell r="U1947">
            <v>1.4624999999999999</v>
          </cell>
          <cell r="V1947">
            <v>0</v>
          </cell>
          <cell r="W1947">
            <v>0</v>
          </cell>
          <cell r="X1947">
            <v>1.4624999999999999</v>
          </cell>
          <cell r="Y1947">
            <v>0</v>
          </cell>
          <cell r="Z1947">
            <v>0</v>
          </cell>
          <cell r="AA1947"/>
          <cell r="AB1947"/>
          <cell r="AC1947"/>
          <cell r="AD1947"/>
          <cell r="AE1947"/>
          <cell r="AF1947"/>
          <cell r="AG1947"/>
          <cell r="AH1947"/>
          <cell r="AI1947"/>
          <cell r="AJ1947"/>
          <cell r="AK1947"/>
          <cell r="AL1947"/>
        </row>
        <row r="1948">
          <cell r="D1948" t="str">
            <v>USD</v>
          </cell>
          <cell r="J1948" t="str">
            <v>LETRAS EN GARANTÍA</v>
          </cell>
          <cell r="L1948" t="str">
            <v>TASA CERO</v>
          </cell>
          <cell r="M1948" t="str">
            <v>Argentina</v>
          </cell>
          <cell r="Q1948" t="str">
            <v>No mercado</v>
          </cell>
          <cell r="R1948">
            <v>1.4624999999999999</v>
          </cell>
          <cell r="S1948">
            <v>0</v>
          </cell>
          <cell r="T1948">
            <v>0</v>
          </cell>
          <cell r="U1948">
            <v>1.4624999999999999</v>
          </cell>
          <cell r="V1948">
            <v>0</v>
          </cell>
          <cell r="W1948">
            <v>0</v>
          </cell>
          <cell r="X1948">
            <v>1.4624999999999999</v>
          </cell>
          <cell r="Y1948">
            <v>0</v>
          </cell>
          <cell r="Z1948">
            <v>0</v>
          </cell>
          <cell r="AA1948"/>
          <cell r="AB1948"/>
          <cell r="AC1948"/>
          <cell r="AD1948"/>
          <cell r="AE1948"/>
          <cell r="AF1948"/>
          <cell r="AG1948"/>
          <cell r="AH1948"/>
          <cell r="AI1948"/>
          <cell r="AJ1948"/>
          <cell r="AK1948"/>
          <cell r="AL1948"/>
        </row>
        <row r="1949">
          <cell r="D1949" t="str">
            <v>USD</v>
          </cell>
          <cell r="J1949" t="str">
            <v>LETRAS EN GARANTÍA</v>
          </cell>
          <cell r="L1949" t="str">
            <v>TASA CERO</v>
          </cell>
          <cell r="M1949" t="str">
            <v>Argentina</v>
          </cell>
          <cell r="Q1949" t="str">
            <v>No mercado</v>
          </cell>
          <cell r="R1949">
            <v>1.4624999999999999</v>
          </cell>
          <cell r="S1949">
            <v>0</v>
          </cell>
          <cell r="T1949">
            <v>0</v>
          </cell>
          <cell r="U1949">
            <v>1.4624999999999999</v>
          </cell>
          <cell r="V1949">
            <v>0</v>
          </cell>
          <cell r="W1949">
            <v>0</v>
          </cell>
          <cell r="X1949">
            <v>1.4624999999999999</v>
          </cell>
          <cell r="Y1949">
            <v>0</v>
          </cell>
          <cell r="Z1949">
            <v>0</v>
          </cell>
          <cell r="AA1949"/>
          <cell r="AB1949"/>
          <cell r="AC1949"/>
          <cell r="AD1949"/>
          <cell r="AE1949"/>
          <cell r="AF1949"/>
          <cell r="AG1949"/>
          <cell r="AH1949"/>
          <cell r="AI1949"/>
          <cell r="AJ1949"/>
          <cell r="AK1949"/>
          <cell r="AL1949"/>
        </row>
        <row r="1950">
          <cell r="D1950" t="str">
            <v>USD</v>
          </cell>
          <cell r="J1950" t="str">
            <v>LETRAS EN GARANTÍA</v>
          </cell>
          <cell r="L1950" t="str">
            <v>TASA CERO</v>
          </cell>
          <cell r="M1950" t="str">
            <v>Argentina</v>
          </cell>
          <cell r="Q1950" t="str">
            <v>No mercado</v>
          </cell>
          <cell r="R1950">
            <v>1.4624999999999999</v>
          </cell>
          <cell r="S1950">
            <v>0</v>
          </cell>
          <cell r="T1950">
            <v>0</v>
          </cell>
          <cell r="U1950">
            <v>1.4624999999999999</v>
          </cell>
          <cell r="V1950">
            <v>0</v>
          </cell>
          <cell r="W1950">
            <v>0</v>
          </cell>
          <cell r="X1950">
            <v>1.4624999999999999</v>
          </cell>
          <cell r="Y1950">
            <v>0</v>
          </cell>
          <cell r="Z1950">
            <v>0</v>
          </cell>
          <cell r="AA1950"/>
          <cell r="AB1950"/>
          <cell r="AC1950"/>
          <cell r="AD1950"/>
          <cell r="AE1950"/>
          <cell r="AF1950"/>
          <cell r="AG1950"/>
          <cell r="AH1950"/>
          <cell r="AI1950"/>
          <cell r="AJ1950"/>
          <cell r="AK1950"/>
          <cell r="AL1950"/>
        </row>
        <row r="1951">
          <cell r="D1951" t="str">
            <v>USD</v>
          </cell>
          <cell r="J1951" t="str">
            <v>LETRAS EN GARANTÍA</v>
          </cell>
          <cell r="L1951" t="str">
            <v>TASA CERO</v>
          </cell>
          <cell r="M1951" t="str">
            <v>Argentina</v>
          </cell>
          <cell r="Q1951" t="str">
            <v>No mercado</v>
          </cell>
          <cell r="R1951">
            <v>1.4624999999999999</v>
          </cell>
          <cell r="S1951">
            <v>0</v>
          </cell>
          <cell r="T1951">
            <v>0</v>
          </cell>
          <cell r="U1951">
            <v>1.4624999999999999</v>
          </cell>
          <cell r="V1951">
            <v>0</v>
          </cell>
          <cell r="W1951">
            <v>0</v>
          </cell>
          <cell r="X1951">
            <v>1.4624999999999999</v>
          </cell>
          <cell r="Y1951">
            <v>0</v>
          </cell>
          <cell r="Z1951">
            <v>0</v>
          </cell>
          <cell r="AA1951"/>
          <cell r="AB1951"/>
          <cell r="AC1951"/>
          <cell r="AD1951"/>
          <cell r="AE1951"/>
          <cell r="AF1951"/>
          <cell r="AG1951"/>
          <cell r="AH1951"/>
          <cell r="AI1951"/>
          <cell r="AJ1951"/>
          <cell r="AK1951"/>
          <cell r="AL1951"/>
        </row>
        <row r="1952">
          <cell r="D1952" t="str">
            <v>USD</v>
          </cell>
          <cell r="J1952" t="str">
            <v>LETRAS EN GARANTÍA</v>
          </cell>
          <cell r="L1952" t="str">
            <v>TASA CERO</v>
          </cell>
          <cell r="M1952" t="str">
            <v>Argentina</v>
          </cell>
          <cell r="Q1952" t="str">
            <v>No mercado</v>
          </cell>
          <cell r="R1952">
            <v>1.4624999999999999</v>
          </cell>
          <cell r="S1952">
            <v>0</v>
          </cell>
          <cell r="T1952">
            <v>0</v>
          </cell>
          <cell r="U1952">
            <v>1.4624999999999999</v>
          </cell>
          <cell r="V1952">
            <v>0</v>
          </cell>
          <cell r="W1952">
            <v>0</v>
          </cell>
          <cell r="X1952">
            <v>1.4624999999999999</v>
          </cell>
          <cell r="Y1952">
            <v>0</v>
          </cell>
          <cell r="Z1952">
            <v>0</v>
          </cell>
          <cell r="AA1952"/>
          <cell r="AB1952"/>
          <cell r="AC1952"/>
          <cell r="AD1952"/>
          <cell r="AE1952"/>
          <cell r="AF1952"/>
          <cell r="AG1952"/>
          <cell r="AH1952"/>
          <cell r="AI1952"/>
          <cell r="AJ1952"/>
          <cell r="AK1952"/>
          <cell r="AL1952"/>
        </row>
        <row r="1953">
          <cell r="D1953" t="str">
            <v>USD</v>
          </cell>
          <cell r="J1953" t="str">
            <v>LETRAS EN GARANTÍA</v>
          </cell>
          <cell r="L1953" t="str">
            <v>TASA CERO</v>
          </cell>
          <cell r="M1953" t="str">
            <v>Argentina</v>
          </cell>
          <cell r="Q1953" t="str">
            <v>No mercado</v>
          </cell>
          <cell r="R1953">
            <v>1.4624999999999999</v>
          </cell>
          <cell r="S1953">
            <v>0</v>
          </cell>
          <cell r="T1953">
            <v>0</v>
          </cell>
          <cell r="U1953">
            <v>1.4624999999999999</v>
          </cell>
          <cell r="V1953">
            <v>0</v>
          </cell>
          <cell r="W1953">
            <v>0</v>
          </cell>
          <cell r="X1953">
            <v>1.4624999999999999</v>
          </cell>
          <cell r="Y1953">
            <v>0</v>
          </cell>
          <cell r="Z1953">
            <v>0</v>
          </cell>
          <cell r="AA1953"/>
          <cell r="AB1953"/>
          <cell r="AC1953"/>
          <cell r="AD1953"/>
          <cell r="AE1953"/>
          <cell r="AF1953"/>
          <cell r="AG1953"/>
          <cell r="AH1953"/>
          <cell r="AI1953"/>
          <cell r="AJ1953"/>
          <cell r="AK1953"/>
          <cell r="AL1953"/>
        </row>
        <row r="1954">
          <cell r="D1954" t="str">
            <v>USD</v>
          </cell>
          <cell r="J1954" t="str">
            <v>LETRAS EN GARANTÍA</v>
          </cell>
          <cell r="L1954" t="str">
            <v>TASA CERO</v>
          </cell>
          <cell r="M1954" t="str">
            <v>Argentina</v>
          </cell>
          <cell r="Q1954" t="str">
            <v>No mercado</v>
          </cell>
          <cell r="R1954">
            <v>1.4624999999999999</v>
          </cell>
          <cell r="S1954">
            <v>0</v>
          </cell>
          <cell r="T1954">
            <v>0</v>
          </cell>
          <cell r="U1954">
            <v>1.4624999999999999</v>
          </cell>
          <cell r="V1954">
            <v>0</v>
          </cell>
          <cell r="W1954">
            <v>0</v>
          </cell>
          <cell r="X1954">
            <v>1.4624999999999999</v>
          </cell>
          <cell r="Y1954">
            <v>0</v>
          </cell>
          <cell r="Z1954">
            <v>0</v>
          </cell>
          <cell r="AA1954"/>
          <cell r="AB1954"/>
          <cell r="AC1954"/>
          <cell r="AD1954"/>
          <cell r="AE1954"/>
          <cell r="AF1954"/>
          <cell r="AG1954"/>
          <cell r="AH1954"/>
          <cell r="AI1954"/>
          <cell r="AJ1954"/>
          <cell r="AK1954"/>
          <cell r="AL1954"/>
        </row>
        <row r="1955">
          <cell r="D1955" t="str">
            <v>USD</v>
          </cell>
          <cell r="J1955" t="str">
            <v>LETRAS EN GARANTÍA</v>
          </cell>
          <cell r="L1955" t="str">
            <v>TASA CERO</v>
          </cell>
          <cell r="M1955" t="str">
            <v>Argentina</v>
          </cell>
          <cell r="Q1955" t="str">
            <v>No mercado</v>
          </cell>
          <cell r="R1955">
            <v>1.4624999999999999</v>
          </cell>
          <cell r="S1955">
            <v>0</v>
          </cell>
          <cell r="T1955">
            <v>0</v>
          </cell>
          <cell r="U1955">
            <v>1.4624999999999999</v>
          </cell>
          <cell r="V1955">
            <v>0</v>
          </cell>
          <cell r="W1955">
            <v>0</v>
          </cell>
          <cell r="X1955">
            <v>1.4624999999999999</v>
          </cell>
          <cell r="Y1955">
            <v>0</v>
          </cell>
          <cell r="Z1955">
            <v>0</v>
          </cell>
          <cell r="AA1955"/>
          <cell r="AB1955"/>
          <cell r="AC1955"/>
          <cell r="AD1955"/>
          <cell r="AE1955"/>
          <cell r="AF1955"/>
          <cell r="AG1955"/>
          <cell r="AH1955"/>
          <cell r="AI1955"/>
          <cell r="AJ1955"/>
          <cell r="AK1955"/>
          <cell r="AL1955"/>
        </row>
        <row r="1956">
          <cell r="D1956" t="str">
            <v>USD</v>
          </cell>
          <cell r="J1956" t="str">
            <v>LETRAS EN GARANTÍA</v>
          </cell>
          <cell r="L1956" t="str">
            <v>TASA CERO</v>
          </cell>
          <cell r="M1956" t="str">
            <v>Argentina</v>
          </cell>
          <cell r="Q1956" t="str">
            <v>No mercado</v>
          </cell>
          <cell r="R1956">
            <v>1.4624999999999999</v>
          </cell>
          <cell r="S1956">
            <v>0</v>
          </cell>
          <cell r="T1956">
            <v>0</v>
          </cell>
          <cell r="U1956">
            <v>1.4624999999999999</v>
          </cell>
          <cell r="V1956">
            <v>0</v>
          </cell>
          <cell r="W1956">
            <v>0</v>
          </cell>
          <cell r="X1956">
            <v>1.4624999999999999</v>
          </cell>
          <cell r="Y1956">
            <v>0</v>
          </cell>
          <cell r="Z1956">
            <v>0</v>
          </cell>
          <cell r="AA1956"/>
          <cell r="AB1956"/>
          <cell r="AC1956"/>
          <cell r="AD1956"/>
          <cell r="AE1956"/>
          <cell r="AF1956"/>
          <cell r="AG1956"/>
          <cell r="AH1956"/>
          <cell r="AI1956"/>
          <cell r="AJ1956"/>
          <cell r="AK1956"/>
          <cell r="AL1956"/>
        </row>
        <row r="1957">
          <cell r="D1957" t="str">
            <v>USD</v>
          </cell>
          <cell r="J1957" t="str">
            <v>LETRAS EN GARANTÍA</v>
          </cell>
          <cell r="L1957" t="str">
            <v>TASA CERO</v>
          </cell>
          <cell r="M1957" t="str">
            <v>Argentina</v>
          </cell>
          <cell r="Q1957" t="str">
            <v>No mercado</v>
          </cell>
          <cell r="R1957">
            <v>1.4624999999999999</v>
          </cell>
          <cell r="S1957">
            <v>0</v>
          </cell>
          <cell r="T1957">
            <v>0</v>
          </cell>
          <cell r="U1957">
            <v>1.4624999999999999</v>
          </cell>
          <cell r="V1957">
            <v>0</v>
          </cell>
          <cell r="W1957">
            <v>0</v>
          </cell>
          <cell r="X1957">
            <v>1.4624999999999999</v>
          </cell>
          <cell r="Y1957">
            <v>0</v>
          </cell>
          <cell r="Z1957">
            <v>0</v>
          </cell>
          <cell r="AA1957"/>
          <cell r="AB1957"/>
          <cell r="AC1957"/>
          <cell r="AD1957"/>
          <cell r="AE1957"/>
          <cell r="AF1957"/>
          <cell r="AG1957"/>
          <cell r="AH1957"/>
          <cell r="AI1957"/>
          <cell r="AJ1957"/>
          <cell r="AK1957"/>
          <cell r="AL1957"/>
        </row>
        <row r="1958">
          <cell r="D1958" t="str">
            <v>USD</v>
          </cell>
          <cell r="J1958" t="str">
            <v>LETRAS EN GARANTÍA</v>
          </cell>
          <cell r="L1958" t="str">
            <v>TASA CERO</v>
          </cell>
          <cell r="M1958" t="str">
            <v>Argentina</v>
          </cell>
          <cell r="Q1958" t="str">
            <v>No mercado</v>
          </cell>
          <cell r="R1958">
            <v>1.4624999999999999</v>
          </cell>
          <cell r="S1958">
            <v>0</v>
          </cell>
          <cell r="T1958">
            <v>0</v>
          </cell>
          <cell r="U1958">
            <v>1.4624999999999999</v>
          </cell>
          <cell r="V1958">
            <v>0</v>
          </cell>
          <cell r="W1958">
            <v>0</v>
          </cell>
          <cell r="X1958">
            <v>1.4624999999999999</v>
          </cell>
          <cell r="Y1958">
            <v>0</v>
          </cell>
          <cell r="Z1958">
            <v>0</v>
          </cell>
          <cell r="AA1958"/>
          <cell r="AB1958"/>
          <cell r="AC1958"/>
          <cell r="AD1958"/>
          <cell r="AE1958"/>
          <cell r="AF1958"/>
          <cell r="AG1958"/>
          <cell r="AH1958"/>
          <cell r="AI1958"/>
          <cell r="AJ1958"/>
          <cell r="AK1958"/>
          <cell r="AL1958"/>
        </row>
        <row r="1959">
          <cell r="D1959" t="str">
            <v>USD</v>
          </cell>
          <cell r="J1959" t="str">
            <v>LETRAS EN GARANTÍA</v>
          </cell>
          <cell r="L1959" t="str">
            <v>TASA CERO</v>
          </cell>
          <cell r="M1959" t="str">
            <v>Argentina</v>
          </cell>
          <cell r="Q1959" t="str">
            <v>No mercado</v>
          </cell>
          <cell r="R1959">
            <v>1.4624999999999999</v>
          </cell>
          <cell r="S1959">
            <v>0</v>
          </cell>
          <cell r="T1959">
            <v>0</v>
          </cell>
          <cell r="U1959">
            <v>1.4624999999999999</v>
          </cell>
          <cell r="V1959">
            <v>0</v>
          </cell>
          <cell r="W1959">
            <v>0</v>
          </cell>
          <cell r="X1959">
            <v>1.4624999999999999</v>
          </cell>
          <cell r="Y1959">
            <v>0</v>
          </cell>
          <cell r="Z1959">
            <v>0</v>
          </cell>
          <cell r="AA1959"/>
          <cell r="AB1959"/>
          <cell r="AC1959"/>
          <cell r="AD1959"/>
          <cell r="AE1959"/>
          <cell r="AF1959"/>
          <cell r="AG1959"/>
          <cell r="AH1959"/>
          <cell r="AI1959"/>
          <cell r="AJ1959"/>
          <cell r="AK1959"/>
          <cell r="AL1959"/>
        </row>
        <row r="1960">
          <cell r="D1960" t="str">
            <v>USD</v>
          </cell>
          <cell r="J1960" t="str">
            <v>LETRAS EN GARANTÍA</v>
          </cell>
          <cell r="L1960" t="str">
            <v>TASA CERO</v>
          </cell>
          <cell r="M1960" t="str">
            <v>Argentina</v>
          </cell>
          <cell r="Q1960" t="str">
            <v>No mercado</v>
          </cell>
          <cell r="R1960">
            <v>1.4624999999999999</v>
          </cell>
          <cell r="S1960">
            <v>0</v>
          </cell>
          <cell r="T1960">
            <v>0</v>
          </cell>
          <cell r="U1960">
            <v>1.4624999999999999</v>
          </cell>
          <cell r="V1960">
            <v>0</v>
          </cell>
          <cell r="W1960">
            <v>0</v>
          </cell>
          <cell r="X1960">
            <v>1.4624999999999999</v>
          </cell>
          <cell r="Y1960">
            <v>0</v>
          </cell>
          <cell r="Z1960">
            <v>0</v>
          </cell>
          <cell r="AA1960"/>
          <cell r="AB1960"/>
          <cell r="AC1960"/>
          <cell r="AD1960"/>
          <cell r="AE1960"/>
          <cell r="AF1960"/>
          <cell r="AG1960"/>
          <cell r="AH1960"/>
          <cell r="AI1960"/>
          <cell r="AJ1960"/>
          <cell r="AK1960"/>
          <cell r="AL1960"/>
        </row>
        <row r="1961">
          <cell r="D1961" t="str">
            <v>USD</v>
          </cell>
          <cell r="J1961" t="str">
            <v>LETRAS EN GARANTÍA</v>
          </cell>
          <cell r="L1961" t="str">
            <v>TASA CERO</v>
          </cell>
          <cell r="M1961" t="str">
            <v>Argentina</v>
          </cell>
          <cell r="Q1961" t="str">
            <v>No mercado</v>
          </cell>
          <cell r="R1961">
            <v>1.4624999999999999</v>
          </cell>
          <cell r="S1961">
            <v>0</v>
          </cell>
          <cell r="T1961">
            <v>0</v>
          </cell>
          <cell r="U1961">
            <v>1.4624999999999999</v>
          </cell>
          <cell r="V1961">
            <v>0</v>
          </cell>
          <cell r="W1961">
            <v>0</v>
          </cell>
          <cell r="X1961">
            <v>1.4624999999999999</v>
          </cell>
          <cell r="Y1961">
            <v>0</v>
          </cell>
          <cell r="Z1961">
            <v>0</v>
          </cell>
          <cell r="AA1961"/>
          <cell r="AB1961"/>
          <cell r="AC1961"/>
          <cell r="AD1961"/>
          <cell r="AE1961"/>
          <cell r="AF1961"/>
          <cell r="AG1961"/>
          <cell r="AH1961"/>
          <cell r="AI1961"/>
          <cell r="AJ1961"/>
          <cell r="AK1961"/>
          <cell r="AL1961"/>
        </row>
        <row r="1962">
          <cell r="D1962" t="str">
            <v>USD</v>
          </cell>
          <cell r="J1962" t="str">
            <v>LETRAS EN GARANTÍA</v>
          </cell>
          <cell r="L1962" t="str">
            <v>TASA CERO</v>
          </cell>
          <cell r="M1962" t="str">
            <v>Argentina</v>
          </cell>
          <cell r="Q1962" t="str">
            <v>No mercado</v>
          </cell>
          <cell r="R1962">
            <v>1.5</v>
          </cell>
          <cell r="S1962">
            <v>0</v>
          </cell>
          <cell r="T1962">
            <v>0</v>
          </cell>
          <cell r="U1962">
            <v>1.5</v>
          </cell>
          <cell r="V1962">
            <v>0</v>
          </cell>
          <cell r="W1962">
            <v>0</v>
          </cell>
          <cell r="X1962">
            <v>1.5</v>
          </cell>
          <cell r="Y1962">
            <v>0</v>
          </cell>
          <cell r="Z1962">
            <v>0</v>
          </cell>
          <cell r="AA1962"/>
          <cell r="AB1962"/>
          <cell r="AC1962"/>
          <cell r="AD1962"/>
          <cell r="AE1962"/>
          <cell r="AF1962"/>
          <cell r="AG1962"/>
          <cell r="AH1962"/>
          <cell r="AI1962"/>
          <cell r="AJ1962"/>
          <cell r="AK1962"/>
          <cell r="AL1962"/>
        </row>
        <row r="1963">
          <cell r="D1963" t="str">
            <v>USD</v>
          </cell>
          <cell r="J1963" t="str">
            <v>LETRAS EN GARANTÍA</v>
          </cell>
          <cell r="L1963" t="str">
            <v>TASA CERO</v>
          </cell>
          <cell r="M1963" t="str">
            <v>Argentina</v>
          </cell>
          <cell r="Q1963" t="str">
            <v>No mercado</v>
          </cell>
          <cell r="R1963">
            <v>1.5</v>
          </cell>
          <cell r="S1963">
            <v>0</v>
          </cell>
          <cell r="T1963">
            <v>0</v>
          </cell>
          <cell r="U1963">
            <v>1.5</v>
          </cell>
          <cell r="V1963">
            <v>0</v>
          </cell>
          <cell r="W1963">
            <v>0</v>
          </cell>
          <cell r="X1963">
            <v>1.5</v>
          </cell>
          <cell r="Y1963">
            <v>0</v>
          </cell>
          <cell r="Z1963">
            <v>0</v>
          </cell>
          <cell r="AA1963"/>
          <cell r="AB1963"/>
          <cell r="AC1963"/>
          <cell r="AD1963"/>
          <cell r="AE1963"/>
          <cell r="AF1963"/>
          <cell r="AG1963"/>
          <cell r="AH1963"/>
          <cell r="AI1963"/>
          <cell r="AJ1963"/>
          <cell r="AK1963"/>
          <cell r="AL1963"/>
        </row>
        <row r="1964">
          <cell r="D1964" t="str">
            <v>USD</v>
          </cell>
          <cell r="J1964" t="str">
            <v>LETRAS EN GARANTÍA</v>
          </cell>
          <cell r="L1964" t="str">
            <v>TASA CERO</v>
          </cell>
          <cell r="M1964" t="str">
            <v>Argentina</v>
          </cell>
          <cell r="Q1964" t="str">
            <v>No mercado</v>
          </cell>
          <cell r="R1964">
            <v>1.5</v>
          </cell>
          <cell r="S1964">
            <v>0</v>
          </cell>
          <cell r="T1964">
            <v>0</v>
          </cell>
          <cell r="U1964">
            <v>1.5</v>
          </cell>
          <cell r="V1964">
            <v>0</v>
          </cell>
          <cell r="W1964">
            <v>0</v>
          </cell>
          <cell r="X1964">
            <v>1.5</v>
          </cell>
          <cell r="Y1964">
            <v>0</v>
          </cell>
          <cell r="Z1964">
            <v>0</v>
          </cell>
          <cell r="AA1964"/>
          <cell r="AB1964"/>
          <cell r="AC1964"/>
          <cell r="AD1964"/>
          <cell r="AE1964"/>
          <cell r="AF1964"/>
          <cell r="AG1964"/>
          <cell r="AH1964"/>
          <cell r="AI1964"/>
          <cell r="AJ1964"/>
          <cell r="AK1964"/>
          <cell r="AL1964"/>
        </row>
        <row r="1965">
          <cell r="D1965" t="str">
            <v>USD</v>
          </cell>
          <cell r="J1965" t="str">
            <v>LETRAS EN GARANTÍA</v>
          </cell>
          <cell r="L1965" t="str">
            <v>TASA CERO</v>
          </cell>
          <cell r="M1965" t="str">
            <v>Argentina</v>
          </cell>
          <cell r="Q1965" t="str">
            <v>No mercado</v>
          </cell>
          <cell r="R1965">
            <v>1.5</v>
          </cell>
          <cell r="S1965">
            <v>0</v>
          </cell>
          <cell r="T1965">
            <v>0</v>
          </cell>
          <cell r="U1965">
            <v>1.5</v>
          </cell>
          <cell r="V1965">
            <v>0</v>
          </cell>
          <cell r="W1965">
            <v>0</v>
          </cell>
          <cell r="X1965">
            <v>1.5</v>
          </cell>
          <cell r="Y1965">
            <v>0</v>
          </cell>
          <cell r="Z1965">
            <v>0</v>
          </cell>
          <cell r="AA1965"/>
          <cell r="AB1965"/>
          <cell r="AC1965"/>
          <cell r="AD1965"/>
          <cell r="AE1965"/>
          <cell r="AF1965"/>
          <cell r="AG1965"/>
          <cell r="AH1965"/>
          <cell r="AI1965"/>
          <cell r="AJ1965"/>
          <cell r="AK1965"/>
          <cell r="AL1965"/>
        </row>
        <row r="1966">
          <cell r="D1966" t="str">
            <v>USD</v>
          </cell>
          <cell r="J1966" t="str">
            <v>LETRAS EN GARANTÍA</v>
          </cell>
          <cell r="L1966" t="str">
            <v>TASA CERO</v>
          </cell>
          <cell r="M1966" t="str">
            <v>Argentina</v>
          </cell>
          <cell r="Q1966" t="str">
            <v>No mercado</v>
          </cell>
          <cell r="R1966">
            <v>1.5</v>
          </cell>
          <cell r="S1966">
            <v>0</v>
          </cell>
          <cell r="T1966">
            <v>0</v>
          </cell>
          <cell r="U1966">
            <v>1.5</v>
          </cell>
          <cell r="V1966">
            <v>0</v>
          </cell>
          <cell r="W1966">
            <v>0</v>
          </cell>
          <cell r="X1966">
            <v>1.5</v>
          </cell>
          <cell r="Y1966">
            <v>0</v>
          </cell>
          <cell r="Z1966">
            <v>0</v>
          </cell>
          <cell r="AA1966"/>
          <cell r="AB1966"/>
          <cell r="AC1966"/>
          <cell r="AD1966"/>
          <cell r="AE1966"/>
          <cell r="AF1966"/>
          <cell r="AG1966"/>
          <cell r="AH1966"/>
          <cell r="AI1966"/>
          <cell r="AJ1966"/>
          <cell r="AK1966"/>
          <cell r="AL1966"/>
        </row>
        <row r="1967">
          <cell r="D1967" t="str">
            <v>USD</v>
          </cell>
          <cell r="J1967" t="str">
            <v>LETRAS EN GARANTÍA</v>
          </cell>
          <cell r="L1967" t="str">
            <v>TASA CERO</v>
          </cell>
          <cell r="M1967" t="str">
            <v>Argentina</v>
          </cell>
          <cell r="Q1967" t="str">
            <v>No mercado</v>
          </cell>
          <cell r="R1967">
            <v>1.5</v>
          </cell>
          <cell r="S1967">
            <v>0</v>
          </cell>
          <cell r="T1967">
            <v>0</v>
          </cell>
          <cell r="U1967">
            <v>1.5</v>
          </cell>
          <cell r="V1967">
            <v>0</v>
          </cell>
          <cell r="W1967">
            <v>0</v>
          </cell>
          <cell r="X1967">
            <v>1.5</v>
          </cell>
          <cell r="Y1967">
            <v>0</v>
          </cell>
          <cell r="Z1967">
            <v>0</v>
          </cell>
          <cell r="AA1967"/>
          <cell r="AB1967"/>
          <cell r="AC1967"/>
          <cell r="AD1967"/>
          <cell r="AE1967"/>
          <cell r="AF1967"/>
          <cell r="AG1967"/>
          <cell r="AH1967"/>
          <cell r="AI1967"/>
          <cell r="AJ1967"/>
          <cell r="AK1967"/>
          <cell r="AL1967"/>
        </row>
        <row r="1968">
          <cell r="D1968" t="str">
            <v>USD</v>
          </cell>
          <cell r="J1968" t="str">
            <v>LETRAS EN GARANTÍA</v>
          </cell>
          <cell r="L1968" t="str">
            <v>TASA CERO</v>
          </cell>
          <cell r="M1968" t="str">
            <v>Argentina</v>
          </cell>
          <cell r="Q1968" t="str">
            <v>No mercado</v>
          </cell>
          <cell r="R1968">
            <v>1.5</v>
          </cell>
          <cell r="S1968">
            <v>0</v>
          </cell>
          <cell r="T1968">
            <v>0</v>
          </cell>
          <cell r="U1968">
            <v>1.5</v>
          </cell>
          <cell r="V1968">
            <v>0</v>
          </cell>
          <cell r="W1968">
            <v>0</v>
          </cell>
          <cell r="X1968">
            <v>1.5</v>
          </cell>
          <cell r="Y1968">
            <v>0</v>
          </cell>
          <cell r="Z1968">
            <v>0</v>
          </cell>
          <cell r="AA1968"/>
          <cell r="AB1968"/>
          <cell r="AC1968"/>
          <cell r="AD1968"/>
          <cell r="AE1968"/>
          <cell r="AF1968"/>
          <cell r="AG1968"/>
          <cell r="AH1968"/>
          <cell r="AI1968"/>
          <cell r="AJ1968"/>
          <cell r="AK1968"/>
          <cell r="AL1968"/>
        </row>
        <row r="1969">
          <cell r="D1969" t="str">
            <v>USD</v>
          </cell>
          <cell r="J1969" t="str">
            <v>LETRAS EN GARANTÍA</v>
          </cell>
          <cell r="L1969" t="str">
            <v>TASA CERO</v>
          </cell>
          <cell r="M1969" t="str">
            <v>Argentina</v>
          </cell>
          <cell r="Q1969" t="str">
            <v>No mercado</v>
          </cell>
          <cell r="R1969">
            <v>1.5</v>
          </cell>
          <cell r="S1969">
            <v>0</v>
          </cell>
          <cell r="T1969">
            <v>0</v>
          </cell>
          <cell r="U1969">
            <v>1.5</v>
          </cell>
          <cell r="V1969">
            <v>0</v>
          </cell>
          <cell r="W1969">
            <v>0</v>
          </cell>
          <cell r="X1969">
            <v>1.5</v>
          </cell>
          <cell r="Y1969">
            <v>0</v>
          </cell>
          <cell r="Z1969">
            <v>0</v>
          </cell>
          <cell r="AA1969"/>
          <cell r="AB1969"/>
          <cell r="AC1969"/>
          <cell r="AD1969"/>
          <cell r="AE1969"/>
          <cell r="AF1969"/>
          <cell r="AG1969"/>
          <cell r="AH1969"/>
          <cell r="AI1969"/>
          <cell r="AJ1969"/>
          <cell r="AK1969"/>
          <cell r="AL1969"/>
        </row>
        <row r="1970">
          <cell r="D1970" t="str">
            <v>USD</v>
          </cell>
          <cell r="J1970" t="str">
            <v>LETRAS EN GARANTÍA</v>
          </cell>
          <cell r="L1970" t="str">
            <v>TASA CERO</v>
          </cell>
          <cell r="M1970" t="str">
            <v>Argentina</v>
          </cell>
          <cell r="Q1970" t="str">
            <v>No mercado</v>
          </cell>
          <cell r="R1970">
            <v>1.5</v>
          </cell>
          <cell r="S1970">
            <v>0</v>
          </cell>
          <cell r="T1970">
            <v>0</v>
          </cell>
          <cell r="U1970">
            <v>1.5</v>
          </cell>
          <cell r="V1970">
            <v>0</v>
          </cell>
          <cell r="W1970">
            <v>0</v>
          </cell>
          <cell r="X1970">
            <v>1.5</v>
          </cell>
          <cell r="Y1970">
            <v>0</v>
          </cell>
          <cell r="Z1970">
            <v>0</v>
          </cell>
          <cell r="AA1970"/>
          <cell r="AB1970"/>
          <cell r="AC1970"/>
          <cell r="AD1970"/>
          <cell r="AE1970"/>
          <cell r="AF1970"/>
          <cell r="AG1970"/>
          <cell r="AH1970"/>
          <cell r="AI1970"/>
          <cell r="AJ1970"/>
          <cell r="AK1970"/>
          <cell r="AL1970"/>
        </row>
        <row r="1971">
          <cell r="D1971" t="str">
            <v>USD</v>
          </cell>
          <cell r="J1971" t="str">
            <v>LETRAS EN GARANTÍA</v>
          </cell>
          <cell r="L1971" t="str">
            <v>TASA CERO</v>
          </cell>
          <cell r="M1971" t="str">
            <v>Argentina</v>
          </cell>
          <cell r="Q1971" t="str">
            <v>No mercado</v>
          </cell>
          <cell r="R1971">
            <v>1.5</v>
          </cell>
          <cell r="S1971">
            <v>0</v>
          </cell>
          <cell r="T1971">
            <v>0</v>
          </cell>
          <cell r="U1971">
            <v>1.5</v>
          </cell>
          <cell r="V1971">
            <v>0</v>
          </cell>
          <cell r="W1971">
            <v>0</v>
          </cell>
          <cell r="X1971">
            <v>1.5</v>
          </cell>
          <cell r="Y1971">
            <v>0</v>
          </cell>
          <cell r="Z1971">
            <v>0</v>
          </cell>
          <cell r="AA1971"/>
          <cell r="AB1971"/>
          <cell r="AC1971"/>
          <cell r="AD1971"/>
          <cell r="AE1971"/>
          <cell r="AF1971"/>
          <cell r="AG1971"/>
          <cell r="AH1971"/>
          <cell r="AI1971"/>
          <cell r="AJ1971"/>
          <cell r="AK1971"/>
          <cell r="AL1971"/>
        </row>
        <row r="1972">
          <cell r="D1972" t="str">
            <v>USD</v>
          </cell>
          <cell r="J1972" t="str">
            <v>LETRAS EN GARANTÍA</v>
          </cell>
          <cell r="L1972" t="str">
            <v>TASA CERO</v>
          </cell>
          <cell r="M1972" t="str">
            <v>Argentina</v>
          </cell>
          <cell r="Q1972" t="str">
            <v>No mercado</v>
          </cell>
          <cell r="R1972">
            <v>1.5</v>
          </cell>
          <cell r="S1972">
            <v>0</v>
          </cell>
          <cell r="T1972">
            <v>0</v>
          </cell>
          <cell r="U1972">
            <v>1.5</v>
          </cell>
          <cell r="V1972">
            <v>0</v>
          </cell>
          <cell r="W1972">
            <v>0</v>
          </cell>
          <cell r="X1972">
            <v>1.5</v>
          </cell>
          <cell r="Y1972">
            <v>0</v>
          </cell>
          <cell r="Z1972">
            <v>0</v>
          </cell>
          <cell r="AA1972"/>
          <cell r="AB1972"/>
          <cell r="AC1972"/>
          <cell r="AD1972"/>
          <cell r="AE1972"/>
          <cell r="AF1972"/>
          <cell r="AG1972"/>
          <cell r="AH1972"/>
          <cell r="AI1972"/>
          <cell r="AJ1972"/>
          <cell r="AK1972"/>
          <cell r="AL1972"/>
        </row>
        <row r="1973">
          <cell r="D1973" t="str">
            <v>USD</v>
          </cell>
          <cell r="J1973" t="str">
            <v>LETRAS EN GARANTÍA</v>
          </cell>
          <cell r="L1973" t="str">
            <v>TASA CERO</v>
          </cell>
          <cell r="M1973" t="str">
            <v>Argentina</v>
          </cell>
          <cell r="Q1973" t="str">
            <v>No mercado</v>
          </cell>
          <cell r="R1973">
            <v>1.5</v>
          </cell>
          <cell r="S1973">
            <v>0</v>
          </cell>
          <cell r="T1973">
            <v>0</v>
          </cell>
          <cell r="U1973">
            <v>1.5</v>
          </cell>
          <cell r="V1973">
            <v>0</v>
          </cell>
          <cell r="W1973">
            <v>0</v>
          </cell>
          <cell r="X1973">
            <v>1.5</v>
          </cell>
          <cell r="Y1973">
            <v>0</v>
          </cell>
          <cell r="Z1973">
            <v>0</v>
          </cell>
          <cell r="AA1973"/>
          <cell r="AB1973"/>
          <cell r="AC1973"/>
          <cell r="AD1973"/>
          <cell r="AE1973"/>
          <cell r="AF1973"/>
          <cell r="AG1973"/>
          <cell r="AH1973"/>
          <cell r="AI1973"/>
          <cell r="AJ1973"/>
          <cell r="AK1973"/>
          <cell r="AL1973"/>
        </row>
        <row r="1974">
          <cell r="D1974" t="str">
            <v>USD</v>
          </cell>
          <cell r="J1974" t="str">
            <v>LETRAS EN GARANTÍA</v>
          </cell>
          <cell r="L1974" t="str">
            <v>TASA CERO</v>
          </cell>
          <cell r="M1974" t="str">
            <v>Argentina</v>
          </cell>
          <cell r="Q1974" t="str">
            <v>No mercado</v>
          </cell>
          <cell r="R1974">
            <v>1.5</v>
          </cell>
          <cell r="S1974">
            <v>0</v>
          </cell>
          <cell r="T1974">
            <v>0</v>
          </cell>
          <cell r="U1974">
            <v>1.5</v>
          </cell>
          <cell r="V1974">
            <v>0</v>
          </cell>
          <cell r="W1974">
            <v>0</v>
          </cell>
          <cell r="X1974">
            <v>1.5</v>
          </cell>
          <cell r="Y1974">
            <v>0</v>
          </cell>
          <cell r="Z1974">
            <v>0</v>
          </cell>
          <cell r="AA1974"/>
          <cell r="AB1974"/>
          <cell r="AC1974"/>
          <cell r="AD1974"/>
          <cell r="AE1974"/>
          <cell r="AF1974"/>
          <cell r="AG1974"/>
          <cell r="AH1974"/>
          <cell r="AI1974"/>
          <cell r="AJ1974"/>
          <cell r="AK1974"/>
          <cell r="AL1974"/>
        </row>
        <row r="1975">
          <cell r="D1975" t="str">
            <v>USD</v>
          </cell>
          <cell r="J1975" t="str">
            <v>LETRAS EN GARANTÍA</v>
          </cell>
          <cell r="L1975" t="str">
            <v>TASA CERO</v>
          </cell>
          <cell r="M1975" t="str">
            <v>Argentina</v>
          </cell>
          <cell r="Q1975" t="str">
            <v>No mercado</v>
          </cell>
          <cell r="R1975">
            <v>1.5</v>
          </cell>
          <cell r="S1975">
            <v>0</v>
          </cell>
          <cell r="T1975">
            <v>0</v>
          </cell>
          <cell r="U1975">
            <v>1.5</v>
          </cell>
          <cell r="V1975">
            <v>0</v>
          </cell>
          <cell r="W1975">
            <v>0</v>
          </cell>
          <cell r="X1975">
            <v>1.5</v>
          </cell>
          <cell r="Y1975">
            <v>0</v>
          </cell>
          <cell r="Z1975">
            <v>0</v>
          </cell>
          <cell r="AA1975"/>
          <cell r="AB1975"/>
          <cell r="AC1975"/>
          <cell r="AD1975"/>
          <cell r="AE1975"/>
          <cell r="AF1975"/>
          <cell r="AG1975"/>
          <cell r="AH1975"/>
          <cell r="AI1975"/>
          <cell r="AJ1975"/>
          <cell r="AK1975"/>
          <cell r="AL1975"/>
        </row>
        <row r="1976">
          <cell r="D1976" t="str">
            <v>USD</v>
          </cell>
          <cell r="J1976" t="str">
            <v>LETRAS EN GARANTÍA</v>
          </cell>
          <cell r="L1976" t="str">
            <v>TASA CERO</v>
          </cell>
          <cell r="M1976" t="str">
            <v>Argentina</v>
          </cell>
          <cell r="Q1976" t="str">
            <v>No mercado</v>
          </cell>
          <cell r="R1976">
            <v>1.5</v>
          </cell>
          <cell r="S1976">
            <v>0</v>
          </cell>
          <cell r="T1976">
            <v>0</v>
          </cell>
          <cell r="U1976">
            <v>1.5</v>
          </cell>
          <cell r="V1976">
            <v>0</v>
          </cell>
          <cell r="W1976">
            <v>0</v>
          </cell>
          <cell r="X1976">
            <v>1.5</v>
          </cell>
          <cell r="Y1976">
            <v>0</v>
          </cell>
          <cell r="Z1976">
            <v>0</v>
          </cell>
          <cell r="AA1976"/>
          <cell r="AB1976"/>
          <cell r="AC1976"/>
          <cell r="AD1976"/>
          <cell r="AE1976"/>
          <cell r="AF1976"/>
          <cell r="AG1976"/>
          <cell r="AH1976"/>
          <cell r="AI1976"/>
          <cell r="AJ1976"/>
          <cell r="AK1976"/>
          <cell r="AL1976"/>
        </row>
        <row r="1977">
          <cell r="D1977" t="str">
            <v>USD</v>
          </cell>
          <cell r="J1977" t="str">
            <v>LETRAS EN GARANTÍA</v>
          </cell>
          <cell r="L1977" t="str">
            <v>TASA CERO</v>
          </cell>
          <cell r="M1977" t="str">
            <v>Argentina</v>
          </cell>
          <cell r="Q1977" t="str">
            <v>No mercado</v>
          </cell>
          <cell r="R1977">
            <v>1.5</v>
          </cell>
          <cell r="S1977">
            <v>0</v>
          </cell>
          <cell r="T1977">
            <v>0</v>
          </cell>
          <cell r="U1977">
            <v>1.5</v>
          </cell>
          <cell r="V1977">
            <v>0</v>
          </cell>
          <cell r="W1977">
            <v>0</v>
          </cell>
          <cell r="X1977">
            <v>1.5</v>
          </cell>
          <cell r="Y1977">
            <v>0</v>
          </cell>
          <cell r="Z1977">
            <v>0</v>
          </cell>
          <cell r="AA1977"/>
          <cell r="AB1977"/>
          <cell r="AC1977"/>
          <cell r="AD1977"/>
          <cell r="AE1977"/>
          <cell r="AF1977"/>
          <cell r="AG1977"/>
          <cell r="AH1977"/>
          <cell r="AI1977"/>
          <cell r="AJ1977"/>
          <cell r="AK1977"/>
          <cell r="AL1977"/>
        </row>
        <row r="1978">
          <cell r="D1978" t="str">
            <v>USD</v>
          </cell>
          <cell r="J1978" t="str">
            <v>LETRAS EN GARANTÍA</v>
          </cell>
          <cell r="L1978" t="str">
            <v>TASA CERO</v>
          </cell>
          <cell r="M1978" t="str">
            <v>Argentina</v>
          </cell>
          <cell r="Q1978" t="str">
            <v>No mercado</v>
          </cell>
          <cell r="R1978">
            <v>1.5</v>
          </cell>
          <cell r="S1978">
            <v>0</v>
          </cell>
          <cell r="T1978">
            <v>0</v>
          </cell>
          <cell r="U1978">
            <v>1.5</v>
          </cell>
          <cell r="V1978">
            <v>0</v>
          </cell>
          <cell r="W1978">
            <v>0</v>
          </cell>
          <cell r="X1978">
            <v>1.5</v>
          </cell>
          <cell r="Y1978">
            <v>0</v>
          </cell>
          <cell r="Z1978">
            <v>0</v>
          </cell>
          <cell r="AA1978"/>
          <cell r="AB1978"/>
          <cell r="AC1978"/>
          <cell r="AD1978"/>
          <cell r="AE1978"/>
          <cell r="AF1978"/>
          <cell r="AG1978"/>
          <cell r="AH1978"/>
          <cell r="AI1978"/>
          <cell r="AJ1978"/>
          <cell r="AK1978"/>
          <cell r="AL1978"/>
        </row>
        <row r="1979">
          <cell r="D1979" t="str">
            <v>USD</v>
          </cell>
          <cell r="J1979" t="str">
            <v>LETRAS EN GARANTÍA</v>
          </cell>
          <cell r="L1979" t="str">
            <v>TASA CERO</v>
          </cell>
          <cell r="M1979" t="str">
            <v>Argentina</v>
          </cell>
          <cell r="Q1979" t="str">
            <v>No mercado</v>
          </cell>
          <cell r="R1979">
            <v>1.5</v>
          </cell>
          <cell r="S1979">
            <v>0</v>
          </cell>
          <cell r="T1979">
            <v>0</v>
          </cell>
          <cell r="U1979">
            <v>1.5</v>
          </cell>
          <cell r="V1979">
            <v>0</v>
          </cell>
          <cell r="W1979">
            <v>0</v>
          </cell>
          <cell r="X1979">
            <v>1.5</v>
          </cell>
          <cell r="Y1979">
            <v>0</v>
          </cell>
          <cell r="Z1979">
            <v>0</v>
          </cell>
          <cell r="AA1979"/>
          <cell r="AB1979"/>
          <cell r="AC1979"/>
          <cell r="AD1979"/>
          <cell r="AE1979"/>
          <cell r="AF1979"/>
          <cell r="AG1979"/>
          <cell r="AH1979"/>
          <cell r="AI1979"/>
          <cell r="AJ1979"/>
          <cell r="AK1979"/>
          <cell r="AL1979"/>
        </row>
        <row r="1980">
          <cell r="D1980" t="str">
            <v>USD</v>
          </cell>
          <cell r="J1980" t="str">
            <v>LETRAS EN GARANTÍA</v>
          </cell>
          <cell r="L1980" t="str">
            <v>TASA CERO</v>
          </cell>
          <cell r="M1980" t="str">
            <v>Argentina</v>
          </cell>
          <cell r="Q1980" t="str">
            <v>No mercado</v>
          </cell>
          <cell r="R1980">
            <v>1.5</v>
          </cell>
          <cell r="S1980">
            <v>0</v>
          </cell>
          <cell r="T1980">
            <v>0</v>
          </cell>
          <cell r="U1980">
            <v>1.5</v>
          </cell>
          <cell r="V1980">
            <v>0</v>
          </cell>
          <cell r="W1980">
            <v>0</v>
          </cell>
          <cell r="X1980">
            <v>1.5</v>
          </cell>
          <cell r="Y1980">
            <v>0</v>
          </cell>
          <cell r="Z1980">
            <v>0</v>
          </cell>
          <cell r="AA1980"/>
          <cell r="AB1980"/>
          <cell r="AC1980"/>
          <cell r="AD1980"/>
          <cell r="AE1980"/>
          <cell r="AF1980"/>
          <cell r="AG1980"/>
          <cell r="AH1980"/>
          <cell r="AI1980"/>
          <cell r="AJ1980"/>
          <cell r="AK1980"/>
          <cell r="AL1980"/>
        </row>
        <row r="1981">
          <cell r="D1981" t="str">
            <v>USD</v>
          </cell>
          <cell r="J1981" t="str">
            <v>LETRAS EN GARANTÍA</v>
          </cell>
          <cell r="L1981" t="str">
            <v>TASA CERO</v>
          </cell>
          <cell r="M1981" t="str">
            <v>Argentina</v>
          </cell>
          <cell r="Q1981" t="str">
            <v>No mercado</v>
          </cell>
          <cell r="R1981">
            <v>1.5</v>
          </cell>
          <cell r="S1981">
            <v>0</v>
          </cell>
          <cell r="T1981">
            <v>0</v>
          </cell>
          <cell r="U1981">
            <v>1.5</v>
          </cell>
          <cell r="V1981">
            <v>0</v>
          </cell>
          <cell r="W1981">
            <v>0</v>
          </cell>
          <cell r="X1981">
            <v>1.5</v>
          </cell>
          <cell r="Y1981">
            <v>0</v>
          </cell>
          <cell r="Z1981">
            <v>0</v>
          </cell>
          <cell r="AA1981"/>
          <cell r="AB1981"/>
          <cell r="AC1981"/>
          <cell r="AD1981"/>
          <cell r="AE1981"/>
          <cell r="AF1981"/>
          <cell r="AG1981"/>
          <cell r="AH1981"/>
          <cell r="AI1981"/>
          <cell r="AJ1981"/>
          <cell r="AK1981"/>
          <cell r="AL1981"/>
        </row>
        <row r="1982">
          <cell r="D1982" t="str">
            <v>USD</v>
          </cell>
          <cell r="J1982" t="str">
            <v>LETRAS EN GARANTÍA</v>
          </cell>
          <cell r="L1982" t="str">
            <v>TASA CERO</v>
          </cell>
          <cell r="M1982" t="str">
            <v>Argentina</v>
          </cell>
          <cell r="Q1982" t="str">
            <v>No mercado</v>
          </cell>
          <cell r="R1982">
            <v>1.5</v>
          </cell>
          <cell r="S1982">
            <v>0</v>
          </cell>
          <cell r="T1982">
            <v>0</v>
          </cell>
          <cell r="U1982">
            <v>1.5</v>
          </cell>
          <cell r="V1982">
            <v>0</v>
          </cell>
          <cell r="W1982">
            <v>0</v>
          </cell>
          <cell r="X1982">
            <v>1.5</v>
          </cell>
          <cell r="Y1982">
            <v>0</v>
          </cell>
          <cell r="Z1982">
            <v>0</v>
          </cell>
          <cell r="AA1982"/>
          <cell r="AB1982"/>
          <cell r="AC1982"/>
          <cell r="AD1982"/>
          <cell r="AE1982"/>
          <cell r="AF1982"/>
          <cell r="AG1982"/>
          <cell r="AH1982"/>
          <cell r="AI1982"/>
          <cell r="AJ1982"/>
          <cell r="AK1982"/>
          <cell r="AL1982"/>
        </row>
        <row r="1983">
          <cell r="D1983" t="str">
            <v>USD</v>
          </cell>
          <cell r="J1983" t="str">
            <v>LETRAS EN GARANTÍA</v>
          </cell>
          <cell r="L1983" t="str">
            <v>TASA CERO</v>
          </cell>
          <cell r="M1983" t="str">
            <v>Argentina</v>
          </cell>
          <cell r="Q1983" t="str">
            <v>No mercado</v>
          </cell>
          <cell r="R1983">
            <v>1.5</v>
          </cell>
          <cell r="S1983">
            <v>0</v>
          </cell>
          <cell r="T1983">
            <v>0</v>
          </cell>
          <cell r="U1983">
            <v>1.5</v>
          </cell>
          <cell r="V1983">
            <v>0</v>
          </cell>
          <cell r="W1983">
            <v>0</v>
          </cell>
          <cell r="X1983">
            <v>1.5</v>
          </cell>
          <cell r="Y1983">
            <v>0</v>
          </cell>
          <cell r="Z1983">
            <v>0</v>
          </cell>
          <cell r="AA1983"/>
          <cell r="AB1983"/>
          <cell r="AC1983"/>
          <cell r="AD1983"/>
          <cell r="AE1983"/>
          <cell r="AF1983"/>
          <cell r="AG1983"/>
          <cell r="AH1983"/>
          <cell r="AI1983"/>
          <cell r="AJ1983"/>
          <cell r="AK1983"/>
          <cell r="AL1983"/>
        </row>
        <row r="1984">
          <cell r="D1984" t="str">
            <v>USD</v>
          </cell>
          <cell r="J1984" t="str">
            <v>LETRAS EN GARANTÍA</v>
          </cell>
          <cell r="L1984" t="str">
            <v>TASA CERO</v>
          </cell>
          <cell r="M1984" t="str">
            <v>Argentina</v>
          </cell>
          <cell r="Q1984" t="str">
            <v>No mercado</v>
          </cell>
          <cell r="R1984">
            <v>1.5</v>
          </cell>
          <cell r="S1984">
            <v>0</v>
          </cell>
          <cell r="T1984">
            <v>0</v>
          </cell>
          <cell r="U1984">
            <v>1.5</v>
          </cell>
          <cell r="V1984">
            <v>0</v>
          </cell>
          <cell r="W1984">
            <v>0</v>
          </cell>
          <cell r="X1984">
            <v>1.5</v>
          </cell>
          <cell r="Y1984">
            <v>0</v>
          </cell>
          <cell r="Z1984">
            <v>0</v>
          </cell>
          <cell r="AA1984"/>
          <cell r="AB1984"/>
          <cell r="AC1984"/>
          <cell r="AD1984"/>
          <cell r="AE1984"/>
          <cell r="AF1984"/>
          <cell r="AG1984"/>
          <cell r="AH1984"/>
          <cell r="AI1984"/>
          <cell r="AJ1984"/>
          <cell r="AK1984"/>
          <cell r="AL1984"/>
        </row>
        <row r="1985">
          <cell r="D1985" t="str">
            <v>USD</v>
          </cell>
          <cell r="J1985" t="str">
            <v>LETRAS EN GARANTÍA</v>
          </cell>
          <cell r="L1985" t="str">
            <v>TASA CERO</v>
          </cell>
          <cell r="M1985" t="str">
            <v>Argentina</v>
          </cell>
          <cell r="Q1985" t="str">
            <v>No mercado</v>
          </cell>
          <cell r="R1985">
            <v>1.5</v>
          </cell>
          <cell r="S1985">
            <v>0</v>
          </cell>
          <cell r="T1985">
            <v>0</v>
          </cell>
          <cell r="U1985">
            <v>1.5</v>
          </cell>
          <cell r="V1985">
            <v>0</v>
          </cell>
          <cell r="W1985">
            <v>0</v>
          </cell>
          <cell r="X1985">
            <v>1.5</v>
          </cell>
          <cell r="Y1985">
            <v>0</v>
          </cell>
          <cell r="Z1985">
            <v>0</v>
          </cell>
          <cell r="AA1985"/>
          <cell r="AB1985"/>
          <cell r="AC1985"/>
          <cell r="AD1985"/>
          <cell r="AE1985"/>
          <cell r="AF1985"/>
          <cell r="AG1985"/>
          <cell r="AH1985"/>
          <cell r="AI1985"/>
          <cell r="AJ1985"/>
          <cell r="AK1985"/>
          <cell r="AL1985"/>
        </row>
        <row r="1986">
          <cell r="D1986" t="str">
            <v>USD</v>
          </cell>
          <cell r="J1986" t="str">
            <v>LETRAS EN GARANTÍA</v>
          </cell>
          <cell r="L1986" t="str">
            <v>TASA CERO</v>
          </cell>
          <cell r="M1986" t="str">
            <v>Argentina</v>
          </cell>
          <cell r="Q1986" t="str">
            <v>No mercado</v>
          </cell>
          <cell r="R1986">
            <v>1.5</v>
          </cell>
          <cell r="S1986">
            <v>0</v>
          </cell>
          <cell r="T1986">
            <v>0</v>
          </cell>
          <cell r="U1986">
            <v>1.5</v>
          </cell>
          <cell r="V1986">
            <v>0</v>
          </cell>
          <cell r="W1986">
            <v>0</v>
          </cell>
          <cell r="X1986">
            <v>1.5</v>
          </cell>
          <cell r="Y1986">
            <v>0</v>
          </cell>
          <cell r="Z1986">
            <v>0</v>
          </cell>
          <cell r="AA1986"/>
          <cell r="AB1986"/>
          <cell r="AC1986"/>
          <cell r="AD1986"/>
          <cell r="AE1986"/>
          <cell r="AF1986"/>
          <cell r="AG1986"/>
          <cell r="AH1986"/>
          <cell r="AI1986"/>
          <cell r="AJ1986"/>
          <cell r="AK1986"/>
          <cell r="AL1986"/>
        </row>
        <row r="1987">
          <cell r="D1987" t="str">
            <v>USD</v>
          </cell>
          <cell r="J1987" t="str">
            <v>LETRAS EN GARANTÍA</v>
          </cell>
          <cell r="L1987" t="str">
            <v>TASA CERO</v>
          </cell>
          <cell r="M1987" t="str">
            <v>Argentina</v>
          </cell>
          <cell r="Q1987" t="str">
            <v>No mercado</v>
          </cell>
          <cell r="R1987">
            <v>1.5</v>
          </cell>
          <cell r="S1987">
            <v>0</v>
          </cell>
          <cell r="T1987">
            <v>0</v>
          </cell>
          <cell r="U1987">
            <v>1.5</v>
          </cell>
          <cell r="V1987">
            <v>0</v>
          </cell>
          <cell r="W1987">
            <v>0</v>
          </cell>
          <cell r="X1987">
            <v>1.5</v>
          </cell>
          <cell r="Y1987">
            <v>0</v>
          </cell>
          <cell r="Z1987">
            <v>0</v>
          </cell>
          <cell r="AA1987"/>
          <cell r="AB1987"/>
          <cell r="AC1987"/>
          <cell r="AD1987"/>
          <cell r="AE1987"/>
          <cell r="AF1987"/>
          <cell r="AG1987"/>
          <cell r="AH1987"/>
          <cell r="AI1987"/>
          <cell r="AJ1987"/>
          <cell r="AK1987"/>
          <cell r="AL1987"/>
        </row>
        <row r="1988">
          <cell r="D1988" t="str">
            <v>USD</v>
          </cell>
          <cell r="J1988" t="str">
            <v>LETRAS EN GARANTÍA</v>
          </cell>
          <cell r="L1988" t="str">
            <v>TASA CERO</v>
          </cell>
          <cell r="M1988" t="str">
            <v>Argentina</v>
          </cell>
          <cell r="Q1988" t="str">
            <v>No mercado</v>
          </cell>
          <cell r="R1988">
            <v>1.5</v>
          </cell>
          <cell r="S1988">
            <v>0</v>
          </cell>
          <cell r="T1988">
            <v>0</v>
          </cell>
          <cell r="U1988">
            <v>1.5</v>
          </cell>
          <cell r="V1988">
            <v>0</v>
          </cell>
          <cell r="W1988">
            <v>0</v>
          </cell>
          <cell r="X1988">
            <v>1.5</v>
          </cell>
          <cell r="Y1988">
            <v>0</v>
          </cell>
          <cell r="Z1988">
            <v>0</v>
          </cell>
          <cell r="AA1988"/>
          <cell r="AB1988"/>
          <cell r="AC1988"/>
          <cell r="AD1988"/>
          <cell r="AE1988"/>
          <cell r="AF1988"/>
          <cell r="AG1988"/>
          <cell r="AH1988"/>
          <cell r="AI1988"/>
          <cell r="AJ1988"/>
          <cell r="AK1988"/>
          <cell r="AL1988"/>
        </row>
        <row r="1989">
          <cell r="D1989" t="str">
            <v>USD</v>
          </cell>
          <cell r="J1989" t="str">
            <v>LETRAS EN GARANTÍA</v>
          </cell>
          <cell r="L1989" t="str">
            <v>TASA CERO</v>
          </cell>
          <cell r="M1989" t="str">
            <v>Argentina</v>
          </cell>
          <cell r="Q1989" t="str">
            <v>No mercado</v>
          </cell>
          <cell r="R1989">
            <v>1.5</v>
          </cell>
          <cell r="S1989">
            <v>0</v>
          </cell>
          <cell r="T1989">
            <v>0</v>
          </cell>
          <cell r="U1989">
            <v>1.5</v>
          </cell>
          <cell r="V1989">
            <v>0</v>
          </cell>
          <cell r="W1989">
            <v>0</v>
          </cell>
          <cell r="X1989">
            <v>1.5</v>
          </cell>
          <cell r="Y1989">
            <v>0</v>
          </cell>
          <cell r="Z1989">
            <v>0</v>
          </cell>
          <cell r="AA1989"/>
          <cell r="AB1989"/>
          <cell r="AC1989"/>
          <cell r="AD1989"/>
          <cell r="AE1989"/>
          <cell r="AF1989"/>
          <cell r="AG1989"/>
          <cell r="AH1989"/>
          <cell r="AI1989"/>
          <cell r="AJ1989"/>
          <cell r="AK1989"/>
          <cell r="AL1989"/>
        </row>
        <row r="1990">
          <cell r="D1990" t="str">
            <v>USD</v>
          </cell>
          <cell r="J1990" t="str">
            <v>LETRAS EN GARANTÍA</v>
          </cell>
          <cell r="L1990" t="str">
            <v>TASA CERO</v>
          </cell>
          <cell r="M1990" t="str">
            <v>Argentina</v>
          </cell>
          <cell r="Q1990" t="str">
            <v>No mercado</v>
          </cell>
          <cell r="R1990">
            <v>1.5</v>
          </cell>
          <cell r="S1990">
            <v>0</v>
          </cell>
          <cell r="T1990">
            <v>0</v>
          </cell>
          <cell r="U1990">
            <v>1.5</v>
          </cell>
          <cell r="V1990">
            <v>0</v>
          </cell>
          <cell r="W1990">
            <v>0</v>
          </cell>
          <cell r="X1990">
            <v>1.5</v>
          </cell>
          <cell r="Y1990">
            <v>0</v>
          </cell>
          <cell r="Z1990">
            <v>0</v>
          </cell>
          <cell r="AA1990"/>
          <cell r="AB1990"/>
          <cell r="AC1990"/>
          <cell r="AD1990"/>
          <cell r="AE1990"/>
          <cell r="AF1990"/>
          <cell r="AG1990"/>
          <cell r="AH1990"/>
          <cell r="AI1990"/>
          <cell r="AJ1990"/>
          <cell r="AK1990"/>
          <cell r="AL1990"/>
        </row>
        <row r="1991">
          <cell r="D1991" t="str">
            <v>USD</v>
          </cell>
          <cell r="J1991" t="str">
            <v>LETRAS EN GARANTÍA</v>
          </cell>
          <cell r="L1991" t="str">
            <v>TASA CERO</v>
          </cell>
          <cell r="M1991" t="str">
            <v>Argentina</v>
          </cell>
          <cell r="Q1991" t="str">
            <v>No mercado</v>
          </cell>
          <cell r="R1991">
            <v>1.5</v>
          </cell>
          <cell r="S1991">
            <v>0</v>
          </cell>
          <cell r="T1991">
            <v>0</v>
          </cell>
          <cell r="U1991">
            <v>1.5</v>
          </cell>
          <cell r="V1991">
            <v>0</v>
          </cell>
          <cell r="W1991">
            <v>0</v>
          </cell>
          <cell r="X1991">
            <v>1.5</v>
          </cell>
          <cell r="Y1991">
            <v>0</v>
          </cell>
          <cell r="Z1991">
            <v>0</v>
          </cell>
          <cell r="AA1991"/>
          <cell r="AB1991"/>
          <cell r="AC1991"/>
          <cell r="AD1991"/>
          <cell r="AE1991"/>
          <cell r="AF1991"/>
          <cell r="AG1991"/>
          <cell r="AH1991"/>
          <cell r="AI1991"/>
          <cell r="AJ1991"/>
          <cell r="AK1991"/>
          <cell r="AL1991"/>
        </row>
        <row r="1992">
          <cell r="D1992" t="str">
            <v>USD</v>
          </cell>
          <cell r="J1992" t="str">
            <v>LETRAS EN GARANTÍA</v>
          </cell>
          <cell r="L1992" t="str">
            <v>TASA CERO</v>
          </cell>
          <cell r="M1992" t="str">
            <v>Argentina</v>
          </cell>
          <cell r="Q1992" t="str">
            <v>No mercado</v>
          </cell>
          <cell r="R1992">
            <v>1.5</v>
          </cell>
          <cell r="S1992">
            <v>0</v>
          </cell>
          <cell r="T1992">
            <v>0</v>
          </cell>
          <cell r="U1992">
            <v>1.5</v>
          </cell>
          <cell r="V1992">
            <v>0</v>
          </cell>
          <cell r="W1992">
            <v>0</v>
          </cell>
          <cell r="X1992">
            <v>1.5</v>
          </cell>
          <cell r="Y1992">
            <v>0</v>
          </cell>
          <cell r="Z1992">
            <v>0</v>
          </cell>
          <cell r="AA1992"/>
          <cell r="AB1992"/>
          <cell r="AC1992"/>
          <cell r="AD1992"/>
          <cell r="AE1992"/>
          <cell r="AF1992"/>
          <cell r="AG1992"/>
          <cell r="AH1992"/>
          <cell r="AI1992"/>
          <cell r="AJ1992"/>
          <cell r="AK1992"/>
          <cell r="AL1992"/>
        </row>
        <row r="1993">
          <cell r="D1993" t="str">
            <v>USD</v>
          </cell>
          <cell r="J1993" t="str">
            <v>LETRAS EN GARANTÍA</v>
          </cell>
          <cell r="L1993" t="str">
            <v>TASA CERO</v>
          </cell>
          <cell r="M1993" t="str">
            <v>Argentina</v>
          </cell>
          <cell r="Q1993" t="str">
            <v>No mercado</v>
          </cell>
          <cell r="R1993">
            <v>1.5</v>
          </cell>
          <cell r="S1993">
            <v>0</v>
          </cell>
          <cell r="T1993">
            <v>0</v>
          </cell>
          <cell r="U1993">
            <v>1.5</v>
          </cell>
          <cell r="V1993">
            <v>0</v>
          </cell>
          <cell r="W1993">
            <v>0</v>
          </cell>
          <cell r="X1993">
            <v>1.5</v>
          </cell>
          <cell r="Y1993">
            <v>0</v>
          </cell>
          <cell r="Z1993">
            <v>0</v>
          </cell>
          <cell r="AA1993"/>
          <cell r="AB1993"/>
          <cell r="AC1993"/>
          <cell r="AD1993"/>
          <cell r="AE1993"/>
          <cell r="AF1993"/>
          <cell r="AG1993"/>
          <cell r="AH1993"/>
          <cell r="AI1993"/>
          <cell r="AJ1993"/>
          <cell r="AK1993"/>
          <cell r="AL1993"/>
        </row>
        <row r="1994">
          <cell r="D1994" t="str">
            <v>USD</v>
          </cell>
          <cell r="J1994" t="str">
            <v>LETRAS EN GARANTÍA</v>
          </cell>
          <cell r="L1994" t="str">
            <v>TASA CERO</v>
          </cell>
          <cell r="M1994" t="str">
            <v>Argentina</v>
          </cell>
          <cell r="Q1994" t="str">
            <v>No mercado</v>
          </cell>
          <cell r="R1994">
            <v>1.5</v>
          </cell>
          <cell r="S1994">
            <v>0</v>
          </cell>
          <cell r="T1994">
            <v>0</v>
          </cell>
          <cell r="U1994">
            <v>1.5</v>
          </cell>
          <cell r="V1994">
            <v>0</v>
          </cell>
          <cell r="W1994">
            <v>0</v>
          </cell>
          <cell r="X1994">
            <v>1.5</v>
          </cell>
          <cell r="Y1994">
            <v>0</v>
          </cell>
          <cell r="Z1994">
            <v>0</v>
          </cell>
          <cell r="AA1994"/>
          <cell r="AB1994"/>
          <cell r="AC1994"/>
          <cell r="AD1994"/>
          <cell r="AE1994"/>
          <cell r="AF1994"/>
          <cell r="AG1994"/>
          <cell r="AH1994"/>
          <cell r="AI1994"/>
          <cell r="AJ1994"/>
          <cell r="AK1994"/>
          <cell r="AL1994"/>
        </row>
        <row r="1995">
          <cell r="D1995" t="str">
            <v>USD</v>
          </cell>
          <cell r="J1995" t="str">
            <v>LETRAS EN GARANTÍA</v>
          </cell>
          <cell r="L1995" t="str">
            <v>TASA CERO</v>
          </cell>
          <cell r="M1995" t="str">
            <v>Argentina</v>
          </cell>
          <cell r="Q1995" t="str">
            <v>No mercado</v>
          </cell>
          <cell r="R1995">
            <v>1.5</v>
          </cell>
          <cell r="S1995">
            <v>0</v>
          </cell>
          <cell r="T1995">
            <v>0</v>
          </cell>
          <cell r="U1995">
            <v>1.5</v>
          </cell>
          <cell r="V1995">
            <v>0</v>
          </cell>
          <cell r="W1995">
            <v>0</v>
          </cell>
          <cell r="X1995">
            <v>1.5</v>
          </cell>
          <cell r="Y1995">
            <v>0</v>
          </cell>
          <cell r="Z1995">
            <v>0</v>
          </cell>
          <cell r="AA1995"/>
          <cell r="AB1995"/>
          <cell r="AC1995"/>
          <cell r="AD1995"/>
          <cell r="AE1995"/>
          <cell r="AF1995"/>
          <cell r="AG1995"/>
          <cell r="AH1995"/>
          <cell r="AI1995"/>
          <cell r="AJ1995"/>
          <cell r="AK1995"/>
          <cell r="AL1995"/>
        </row>
        <row r="1996">
          <cell r="D1996" t="str">
            <v>USD</v>
          </cell>
          <cell r="J1996" t="str">
            <v>LETRAS EN GARANTÍA</v>
          </cell>
          <cell r="L1996" t="str">
            <v>TASA CERO</v>
          </cell>
          <cell r="M1996" t="str">
            <v>Argentina</v>
          </cell>
          <cell r="Q1996" t="str">
            <v>No mercado</v>
          </cell>
          <cell r="R1996">
            <v>1.5</v>
          </cell>
          <cell r="S1996">
            <v>0</v>
          </cell>
          <cell r="T1996">
            <v>0</v>
          </cell>
          <cell r="U1996">
            <v>1.5</v>
          </cell>
          <cell r="V1996">
            <v>0</v>
          </cell>
          <cell r="W1996">
            <v>0</v>
          </cell>
          <cell r="X1996">
            <v>1.5</v>
          </cell>
          <cell r="Y1996">
            <v>0</v>
          </cell>
          <cell r="Z1996">
            <v>0</v>
          </cell>
          <cell r="AA1996"/>
          <cell r="AB1996"/>
          <cell r="AC1996"/>
          <cell r="AD1996"/>
          <cell r="AE1996"/>
          <cell r="AF1996"/>
          <cell r="AG1996"/>
          <cell r="AH1996"/>
          <cell r="AI1996"/>
          <cell r="AJ1996"/>
          <cell r="AK1996"/>
          <cell r="AL1996"/>
        </row>
        <row r="1997">
          <cell r="D1997" t="str">
            <v>USD</v>
          </cell>
          <cell r="J1997" t="str">
            <v>LETRAS EN GARANTÍA</v>
          </cell>
          <cell r="L1997" t="str">
            <v>TASA CERO</v>
          </cell>
          <cell r="M1997" t="str">
            <v>Argentina</v>
          </cell>
          <cell r="Q1997" t="str">
            <v>No mercado</v>
          </cell>
          <cell r="R1997">
            <v>1.5</v>
          </cell>
          <cell r="S1997">
            <v>0</v>
          </cell>
          <cell r="T1997">
            <v>0</v>
          </cell>
          <cell r="U1997">
            <v>1.5</v>
          </cell>
          <cell r="V1997">
            <v>0</v>
          </cell>
          <cell r="W1997">
            <v>0</v>
          </cell>
          <cell r="X1997">
            <v>1.5</v>
          </cell>
          <cell r="Y1997">
            <v>0</v>
          </cell>
          <cell r="Z1997">
            <v>0</v>
          </cell>
          <cell r="AA1997"/>
          <cell r="AB1997"/>
          <cell r="AC1997"/>
          <cell r="AD1997"/>
          <cell r="AE1997"/>
          <cell r="AF1997"/>
          <cell r="AG1997"/>
          <cell r="AH1997"/>
          <cell r="AI1997"/>
          <cell r="AJ1997"/>
          <cell r="AK1997"/>
          <cell r="AL1997"/>
        </row>
        <row r="1998">
          <cell r="D1998" t="str">
            <v>USD</v>
          </cell>
          <cell r="J1998" t="str">
            <v>LETRAS EN GARANTÍA</v>
          </cell>
          <cell r="L1998" t="str">
            <v>TASA CERO</v>
          </cell>
          <cell r="M1998" t="str">
            <v>Argentina</v>
          </cell>
          <cell r="Q1998" t="str">
            <v>No mercado</v>
          </cell>
          <cell r="R1998">
            <v>1.5</v>
          </cell>
          <cell r="S1998">
            <v>0</v>
          </cell>
          <cell r="T1998">
            <v>0</v>
          </cell>
          <cell r="U1998">
            <v>1.5</v>
          </cell>
          <cell r="V1998">
            <v>0</v>
          </cell>
          <cell r="W1998">
            <v>0</v>
          </cell>
          <cell r="X1998">
            <v>1.5</v>
          </cell>
          <cell r="Y1998">
            <v>0</v>
          </cell>
          <cell r="Z1998">
            <v>0</v>
          </cell>
          <cell r="AA1998"/>
          <cell r="AB1998"/>
          <cell r="AC1998"/>
          <cell r="AD1998"/>
          <cell r="AE1998"/>
          <cell r="AF1998"/>
          <cell r="AG1998"/>
          <cell r="AH1998"/>
          <cell r="AI1998"/>
          <cell r="AJ1998"/>
          <cell r="AK1998"/>
          <cell r="AL1998"/>
        </row>
        <row r="1999">
          <cell r="D1999" t="str">
            <v>USD</v>
          </cell>
          <cell r="J1999" t="str">
            <v>LETRAS EN GARANTÍA</v>
          </cell>
          <cell r="L1999" t="str">
            <v>TASA CERO</v>
          </cell>
          <cell r="M1999" t="str">
            <v>Argentina</v>
          </cell>
          <cell r="Q1999" t="str">
            <v>No mercado</v>
          </cell>
          <cell r="R1999">
            <v>1.5</v>
          </cell>
          <cell r="S1999">
            <v>0</v>
          </cell>
          <cell r="T1999">
            <v>0</v>
          </cell>
          <cell r="U1999">
            <v>1.5</v>
          </cell>
          <cell r="V1999">
            <v>0</v>
          </cell>
          <cell r="W1999">
            <v>0</v>
          </cell>
          <cell r="X1999">
            <v>1.5</v>
          </cell>
          <cell r="Y1999">
            <v>0</v>
          </cell>
          <cell r="Z1999">
            <v>0</v>
          </cell>
          <cell r="AA1999"/>
          <cell r="AB1999"/>
          <cell r="AC1999"/>
          <cell r="AD1999"/>
          <cell r="AE1999"/>
          <cell r="AF1999"/>
          <cell r="AG1999"/>
          <cell r="AH1999"/>
          <cell r="AI1999"/>
          <cell r="AJ1999"/>
          <cell r="AK1999"/>
          <cell r="AL1999"/>
        </row>
        <row r="2000">
          <cell r="D2000" t="str">
            <v>USD</v>
          </cell>
          <cell r="J2000" t="str">
            <v>LETRAS EN GARANTÍA</v>
          </cell>
          <cell r="L2000" t="str">
            <v>TASA CERO</v>
          </cell>
          <cell r="M2000" t="str">
            <v>Argentina</v>
          </cell>
          <cell r="Q2000" t="str">
            <v>No mercado</v>
          </cell>
          <cell r="R2000">
            <v>1.5</v>
          </cell>
          <cell r="S2000">
            <v>0</v>
          </cell>
          <cell r="T2000">
            <v>0</v>
          </cell>
          <cell r="U2000">
            <v>1.5</v>
          </cell>
          <cell r="V2000">
            <v>0</v>
          </cell>
          <cell r="W2000">
            <v>0</v>
          </cell>
          <cell r="X2000">
            <v>1.5</v>
          </cell>
          <cell r="Y2000">
            <v>0</v>
          </cell>
          <cell r="Z2000">
            <v>0</v>
          </cell>
          <cell r="AA2000"/>
          <cell r="AB2000"/>
          <cell r="AC2000"/>
          <cell r="AD2000"/>
          <cell r="AE2000"/>
          <cell r="AF2000"/>
          <cell r="AG2000"/>
          <cell r="AH2000"/>
          <cell r="AI2000"/>
          <cell r="AJ2000"/>
          <cell r="AK2000"/>
          <cell r="AL2000"/>
        </row>
        <row r="2001">
          <cell r="D2001" t="str">
            <v>USD</v>
          </cell>
          <cell r="J2001" t="str">
            <v>LETRAS EN GARANTÍA</v>
          </cell>
          <cell r="L2001" t="str">
            <v>TASA CERO</v>
          </cell>
          <cell r="M2001" t="str">
            <v>Argentina</v>
          </cell>
          <cell r="Q2001" t="str">
            <v>No mercado</v>
          </cell>
          <cell r="R2001">
            <v>1.5</v>
          </cell>
          <cell r="S2001">
            <v>0</v>
          </cell>
          <cell r="T2001">
            <v>0</v>
          </cell>
          <cell r="U2001">
            <v>1.5</v>
          </cell>
          <cell r="V2001">
            <v>0</v>
          </cell>
          <cell r="W2001">
            <v>0</v>
          </cell>
          <cell r="X2001">
            <v>1.5</v>
          </cell>
          <cell r="Y2001">
            <v>0</v>
          </cell>
          <cell r="Z2001">
            <v>0</v>
          </cell>
          <cell r="AA2001"/>
          <cell r="AB2001"/>
          <cell r="AC2001"/>
          <cell r="AD2001"/>
          <cell r="AE2001"/>
          <cell r="AF2001"/>
          <cell r="AG2001"/>
          <cell r="AH2001"/>
          <cell r="AI2001"/>
          <cell r="AJ2001"/>
          <cell r="AK2001"/>
          <cell r="AL2001"/>
        </row>
        <row r="2002">
          <cell r="D2002" t="str">
            <v>USD</v>
          </cell>
          <cell r="J2002" t="str">
            <v>LETRAS EN GARANTÍA</v>
          </cell>
          <cell r="L2002" t="str">
            <v>TASA CERO</v>
          </cell>
          <cell r="M2002" t="str">
            <v>Argentina</v>
          </cell>
          <cell r="Q2002" t="str">
            <v>No mercado</v>
          </cell>
          <cell r="R2002">
            <v>1.5</v>
          </cell>
          <cell r="S2002">
            <v>0</v>
          </cell>
          <cell r="T2002">
            <v>0</v>
          </cell>
          <cell r="U2002">
            <v>1.5</v>
          </cell>
          <cell r="V2002">
            <v>0</v>
          </cell>
          <cell r="W2002">
            <v>0</v>
          </cell>
          <cell r="X2002">
            <v>1.5</v>
          </cell>
          <cell r="Y2002">
            <v>0</v>
          </cell>
          <cell r="Z2002">
            <v>0</v>
          </cell>
          <cell r="AA2002"/>
          <cell r="AB2002"/>
          <cell r="AC2002"/>
          <cell r="AD2002"/>
          <cell r="AE2002"/>
          <cell r="AF2002"/>
          <cell r="AG2002"/>
          <cell r="AH2002"/>
          <cell r="AI2002"/>
          <cell r="AJ2002"/>
          <cell r="AK2002"/>
          <cell r="AL2002"/>
        </row>
        <row r="2003">
          <cell r="D2003" t="str">
            <v>USD</v>
          </cell>
          <cell r="J2003" t="str">
            <v>LETRAS EN GARANTÍA</v>
          </cell>
          <cell r="L2003" t="str">
            <v>TASA CERO</v>
          </cell>
          <cell r="M2003" t="str">
            <v>Argentina</v>
          </cell>
          <cell r="Q2003" t="str">
            <v>No mercado</v>
          </cell>
          <cell r="R2003">
            <v>1.5</v>
          </cell>
          <cell r="S2003">
            <v>0</v>
          </cell>
          <cell r="T2003">
            <v>0</v>
          </cell>
          <cell r="U2003">
            <v>1.5</v>
          </cell>
          <cell r="V2003">
            <v>0</v>
          </cell>
          <cell r="W2003">
            <v>0</v>
          </cell>
          <cell r="X2003">
            <v>1.5</v>
          </cell>
          <cell r="Y2003">
            <v>0</v>
          </cell>
          <cell r="Z2003">
            <v>0</v>
          </cell>
          <cell r="AA2003"/>
          <cell r="AB2003"/>
          <cell r="AC2003"/>
          <cell r="AD2003"/>
          <cell r="AE2003"/>
          <cell r="AF2003"/>
          <cell r="AG2003"/>
          <cell r="AH2003"/>
          <cell r="AI2003"/>
          <cell r="AJ2003"/>
          <cell r="AK2003"/>
          <cell r="AL2003"/>
        </row>
        <row r="2004">
          <cell r="D2004" t="str">
            <v>USD</v>
          </cell>
          <cell r="J2004" t="str">
            <v>LETRAS EN GARANTÍA</v>
          </cell>
          <cell r="L2004" t="str">
            <v>TASA CERO</v>
          </cell>
          <cell r="M2004" t="str">
            <v>Argentina</v>
          </cell>
          <cell r="Q2004" t="str">
            <v>No mercado</v>
          </cell>
          <cell r="R2004">
            <v>1.5</v>
          </cell>
          <cell r="S2004">
            <v>0</v>
          </cell>
          <cell r="T2004">
            <v>0</v>
          </cell>
          <cell r="U2004">
            <v>1.5</v>
          </cell>
          <cell r="V2004">
            <v>0</v>
          </cell>
          <cell r="W2004">
            <v>0</v>
          </cell>
          <cell r="X2004">
            <v>1.5</v>
          </cell>
          <cell r="Y2004">
            <v>0</v>
          </cell>
          <cell r="Z2004">
            <v>0</v>
          </cell>
          <cell r="AA2004"/>
          <cell r="AB2004"/>
          <cell r="AC2004"/>
          <cell r="AD2004"/>
          <cell r="AE2004"/>
          <cell r="AF2004"/>
          <cell r="AG2004"/>
          <cell r="AH2004"/>
          <cell r="AI2004"/>
          <cell r="AJ2004"/>
          <cell r="AK2004"/>
          <cell r="AL2004"/>
        </row>
        <row r="2005">
          <cell r="D2005" t="str">
            <v>USD</v>
          </cell>
          <cell r="J2005" t="str">
            <v>LETRAS EN GARANTÍA</v>
          </cell>
          <cell r="L2005" t="str">
            <v>TASA CERO</v>
          </cell>
          <cell r="M2005" t="str">
            <v>Argentina</v>
          </cell>
          <cell r="Q2005" t="str">
            <v>No mercado</v>
          </cell>
          <cell r="R2005">
            <v>1.5</v>
          </cell>
          <cell r="S2005">
            <v>0</v>
          </cell>
          <cell r="T2005">
            <v>0</v>
          </cell>
          <cell r="U2005">
            <v>1.5</v>
          </cell>
          <cell r="V2005">
            <v>0</v>
          </cell>
          <cell r="W2005">
            <v>0</v>
          </cell>
          <cell r="X2005">
            <v>1.5</v>
          </cell>
          <cell r="Y2005">
            <v>0</v>
          </cell>
          <cell r="Z2005">
            <v>0</v>
          </cell>
          <cell r="AA2005"/>
          <cell r="AB2005"/>
          <cell r="AC2005"/>
          <cell r="AD2005"/>
          <cell r="AE2005"/>
          <cell r="AF2005"/>
          <cell r="AG2005"/>
          <cell r="AH2005"/>
          <cell r="AI2005"/>
          <cell r="AJ2005"/>
          <cell r="AK2005"/>
          <cell r="AL2005"/>
        </row>
        <row r="2006">
          <cell r="D2006" t="str">
            <v>USD</v>
          </cell>
          <cell r="J2006" t="str">
            <v>LETRAS EN GARANTÍA</v>
          </cell>
          <cell r="L2006" t="str">
            <v>TASA CERO</v>
          </cell>
          <cell r="M2006" t="str">
            <v>Argentina</v>
          </cell>
          <cell r="Q2006" t="str">
            <v>No mercado</v>
          </cell>
          <cell r="R2006">
            <v>1.5</v>
          </cell>
          <cell r="S2006">
            <v>0</v>
          </cell>
          <cell r="T2006">
            <v>0</v>
          </cell>
          <cell r="U2006">
            <v>1.5</v>
          </cell>
          <cell r="V2006">
            <v>0</v>
          </cell>
          <cell r="W2006">
            <v>0</v>
          </cell>
          <cell r="X2006">
            <v>1.5</v>
          </cell>
          <cell r="Y2006">
            <v>0</v>
          </cell>
          <cell r="Z2006">
            <v>0</v>
          </cell>
          <cell r="AA2006"/>
          <cell r="AB2006"/>
          <cell r="AC2006"/>
          <cell r="AD2006"/>
          <cell r="AE2006"/>
          <cell r="AF2006"/>
          <cell r="AG2006"/>
          <cell r="AH2006"/>
          <cell r="AI2006"/>
          <cell r="AJ2006"/>
          <cell r="AK2006"/>
          <cell r="AL2006"/>
        </row>
        <row r="2007">
          <cell r="D2007" t="str">
            <v>USD</v>
          </cell>
          <cell r="J2007" t="str">
            <v>LETRAS EN GARANTÍA</v>
          </cell>
          <cell r="L2007" t="str">
            <v>TASA CERO</v>
          </cell>
          <cell r="M2007" t="str">
            <v>Argentina</v>
          </cell>
          <cell r="Q2007" t="str">
            <v>No mercado</v>
          </cell>
          <cell r="R2007">
            <v>1.5</v>
          </cell>
          <cell r="S2007">
            <v>0</v>
          </cell>
          <cell r="T2007">
            <v>0</v>
          </cell>
          <cell r="U2007">
            <v>1.5</v>
          </cell>
          <cell r="V2007">
            <v>0</v>
          </cell>
          <cell r="W2007">
            <v>0</v>
          </cell>
          <cell r="X2007">
            <v>1.5</v>
          </cell>
          <cell r="Y2007">
            <v>0</v>
          </cell>
          <cell r="Z2007">
            <v>0</v>
          </cell>
          <cell r="AA2007"/>
          <cell r="AB2007"/>
          <cell r="AC2007"/>
          <cell r="AD2007"/>
          <cell r="AE2007"/>
          <cell r="AF2007"/>
          <cell r="AG2007"/>
          <cell r="AH2007"/>
          <cell r="AI2007"/>
          <cell r="AJ2007"/>
          <cell r="AK2007"/>
          <cell r="AL2007"/>
        </row>
        <row r="2008">
          <cell r="D2008" t="str">
            <v>USD</v>
          </cell>
          <cell r="J2008" t="str">
            <v>LETRAS EN GARANTÍA</v>
          </cell>
          <cell r="L2008" t="str">
            <v>TASA CERO</v>
          </cell>
          <cell r="M2008" t="str">
            <v>Argentina</v>
          </cell>
          <cell r="Q2008" t="str">
            <v>No mercado</v>
          </cell>
          <cell r="R2008">
            <v>1.5</v>
          </cell>
          <cell r="S2008">
            <v>0</v>
          </cell>
          <cell r="T2008">
            <v>0</v>
          </cell>
          <cell r="U2008">
            <v>1.5</v>
          </cell>
          <cell r="V2008">
            <v>0</v>
          </cell>
          <cell r="W2008">
            <v>0</v>
          </cell>
          <cell r="X2008">
            <v>1.5</v>
          </cell>
          <cell r="Y2008">
            <v>0</v>
          </cell>
          <cell r="Z2008">
            <v>0</v>
          </cell>
          <cell r="AA2008"/>
          <cell r="AB2008"/>
          <cell r="AC2008"/>
          <cell r="AD2008"/>
          <cell r="AE2008"/>
          <cell r="AF2008"/>
          <cell r="AG2008"/>
          <cell r="AH2008"/>
          <cell r="AI2008"/>
          <cell r="AJ2008"/>
          <cell r="AK2008"/>
          <cell r="AL2008"/>
        </row>
        <row r="2009">
          <cell r="D2009" t="str">
            <v>USD</v>
          </cell>
          <cell r="J2009" t="str">
            <v>LETRAS EN GARANTÍA</v>
          </cell>
          <cell r="L2009" t="str">
            <v>TASA CERO</v>
          </cell>
          <cell r="M2009" t="str">
            <v>Argentina</v>
          </cell>
          <cell r="Q2009" t="str">
            <v>No mercado</v>
          </cell>
          <cell r="R2009">
            <v>1.5</v>
          </cell>
          <cell r="S2009">
            <v>0</v>
          </cell>
          <cell r="T2009">
            <v>0</v>
          </cell>
          <cell r="U2009">
            <v>1.5</v>
          </cell>
          <cell r="V2009">
            <v>0</v>
          </cell>
          <cell r="W2009">
            <v>0</v>
          </cell>
          <cell r="X2009">
            <v>1.5</v>
          </cell>
          <cell r="Y2009">
            <v>0</v>
          </cell>
          <cell r="Z2009">
            <v>0</v>
          </cell>
          <cell r="AA2009"/>
          <cell r="AB2009"/>
          <cell r="AC2009"/>
          <cell r="AD2009"/>
          <cell r="AE2009"/>
          <cell r="AF2009"/>
          <cell r="AG2009"/>
          <cell r="AH2009"/>
          <cell r="AI2009"/>
          <cell r="AJ2009"/>
          <cell r="AK2009"/>
          <cell r="AL2009"/>
        </row>
        <row r="2010">
          <cell r="D2010" t="str">
            <v>USD</v>
          </cell>
          <cell r="J2010" t="str">
            <v>LETRAS EN GARANTÍA</v>
          </cell>
          <cell r="L2010" t="str">
            <v>TASA CERO</v>
          </cell>
          <cell r="M2010" t="str">
            <v>Argentina</v>
          </cell>
          <cell r="Q2010" t="str">
            <v>No mercado</v>
          </cell>
          <cell r="R2010">
            <v>1.5</v>
          </cell>
          <cell r="S2010">
            <v>0</v>
          </cell>
          <cell r="T2010">
            <v>0</v>
          </cell>
          <cell r="U2010">
            <v>1.5</v>
          </cell>
          <cell r="V2010">
            <v>0</v>
          </cell>
          <cell r="W2010">
            <v>0</v>
          </cell>
          <cell r="X2010">
            <v>1.5</v>
          </cell>
          <cell r="Y2010">
            <v>0</v>
          </cell>
          <cell r="Z2010">
            <v>0</v>
          </cell>
          <cell r="AA2010"/>
          <cell r="AB2010"/>
          <cell r="AC2010"/>
          <cell r="AD2010"/>
          <cell r="AE2010"/>
          <cell r="AF2010"/>
          <cell r="AG2010"/>
          <cell r="AH2010"/>
          <cell r="AI2010"/>
          <cell r="AJ2010"/>
          <cell r="AK2010"/>
          <cell r="AL2010"/>
        </row>
        <row r="2011">
          <cell r="D2011" t="str">
            <v>USD</v>
          </cell>
          <cell r="J2011" t="str">
            <v>LETRAS EN GARANTÍA</v>
          </cell>
          <cell r="L2011" t="str">
            <v>TASA CERO</v>
          </cell>
          <cell r="M2011" t="str">
            <v>Argentina</v>
          </cell>
          <cell r="Q2011" t="str">
            <v>No mercado</v>
          </cell>
          <cell r="R2011">
            <v>1.5</v>
          </cell>
          <cell r="S2011">
            <v>0</v>
          </cell>
          <cell r="T2011">
            <v>0</v>
          </cell>
          <cell r="U2011">
            <v>1.5</v>
          </cell>
          <cell r="V2011">
            <v>0</v>
          </cell>
          <cell r="W2011">
            <v>0</v>
          </cell>
          <cell r="X2011">
            <v>1.5</v>
          </cell>
          <cell r="Y2011">
            <v>0</v>
          </cell>
          <cell r="Z2011">
            <v>0</v>
          </cell>
          <cell r="AA2011"/>
          <cell r="AB2011"/>
          <cell r="AC2011"/>
          <cell r="AD2011"/>
          <cell r="AE2011"/>
          <cell r="AF2011"/>
          <cell r="AG2011"/>
          <cell r="AH2011"/>
          <cell r="AI2011"/>
          <cell r="AJ2011"/>
          <cell r="AK2011"/>
          <cell r="AL2011"/>
        </row>
        <row r="2012">
          <cell r="D2012" t="str">
            <v>USD</v>
          </cell>
          <cell r="J2012" t="str">
            <v>LETRAS EN GARANTÍA</v>
          </cell>
          <cell r="L2012" t="str">
            <v>TASA CERO</v>
          </cell>
          <cell r="M2012" t="str">
            <v>Argentina</v>
          </cell>
          <cell r="Q2012" t="str">
            <v>No mercado</v>
          </cell>
          <cell r="R2012">
            <v>1.5</v>
          </cell>
          <cell r="S2012">
            <v>0</v>
          </cell>
          <cell r="T2012">
            <v>0</v>
          </cell>
          <cell r="U2012">
            <v>1.5</v>
          </cell>
          <cell r="V2012">
            <v>0</v>
          </cell>
          <cell r="W2012">
            <v>0</v>
          </cell>
          <cell r="X2012">
            <v>1.5</v>
          </cell>
          <cell r="Y2012">
            <v>0</v>
          </cell>
          <cell r="Z2012">
            <v>0</v>
          </cell>
          <cell r="AA2012"/>
          <cell r="AB2012"/>
          <cell r="AC2012"/>
          <cell r="AD2012"/>
          <cell r="AE2012"/>
          <cell r="AF2012"/>
          <cell r="AG2012"/>
          <cell r="AH2012"/>
          <cell r="AI2012"/>
          <cell r="AJ2012"/>
          <cell r="AK2012"/>
          <cell r="AL2012"/>
        </row>
        <row r="2013">
          <cell r="D2013" t="str">
            <v>USD</v>
          </cell>
          <cell r="J2013" t="str">
            <v>LETRAS EN GARANTÍA</v>
          </cell>
          <cell r="L2013" t="str">
            <v>TASA CERO</v>
          </cell>
          <cell r="M2013" t="str">
            <v>Argentina</v>
          </cell>
          <cell r="Q2013" t="str">
            <v>No mercado</v>
          </cell>
          <cell r="R2013">
            <v>1.5</v>
          </cell>
          <cell r="S2013">
            <v>0</v>
          </cell>
          <cell r="T2013">
            <v>0</v>
          </cell>
          <cell r="U2013">
            <v>1.5</v>
          </cell>
          <cell r="V2013">
            <v>0</v>
          </cell>
          <cell r="W2013">
            <v>0</v>
          </cell>
          <cell r="X2013">
            <v>1.5</v>
          </cell>
          <cell r="Y2013">
            <v>0</v>
          </cell>
          <cell r="Z2013">
            <v>0</v>
          </cell>
          <cell r="AA2013"/>
          <cell r="AB2013"/>
          <cell r="AC2013"/>
          <cell r="AD2013"/>
          <cell r="AE2013"/>
          <cell r="AF2013"/>
          <cell r="AG2013"/>
          <cell r="AH2013"/>
          <cell r="AI2013"/>
          <cell r="AJ2013"/>
          <cell r="AK2013"/>
          <cell r="AL2013"/>
        </row>
        <row r="2014">
          <cell r="D2014" t="str">
            <v>USD</v>
          </cell>
          <cell r="J2014" t="str">
            <v>LETRAS EN GARANTÍA</v>
          </cell>
          <cell r="L2014" t="str">
            <v>TASA CERO</v>
          </cell>
          <cell r="M2014" t="str">
            <v>Argentina</v>
          </cell>
          <cell r="Q2014" t="str">
            <v>No mercado</v>
          </cell>
          <cell r="R2014">
            <v>1.5</v>
          </cell>
          <cell r="S2014">
            <v>0</v>
          </cell>
          <cell r="T2014">
            <v>0</v>
          </cell>
          <cell r="U2014">
            <v>1.5</v>
          </cell>
          <cell r="V2014">
            <v>0</v>
          </cell>
          <cell r="W2014">
            <v>0</v>
          </cell>
          <cell r="X2014">
            <v>1.5</v>
          </cell>
          <cell r="Y2014">
            <v>0</v>
          </cell>
          <cell r="Z2014">
            <v>0</v>
          </cell>
          <cell r="AA2014"/>
          <cell r="AB2014"/>
          <cell r="AC2014"/>
          <cell r="AD2014"/>
          <cell r="AE2014"/>
          <cell r="AF2014"/>
          <cell r="AG2014"/>
          <cell r="AH2014"/>
          <cell r="AI2014"/>
          <cell r="AJ2014"/>
          <cell r="AK2014"/>
          <cell r="AL2014"/>
        </row>
        <row r="2015">
          <cell r="D2015" t="str">
            <v>USD</v>
          </cell>
          <cell r="J2015" t="str">
            <v>LETRAS EN GARANTÍA</v>
          </cell>
          <cell r="L2015" t="str">
            <v>TASA CERO</v>
          </cell>
          <cell r="M2015" t="str">
            <v>Argentina</v>
          </cell>
          <cell r="Q2015" t="str">
            <v>No mercado</v>
          </cell>
          <cell r="R2015">
            <v>1.5</v>
          </cell>
          <cell r="S2015">
            <v>0</v>
          </cell>
          <cell r="T2015">
            <v>0</v>
          </cell>
          <cell r="U2015">
            <v>1.5</v>
          </cell>
          <cell r="V2015">
            <v>0</v>
          </cell>
          <cell r="W2015">
            <v>0</v>
          </cell>
          <cell r="X2015">
            <v>1.5</v>
          </cell>
          <cell r="Y2015">
            <v>0</v>
          </cell>
          <cell r="Z2015">
            <v>0</v>
          </cell>
          <cell r="AA2015"/>
          <cell r="AB2015"/>
          <cell r="AC2015"/>
          <cell r="AD2015"/>
          <cell r="AE2015"/>
          <cell r="AF2015"/>
          <cell r="AG2015"/>
          <cell r="AH2015"/>
          <cell r="AI2015"/>
          <cell r="AJ2015"/>
          <cell r="AK2015"/>
          <cell r="AL2015"/>
        </row>
        <row r="2016">
          <cell r="D2016" t="str">
            <v>USD</v>
          </cell>
          <cell r="J2016" t="str">
            <v>LETRAS EN GARANTÍA</v>
          </cell>
          <cell r="L2016" t="str">
            <v>TASA CERO</v>
          </cell>
          <cell r="M2016" t="str">
            <v>Argentina</v>
          </cell>
          <cell r="Q2016" t="str">
            <v>No mercado</v>
          </cell>
          <cell r="R2016">
            <v>1.5</v>
          </cell>
          <cell r="S2016">
            <v>0</v>
          </cell>
          <cell r="T2016">
            <v>0</v>
          </cell>
          <cell r="U2016">
            <v>1.5</v>
          </cell>
          <cell r="V2016">
            <v>0</v>
          </cell>
          <cell r="W2016">
            <v>0</v>
          </cell>
          <cell r="X2016">
            <v>1.5</v>
          </cell>
          <cell r="Y2016">
            <v>0</v>
          </cell>
          <cell r="Z2016">
            <v>0</v>
          </cell>
          <cell r="AA2016"/>
          <cell r="AB2016"/>
          <cell r="AC2016"/>
          <cell r="AD2016"/>
          <cell r="AE2016"/>
          <cell r="AF2016"/>
          <cell r="AG2016"/>
          <cell r="AH2016"/>
          <cell r="AI2016"/>
          <cell r="AJ2016"/>
          <cell r="AK2016"/>
          <cell r="AL2016"/>
        </row>
        <row r="2017">
          <cell r="D2017" t="str">
            <v>USD</v>
          </cell>
          <cell r="J2017" t="str">
            <v>LETRAS EN GARANTÍA</v>
          </cell>
          <cell r="L2017" t="str">
            <v>TASA CERO</v>
          </cell>
          <cell r="M2017" t="str">
            <v>Argentina</v>
          </cell>
          <cell r="Q2017" t="str">
            <v>No mercado</v>
          </cell>
          <cell r="R2017">
            <v>1.5</v>
          </cell>
          <cell r="S2017">
            <v>0</v>
          </cell>
          <cell r="T2017">
            <v>0</v>
          </cell>
          <cell r="U2017">
            <v>1.5</v>
          </cell>
          <cell r="V2017">
            <v>0</v>
          </cell>
          <cell r="W2017">
            <v>0</v>
          </cell>
          <cell r="X2017">
            <v>1.5</v>
          </cell>
          <cell r="Y2017">
            <v>0</v>
          </cell>
          <cell r="Z2017">
            <v>0</v>
          </cell>
          <cell r="AA2017"/>
          <cell r="AB2017"/>
          <cell r="AC2017"/>
          <cell r="AD2017"/>
          <cell r="AE2017"/>
          <cell r="AF2017"/>
          <cell r="AG2017"/>
          <cell r="AH2017"/>
          <cell r="AI2017"/>
          <cell r="AJ2017"/>
          <cell r="AK2017"/>
          <cell r="AL2017"/>
        </row>
        <row r="2018">
          <cell r="D2018" t="str">
            <v>USD</v>
          </cell>
          <cell r="J2018" t="str">
            <v>LETRAS EN GARANTÍA</v>
          </cell>
          <cell r="L2018" t="str">
            <v>TASA CERO</v>
          </cell>
          <cell r="M2018" t="str">
            <v>Argentina</v>
          </cell>
          <cell r="Q2018" t="str">
            <v>No mercado</v>
          </cell>
          <cell r="R2018">
            <v>1.5</v>
          </cell>
          <cell r="S2018">
            <v>0</v>
          </cell>
          <cell r="T2018">
            <v>0</v>
          </cell>
          <cell r="U2018">
            <v>1.5</v>
          </cell>
          <cell r="V2018">
            <v>0</v>
          </cell>
          <cell r="W2018">
            <v>0</v>
          </cell>
          <cell r="X2018">
            <v>1.5</v>
          </cell>
          <cell r="Y2018">
            <v>0</v>
          </cell>
          <cell r="Z2018">
            <v>0</v>
          </cell>
          <cell r="AA2018"/>
          <cell r="AB2018"/>
          <cell r="AC2018"/>
          <cell r="AD2018"/>
          <cell r="AE2018"/>
          <cell r="AF2018"/>
          <cell r="AG2018"/>
          <cell r="AH2018"/>
          <cell r="AI2018"/>
          <cell r="AJ2018"/>
          <cell r="AK2018"/>
          <cell r="AL2018"/>
        </row>
        <row r="2019">
          <cell r="D2019" t="str">
            <v>USD</v>
          </cell>
          <cell r="J2019" t="str">
            <v>LETRAS EN GARANTÍA</v>
          </cell>
          <cell r="L2019" t="str">
            <v>TASA CERO</v>
          </cell>
          <cell r="M2019" t="str">
            <v>Argentina</v>
          </cell>
          <cell r="Q2019" t="str">
            <v>No mercado</v>
          </cell>
          <cell r="R2019">
            <v>1.5</v>
          </cell>
          <cell r="S2019">
            <v>0</v>
          </cell>
          <cell r="T2019">
            <v>0</v>
          </cell>
          <cell r="U2019">
            <v>1.5</v>
          </cell>
          <cell r="V2019">
            <v>0</v>
          </cell>
          <cell r="W2019">
            <v>0</v>
          </cell>
          <cell r="X2019">
            <v>1.5</v>
          </cell>
          <cell r="Y2019">
            <v>0</v>
          </cell>
          <cell r="Z2019">
            <v>0</v>
          </cell>
          <cell r="AA2019"/>
          <cell r="AB2019"/>
          <cell r="AC2019"/>
          <cell r="AD2019"/>
          <cell r="AE2019"/>
          <cell r="AF2019"/>
          <cell r="AG2019"/>
          <cell r="AH2019"/>
          <cell r="AI2019"/>
          <cell r="AJ2019"/>
          <cell r="AK2019"/>
          <cell r="AL2019"/>
        </row>
        <row r="2020">
          <cell r="D2020" t="str">
            <v>USD</v>
          </cell>
          <cell r="J2020" t="str">
            <v>LETRAS EN GARANTÍA</v>
          </cell>
          <cell r="L2020" t="str">
            <v>TASA CERO</v>
          </cell>
          <cell r="M2020" t="str">
            <v>Argentina</v>
          </cell>
          <cell r="Q2020" t="str">
            <v>No mercado</v>
          </cell>
          <cell r="R2020">
            <v>1.5</v>
          </cell>
          <cell r="S2020">
            <v>0</v>
          </cell>
          <cell r="T2020">
            <v>0</v>
          </cell>
          <cell r="U2020">
            <v>1.5</v>
          </cell>
          <cell r="V2020">
            <v>0</v>
          </cell>
          <cell r="W2020">
            <v>0</v>
          </cell>
          <cell r="X2020">
            <v>1.5</v>
          </cell>
          <cell r="Y2020">
            <v>0</v>
          </cell>
          <cell r="Z2020">
            <v>0</v>
          </cell>
          <cell r="AA2020"/>
          <cell r="AB2020"/>
          <cell r="AC2020"/>
          <cell r="AD2020"/>
          <cell r="AE2020"/>
          <cell r="AF2020"/>
          <cell r="AG2020"/>
          <cell r="AH2020"/>
          <cell r="AI2020"/>
          <cell r="AJ2020"/>
          <cell r="AK2020"/>
          <cell r="AL2020"/>
        </row>
        <row r="2021">
          <cell r="D2021" t="str">
            <v>USD</v>
          </cell>
          <cell r="J2021" t="str">
            <v>LETRAS EN GARANTÍA</v>
          </cell>
          <cell r="L2021" t="str">
            <v>TASA CERO</v>
          </cell>
          <cell r="M2021" t="str">
            <v>Argentina</v>
          </cell>
          <cell r="Q2021" t="str">
            <v>No mercado</v>
          </cell>
          <cell r="R2021">
            <v>1.5</v>
          </cell>
          <cell r="S2021">
            <v>0</v>
          </cell>
          <cell r="T2021">
            <v>0</v>
          </cell>
          <cell r="U2021">
            <v>1.5</v>
          </cell>
          <cell r="V2021">
            <v>0</v>
          </cell>
          <cell r="W2021">
            <v>0</v>
          </cell>
          <cell r="X2021">
            <v>1.5</v>
          </cell>
          <cell r="Y2021">
            <v>0</v>
          </cell>
          <cell r="Z2021">
            <v>0</v>
          </cell>
          <cell r="AA2021"/>
          <cell r="AB2021"/>
          <cell r="AC2021"/>
          <cell r="AD2021"/>
          <cell r="AE2021"/>
          <cell r="AF2021"/>
          <cell r="AG2021"/>
          <cell r="AH2021"/>
          <cell r="AI2021"/>
          <cell r="AJ2021"/>
          <cell r="AK2021"/>
          <cell r="AL2021"/>
        </row>
        <row r="2022">
          <cell r="D2022" t="str">
            <v>USD</v>
          </cell>
          <cell r="J2022" t="str">
            <v>LETRAS EN GARANTÍA</v>
          </cell>
          <cell r="L2022" t="str">
            <v>TASA CERO</v>
          </cell>
          <cell r="M2022" t="str">
            <v>Argentina</v>
          </cell>
          <cell r="Q2022" t="str">
            <v>No mercado</v>
          </cell>
          <cell r="R2022">
            <v>1.5625</v>
          </cell>
          <cell r="S2022">
            <v>0</v>
          </cell>
          <cell r="T2022">
            <v>0</v>
          </cell>
          <cell r="U2022">
            <v>1.5625</v>
          </cell>
          <cell r="V2022">
            <v>0</v>
          </cell>
          <cell r="W2022">
            <v>0</v>
          </cell>
          <cell r="X2022">
            <v>1.5625</v>
          </cell>
          <cell r="Y2022">
            <v>0</v>
          </cell>
          <cell r="Z2022">
            <v>0</v>
          </cell>
          <cell r="AA2022"/>
          <cell r="AB2022"/>
          <cell r="AC2022"/>
          <cell r="AD2022"/>
          <cell r="AE2022"/>
          <cell r="AF2022"/>
          <cell r="AG2022"/>
          <cell r="AH2022"/>
          <cell r="AI2022"/>
          <cell r="AJ2022"/>
          <cell r="AK2022"/>
          <cell r="AL2022"/>
        </row>
        <row r="2023">
          <cell r="D2023" t="str">
            <v>USD</v>
          </cell>
          <cell r="J2023" t="str">
            <v>LETRAS EN GARANTÍA</v>
          </cell>
          <cell r="L2023" t="str">
            <v>TASA CERO</v>
          </cell>
          <cell r="M2023" t="str">
            <v>Argentina</v>
          </cell>
          <cell r="Q2023" t="str">
            <v>No mercado</v>
          </cell>
          <cell r="R2023">
            <v>1.5625</v>
          </cell>
          <cell r="S2023">
            <v>0</v>
          </cell>
          <cell r="T2023">
            <v>0</v>
          </cell>
          <cell r="U2023">
            <v>1.5625</v>
          </cell>
          <cell r="V2023">
            <v>0</v>
          </cell>
          <cell r="W2023">
            <v>0</v>
          </cell>
          <cell r="X2023">
            <v>1.5625</v>
          </cell>
          <cell r="Y2023">
            <v>0</v>
          </cell>
          <cell r="Z2023">
            <v>0</v>
          </cell>
          <cell r="AA2023"/>
          <cell r="AB2023"/>
          <cell r="AC2023"/>
          <cell r="AD2023"/>
          <cell r="AE2023"/>
          <cell r="AF2023"/>
          <cell r="AG2023"/>
          <cell r="AH2023"/>
          <cell r="AI2023"/>
          <cell r="AJ2023"/>
          <cell r="AK2023"/>
          <cell r="AL2023"/>
        </row>
        <row r="2024">
          <cell r="D2024" t="str">
            <v>USD</v>
          </cell>
          <cell r="J2024" t="str">
            <v>LETRAS EN GARANTÍA</v>
          </cell>
          <cell r="L2024" t="str">
            <v>TASA CERO</v>
          </cell>
          <cell r="M2024" t="str">
            <v>Argentina</v>
          </cell>
          <cell r="Q2024" t="str">
            <v>No mercado</v>
          </cell>
          <cell r="R2024">
            <v>1.5625</v>
          </cell>
          <cell r="S2024">
            <v>0</v>
          </cell>
          <cell r="T2024">
            <v>0</v>
          </cell>
          <cell r="U2024">
            <v>1.5625</v>
          </cell>
          <cell r="V2024">
            <v>0</v>
          </cell>
          <cell r="W2024">
            <v>0</v>
          </cell>
          <cell r="X2024">
            <v>1.5625</v>
          </cell>
          <cell r="Y2024">
            <v>0</v>
          </cell>
          <cell r="Z2024">
            <v>0</v>
          </cell>
          <cell r="AA2024"/>
          <cell r="AB2024"/>
          <cell r="AC2024"/>
          <cell r="AD2024"/>
          <cell r="AE2024"/>
          <cell r="AF2024"/>
          <cell r="AG2024"/>
          <cell r="AH2024"/>
          <cell r="AI2024"/>
          <cell r="AJ2024"/>
          <cell r="AK2024"/>
          <cell r="AL2024"/>
        </row>
        <row r="2025">
          <cell r="D2025" t="str">
            <v>USD</v>
          </cell>
          <cell r="J2025" t="str">
            <v>LETRAS EN GARANTÍA</v>
          </cell>
          <cell r="L2025" t="str">
            <v>TASA CERO</v>
          </cell>
          <cell r="M2025" t="str">
            <v>Argentina</v>
          </cell>
          <cell r="Q2025" t="str">
            <v>No mercado</v>
          </cell>
          <cell r="R2025">
            <v>1.5625</v>
          </cell>
          <cell r="S2025">
            <v>0</v>
          </cell>
          <cell r="T2025">
            <v>0</v>
          </cell>
          <cell r="U2025">
            <v>1.5625</v>
          </cell>
          <cell r="V2025">
            <v>0</v>
          </cell>
          <cell r="W2025">
            <v>0</v>
          </cell>
          <cell r="X2025">
            <v>1.5625</v>
          </cell>
          <cell r="Y2025">
            <v>0</v>
          </cell>
          <cell r="Z2025">
            <v>0</v>
          </cell>
          <cell r="AA2025"/>
          <cell r="AB2025"/>
          <cell r="AC2025"/>
          <cell r="AD2025"/>
          <cell r="AE2025"/>
          <cell r="AF2025"/>
          <cell r="AG2025"/>
          <cell r="AH2025"/>
          <cell r="AI2025"/>
          <cell r="AJ2025"/>
          <cell r="AK2025"/>
          <cell r="AL2025"/>
        </row>
        <row r="2026">
          <cell r="D2026" t="str">
            <v>USD</v>
          </cell>
          <cell r="J2026" t="str">
            <v>LETRAS EN GARANTÍA</v>
          </cell>
          <cell r="L2026" t="str">
            <v>TASA CERO</v>
          </cell>
          <cell r="M2026" t="str">
            <v>Argentina</v>
          </cell>
          <cell r="Q2026" t="str">
            <v>No mercado</v>
          </cell>
          <cell r="R2026">
            <v>1.5625</v>
          </cell>
          <cell r="S2026">
            <v>0</v>
          </cell>
          <cell r="T2026">
            <v>0</v>
          </cell>
          <cell r="U2026">
            <v>1.5625</v>
          </cell>
          <cell r="V2026">
            <v>0</v>
          </cell>
          <cell r="W2026">
            <v>0</v>
          </cell>
          <cell r="X2026">
            <v>1.5625</v>
          </cell>
          <cell r="Y2026">
            <v>0</v>
          </cell>
          <cell r="Z2026">
            <v>0</v>
          </cell>
          <cell r="AA2026"/>
          <cell r="AB2026"/>
          <cell r="AC2026"/>
          <cell r="AD2026"/>
          <cell r="AE2026"/>
          <cell r="AF2026"/>
          <cell r="AG2026"/>
          <cell r="AH2026"/>
          <cell r="AI2026"/>
          <cell r="AJ2026"/>
          <cell r="AK2026"/>
          <cell r="AL2026"/>
        </row>
        <row r="2027">
          <cell r="D2027" t="str">
            <v>USD</v>
          </cell>
          <cell r="J2027" t="str">
            <v>LETRAS EN GARANTÍA</v>
          </cell>
          <cell r="L2027" t="str">
            <v>TASA CERO</v>
          </cell>
          <cell r="M2027" t="str">
            <v>Argentina</v>
          </cell>
          <cell r="Q2027" t="str">
            <v>No mercado</v>
          </cell>
          <cell r="R2027">
            <v>1.5625</v>
          </cell>
          <cell r="S2027">
            <v>0</v>
          </cell>
          <cell r="T2027">
            <v>0</v>
          </cell>
          <cell r="U2027">
            <v>1.5625</v>
          </cell>
          <cell r="V2027">
            <v>0</v>
          </cell>
          <cell r="W2027">
            <v>0</v>
          </cell>
          <cell r="X2027">
            <v>1.5625</v>
          </cell>
          <cell r="Y2027">
            <v>0</v>
          </cell>
          <cell r="Z2027">
            <v>0</v>
          </cell>
          <cell r="AA2027"/>
          <cell r="AB2027"/>
          <cell r="AC2027"/>
          <cell r="AD2027"/>
          <cell r="AE2027"/>
          <cell r="AF2027"/>
          <cell r="AG2027"/>
          <cell r="AH2027"/>
          <cell r="AI2027"/>
          <cell r="AJ2027"/>
          <cell r="AK2027"/>
          <cell r="AL2027"/>
        </row>
        <row r="2028">
          <cell r="D2028" t="str">
            <v>USD</v>
          </cell>
          <cell r="J2028" t="str">
            <v>LETRAS EN GARANTÍA</v>
          </cell>
          <cell r="L2028" t="str">
            <v>TASA CERO</v>
          </cell>
          <cell r="M2028" t="str">
            <v>Argentina</v>
          </cell>
          <cell r="Q2028" t="str">
            <v>No mercado</v>
          </cell>
          <cell r="R2028">
            <v>1.5625</v>
          </cell>
          <cell r="S2028">
            <v>0</v>
          </cell>
          <cell r="T2028">
            <v>0</v>
          </cell>
          <cell r="U2028">
            <v>1.5625</v>
          </cell>
          <cell r="V2028">
            <v>0</v>
          </cell>
          <cell r="W2028">
            <v>0</v>
          </cell>
          <cell r="X2028">
            <v>1.5625</v>
          </cell>
          <cell r="Y2028">
            <v>0</v>
          </cell>
          <cell r="Z2028">
            <v>0</v>
          </cell>
          <cell r="AA2028"/>
          <cell r="AB2028"/>
          <cell r="AC2028"/>
          <cell r="AD2028"/>
          <cell r="AE2028"/>
          <cell r="AF2028"/>
          <cell r="AG2028"/>
          <cell r="AH2028"/>
          <cell r="AI2028"/>
          <cell r="AJ2028"/>
          <cell r="AK2028"/>
          <cell r="AL2028"/>
        </row>
        <row r="2029">
          <cell r="D2029" t="str">
            <v>USD</v>
          </cell>
          <cell r="J2029" t="str">
            <v>LETRAS EN GARANTÍA</v>
          </cell>
          <cell r="L2029" t="str">
            <v>TASA CERO</v>
          </cell>
          <cell r="M2029" t="str">
            <v>Argentina</v>
          </cell>
          <cell r="Q2029" t="str">
            <v>No mercado</v>
          </cell>
          <cell r="R2029">
            <v>1.5625</v>
          </cell>
          <cell r="S2029">
            <v>0</v>
          </cell>
          <cell r="T2029">
            <v>0</v>
          </cell>
          <cell r="U2029">
            <v>1.5625</v>
          </cell>
          <cell r="V2029">
            <v>0</v>
          </cell>
          <cell r="W2029">
            <v>0</v>
          </cell>
          <cell r="X2029">
            <v>1.5625</v>
          </cell>
          <cell r="Y2029">
            <v>0</v>
          </cell>
          <cell r="Z2029">
            <v>0</v>
          </cell>
          <cell r="AA2029"/>
          <cell r="AB2029"/>
          <cell r="AC2029"/>
          <cell r="AD2029"/>
          <cell r="AE2029"/>
          <cell r="AF2029"/>
          <cell r="AG2029"/>
          <cell r="AH2029"/>
          <cell r="AI2029"/>
          <cell r="AJ2029"/>
          <cell r="AK2029"/>
          <cell r="AL2029"/>
        </row>
        <row r="2030">
          <cell r="D2030" t="str">
            <v>USD</v>
          </cell>
          <cell r="J2030" t="str">
            <v>LETRAS EN GARANTÍA</v>
          </cell>
          <cell r="L2030" t="str">
            <v>TASA CERO</v>
          </cell>
          <cell r="M2030" t="str">
            <v>Argentina</v>
          </cell>
          <cell r="Q2030" t="str">
            <v>No mercado</v>
          </cell>
          <cell r="R2030">
            <v>1.5625</v>
          </cell>
          <cell r="S2030">
            <v>0</v>
          </cell>
          <cell r="T2030">
            <v>0</v>
          </cell>
          <cell r="U2030">
            <v>1.5625</v>
          </cell>
          <cell r="V2030">
            <v>0</v>
          </cell>
          <cell r="W2030">
            <v>0</v>
          </cell>
          <cell r="X2030">
            <v>1.5625</v>
          </cell>
          <cell r="Y2030">
            <v>0</v>
          </cell>
          <cell r="Z2030">
            <v>0</v>
          </cell>
          <cell r="AA2030"/>
          <cell r="AB2030"/>
          <cell r="AC2030"/>
          <cell r="AD2030"/>
          <cell r="AE2030"/>
          <cell r="AF2030"/>
          <cell r="AG2030"/>
          <cell r="AH2030"/>
          <cell r="AI2030"/>
          <cell r="AJ2030"/>
          <cell r="AK2030"/>
          <cell r="AL2030"/>
        </row>
        <row r="2031">
          <cell r="D2031" t="str">
            <v>USD</v>
          </cell>
          <cell r="J2031" t="str">
            <v>LETRAS EN GARANTÍA</v>
          </cell>
          <cell r="L2031" t="str">
            <v>TASA CERO</v>
          </cell>
          <cell r="M2031" t="str">
            <v>Argentina</v>
          </cell>
          <cell r="Q2031" t="str">
            <v>No mercado</v>
          </cell>
          <cell r="R2031">
            <v>1.5625</v>
          </cell>
          <cell r="S2031">
            <v>0</v>
          </cell>
          <cell r="T2031">
            <v>0</v>
          </cell>
          <cell r="U2031">
            <v>1.5625</v>
          </cell>
          <cell r="V2031">
            <v>0</v>
          </cell>
          <cell r="W2031">
            <v>0</v>
          </cell>
          <cell r="X2031">
            <v>1.5625</v>
          </cell>
          <cell r="Y2031">
            <v>0</v>
          </cell>
          <cell r="Z2031">
            <v>0</v>
          </cell>
          <cell r="AA2031"/>
          <cell r="AB2031"/>
          <cell r="AC2031"/>
          <cell r="AD2031"/>
          <cell r="AE2031"/>
          <cell r="AF2031"/>
          <cell r="AG2031"/>
          <cell r="AH2031"/>
          <cell r="AI2031"/>
          <cell r="AJ2031"/>
          <cell r="AK2031"/>
          <cell r="AL2031"/>
        </row>
        <row r="2032">
          <cell r="D2032" t="str">
            <v>USD</v>
          </cell>
          <cell r="J2032" t="str">
            <v>LETRAS EN GARANTÍA</v>
          </cell>
          <cell r="L2032" t="str">
            <v>TASA CERO</v>
          </cell>
          <cell r="M2032" t="str">
            <v>Argentina</v>
          </cell>
          <cell r="Q2032" t="str">
            <v>No mercado</v>
          </cell>
          <cell r="R2032">
            <v>1.5625</v>
          </cell>
          <cell r="S2032">
            <v>0</v>
          </cell>
          <cell r="T2032">
            <v>0</v>
          </cell>
          <cell r="U2032">
            <v>1.5625</v>
          </cell>
          <cell r="V2032">
            <v>0</v>
          </cell>
          <cell r="W2032">
            <v>0</v>
          </cell>
          <cell r="X2032">
            <v>1.5625</v>
          </cell>
          <cell r="Y2032">
            <v>0</v>
          </cell>
          <cell r="Z2032">
            <v>0</v>
          </cell>
          <cell r="AA2032"/>
          <cell r="AB2032"/>
          <cell r="AC2032"/>
          <cell r="AD2032"/>
          <cell r="AE2032"/>
          <cell r="AF2032"/>
          <cell r="AG2032"/>
          <cell r="AH2032"/>
          <cell r="AI2032"/>
          <cell r="AJ2032"/>
          <cell r="AK2032"/>
          <cell r="AL2032"/>
        </row>
        <row r="2033">
          <cell r="D2033" t="str">
            <v>USD</v>
          </cell>
          <cell r="J2033" t="str">
            <v>LETRAS EN GARANTÍA</v>
          </cell>
          <cell r="L2033" t="str">
            <v>TASA CERO</v>
          </cell>
          <cell r="M2033" t="str">
            <v>Argentina</v>
          </cell>
          <cell r="Q2033" t="str">
            <v>No mercado</v>
          </cell>
          <cell r="R2033">
            <v>1.5625</v>
          </cell>
          <cell r="S2033">
            <v>0</v>
          </cell>
          <cell r="T2033">
            <v>0</v>
          </cell>
          <cell r="U2033">
            <v>1.5625</v>
          </cell>
          <cell r="V2033">
            <v>0</v>
          </cell>
          <cell r="W2033">
            <v>0</v>
          </cell>
          <cell r="X2033">
            <v>1.5625</v>
          </cell>
          <cell r="Y2033">
            <v>0</v>
          </cell>
          <cell r="Z2033">
            <v>0</v>
          </cell>
          <cell r="AA2033"/>
          <cell r="AB2033"/>
          <cell r="AC2033"/>
          <cell r="AD2033"/>
          <cell r="AE2033"/>
          <cell r="AF2033"/>
          <cell r="AG2033"/>
          <cell r="AH2033"/>
          <cell r="AI2033"/>
          <cell r="AJ2033"/>
          <cell r="AK2033"/>
          <cell r="AL2033"/>
        </row>
        <row r="2034">
          <cell r="D2034" t="str">
            <v>USD</v>
          </cell>
          <cell r="J2034" t="str">
            <v>LETRAS EN GARANTÍA</v>
          </cell>
          <cell r="L2034" t="str">
            <v>TASA CERO</v>
          </cell>
          <cell r="M2034" t="str">
            <v>Argentina</v>
          </cell>
          <cell r="Q2034" t="str">
            <v>No mercado</v>
          </cell>
          <cell r="R2034">
            <v>1.5625</v>
          </cell>
          <cell r="S2034">
            <v>0</v>
          </cell>
          <cell r="T2034">
            <v>0</v>
          </cell>
          <cell r="U2034">
            <v>1.5625</v>
          </cell>
          <cell r="V2034">
            <v>0</v>
          </cell>
          <cell r="W2034">
            <v>0</v>
          </cell>
          <cell r="X2034">
            <v>1.5625</v>
          </cell>
          <cell r="Y2034">
            <v>0</v>
          </cell>
          <cell r="Z2034">
            <v>0</v>
          </cell>
          <cell r="AA2034"/>
          <cell r="AB2034"/>
          <cell r="AC2034"/>
          <cell r="AD2034"/>
          <cell r="AE2034"/>
          <cell r="AF2034"/>
          <cell r="AG2034"/>
          <cell r="AH2034"/>
          <cell r="AI2034"/>
          <cell r="AJ2034"/>
          <cell r="AK2034"/>
          <cell r="AL2034"/>
        </row>
        <row r="2035">
          <cell r="D2035" t="str">
            <v>USD</v>
          </cell>
          <cell r="J2035" t="str">
            <v>LETRAS EN GARANTÍA</v>
          </cell>
          <cell r="L2035" t="str">
            <v>TASA CERO</v>
          </cell>
          <cell r="M2035" t="str">
            <v>Argentina</v>
          </cell>
          <cell r="Q2035" t="str">
            <v>No mercado</v>
          </cell>
          <cell r="R2035">
            <v>1.5625</v>
          </cell>
          <cell r="S2035">
            <v>0</v>
          </cell>
          <cell r="T2035">
            <v>0</v>
          </cell>
          <cell r="U2035">
            <v>1.5625</v>
          </cell>
          <cell r="V2035">
            <v>0</v>
          </cell>
          <cell r="W2035">
            <v>0</v>
          </cell>
          <cell r="X2035">
            <v>1.5625</v>
          </cell>
          <cell r="Y2035">
            <v>0</v>
          </cell>
          <cell r="Z2035">
            <v>0</v>
          </cell>
          <cell r="AA2035"/>
          <cell r="AB2035"/>
          <cell r="AC2035"/>
          <cell r="AD2035"/>
          <cell r="AE2035"/>
          <cell r="AF2035"/>
          <cell r="AG2035"/>
          <cell r="AH2035"/>
          <cell r="AI2035"/>
          <cell r="AJ2035"/>
          <cell r="AK2035"/>
          <cell r="AL2035"/>
        </row>
        <row r="2036">
          <cell r="D2036" t="str">
            <v>USD</v>
          </cell>
          <cell r="J2036" t="str">
            <v>LETRAS EN GARANTÍA</v>
          </cell>
          <cell r="L2036" t="str">
            <v>TASA CERO</v>
          </cell>
          <cell r="M2036" t="str">
            <v>Argentina</v>
          </cell>
          <cell r="Q2036" t="str">
            <v>No mercado</v>
          </cell>
          <cell r="R2036">
            <v>1.5625</v>
          </cell>
          <cell r="S2036">
            <v>0</v>
          </cell>
          <cell r="T2036">
            <v>0</v>
          </cell>
          <cell r="U2036">
            <v>1.5625</v>
          </cell>
          <cell r="V2036">
            <v>0</v>
          </cell>
          <cell r="W2036">
            <v>0</v>
          </cell>
          <cell r="X2036">
            <v>1.5625</v>
          </cell>
          <cell r="Y2036">
            <v>0</v>
          </cell>
          <cell r="Z2036">
            <v>0</v>
          </cell>
          <cell r="AA2036"/>
          <cell r="AB2036"/>
          <cell r="AC2036"/>
          <cell r="AD2036"/>
          <cell r="AE2036"/>
          <cell r="AF2036"/>
          <cell r="AG2036"/>
          <cell r="AH2036"/>
          <cell r="AI2036"/>
          <cell r="AJ2036"/>
          <cell r="AK2036"/>
          <cell r="AL2036"/>
        </row>
        <row r="2037">
          <cell r="D2037" t="str">
            <v>USD</v>
          </cell>
          <cell r="J2037" t="str">
            <v>LETRAS EN GARANTÍA</v>
          </cell>
          <cell r="L2037" t="str">
            <v>TASA CERO</v>
          </cell>
          <cell r="M2037" t="str">
            <v>Argentina</v>
          </cell>
          <cell r="Q2037" t="str">
            <v>No mercado</v>
          </cell>
          <cell r="R2037">
            <v>1.5625</v>
          </cell>
          <cell r="S2037">
            <v>0</v>
          </cell>
          <cell r="T2037">
            <v>0</v>
          </cell>
          <cell r="U2037">
            <v>1.5625</v>
          </cell>
          <cell r="V2037">
            <v>0</v>
          </cell>
          <cell r="W2037">
            <v>0</v>
          </cell>
          <cell r="X2037">
            <v>1.5625</v>
          </cell>
          <cell r="Y2037">
            <v>0</v>
          </cell>
          <cell r="Z2037">
            <v>0</v>
          </cell>
          <cell r="AA2037"/>
          <cell r="AB2037"/>
          <cell r="AC2037"/>
          <cell r="AD2037"/>
          <cell r="AE2037"/>
          <cell r="AF2037"/>
          <cell r="AG2037"/>
          <cell r="AH2037"/>
          <cell r="AI2037"/>
          <cell r="AJ2037"/>
          <cell r="AK2037"/>
          <cell r="AL2037"/>
        </row>
        <row r="2038">
          <cell r="D2038" t="str">
            <v>USD</v>
          </cell>
          <cell r="J2038" t="str">
            <v>LETRAS EN GARANTÍA</v>
          </cell>
          <cell r="L2038" t="str">
            <v>TASA CERO</v>
          </cell>
          <cell r="M2038" t="str">
            <v>Argentina</v>
          </cell>
          <cell r="Q2038" t="str">
            <v>No mercado</v>
          </cell>
          <cell r="R2038">
            <v>1.5625</v>
          </cell>
          <cell r="S2038">
            <v>0</v>
          </cell>
          <cell r="T2038">
            <v>0</v>
          </cell>
          <cell r="U2038">
            <v>1.5625</v>
          </cell>
          <cell r="V2038">
            <v>0</v>
          </cell>
          <cell r="W2038">
            <v>0</v>
          </cell>
          <cell r="X2038">
            <v>1.5625</v>
          </cell>
          <cell r="Y2038">
            <v>0</v>
          </cell>
          <cell r="Z2038">
            <v>0</v>
          </cell>
          <cell r="AA2038"/>
          <cell r="AB2038"/>
          <cell r="AC2038"/>
          <cell r="AD2038"/>
          <cell r="AE2038"/>
          <cell r="AF2038"/>
          <cell r="AG2038"/>
          <cell r="AH2038"/>
          <cell r="AI2038"/>
          <cell r="AJ2038"/>
          <cell r="AK2038"/>
          <cell r="AL2038"/>
        </row>
        <row r="2039">
          <cell r="D2039" t="str">
            <v>USD</v>
          </cell>
          <cell r="J2039" t="str">
            <v>LETRAS EN GARANTÍA</v>
          </cell>
          <cell r="L2039" t="str">
            <v>TASA CERO</v>
          </cell>
          <cell r="M2039" t="str">
            <v>Argentina</v>
          </cell>
          <cell r="Q2039" t="str">
            <v>No mercado</v>
          </cell>
          <cell r="R2039">
            <v>1.5625</v>
          </cell>
          <cell r="S2039">
            <v>0</v>
          </cell>
          <cell r="T2039">
            <v>0</v>
          </cell>
          <cell r="U2039">
            <v>1.5625</v>
          </cell>
          <cell r="V2039">
            <v>0</v>
          </cell>
          <cell r="W2039">
            <v>0</v>
          </cell>
          <cell r="X2039">
            <v>1.5625</v>
          </cell>
          <cell r="Y2039">
            <v>0</v>
          </cell>
          <cell r="Z2039">
            <v>0</v>
          </cell>
          <cell r="AA2039"/>
          <cell r="AB2039"/>
          <cell r="AC2039"/>
          <cell r="AD2039"/>
          <cell r="AE2039"/>
          <cell r="AF2039"/>
          <cell r="AG2039"/>
          <cell r="AH2039"/>
          <cell r="AI2039"/>
          <cell r="AJ2039"/>
          <cell r="AK2039"/>
          <cell r="AL2039"/>
        </row>
        <row r="2040">
          <cell r="D2040" t="str">
            <v>USD</v>
          </cell>
          <cell r="J2040" t="str">
            <v>LETRAS EN GARANTÍA</v>
          </cell>
          <cell r="L2040" t="str">
            <v>TASA CERO</v>
          </cell>
          <cell r="M2040" t="str">
            <v>Argentina</v>
          </cell>
          <cell r="Q2040" t="str">
            <v>No mercado</v>
          </cell>
          <cell r="R2040">
            <v>1.5625</v>
          </cell>
          <cell r="S2040">
            <v>0</v>
          </cell>
          <cell r="T2040">
            <v>0</v>
          </cell>
          <cell r="U2040">
            <v>1.5625</v>
          </cell>
          <cell r="V2040">
            <v>0</v>
          </cell>
          <cell r="W2040">
            <v>0</v>
          </cell>
          <cell r="X2040">
            <v>1.5625</v>
          </cell>
          <cell r="Y2040">
            <v>0</v>
          </cell>
          <cell r="Z2040">
            <v>0</v>
          </cell>
          <cell r="AA2040"/>
          <cell r="AB2040"/>
          <cell r="AC2040"/>
          <cell r="AD2040"/>
          <cell r="AE2040"/>
          <cell r="AF2040"/>
          <cell r="AG2040"/>
          <cell r="AH2040"/>
          <cell r="AI2040"/>
          <cell r="AJ2040"/>
          <cell r="AK2040"/>
          <cell r="AL2040"/>
        </row>
        <row r="2041">
          <cell r="D2041" t="str">
            <v>USD</v>
          </cell>
          <cell r="J2041" t="str">
            <v>LETRAS EN GARANTÍA</v>
          </cell>
          <cell r="L2041" t="str">
            <v>TASA CERO</v>
          </cell>
          <cell r="M2041" t="str">
            <v>Argentina</v>
          </cell>
          <cell r="Q2041" t="str">
            <v>No mercado</v>
          </cell>
          <cell r="R2041">
            <v>1.5625</v>
          </cell>
          <cell r="S2041">
            <v>0</v>
          </cell>
          <cell r="T2041">
            <v>0</v>
          </cell>
          <cell r="U2041">
            <v>1.5625</v>
          </cell>
          <cell r="V2041">
            <v>0</v>
          </cell>
          <cell r="W2041">
            <v>0</v>
          </cell>
          <cell r="X2041">
            <v>1.5625</v>
          </cell>
          <cell r="Y2041">
            <v>0</v>
          </cell>
          <cell r="Z2041">
            <v>0</v>
          </cell>
          <cell r="AA2041"/>
          <cell r="AB2041"/>
          <cell r="AC2041"/>
          <cell r="AD2041"/>
          <cell r="AE2041"/>
          <cell r="AF2041"/>
          <cell r="AG2041"/>
          <cell r="AH2041"/>
          <cell r="AI2041"/>
          <cell r="AJ2041"/>
          <cell r="AK2041"/>
          <cell r="AL2041"/>
        </row>
        <row r="2042">
          <cell r="D2042" t="str">
            <v>USD</v>
          </cell>
          <cell r="J2042" t="str">
            <v>LETRAS EN GARANTÍA</v>
          </cell>
          <cell r="L2042" t="str">
            <v>TASA CERO</v>
          </cell>
          <cell r="M2042" t="str">
            <v>Argentina</v>
          </cell>
          <cell r="Q2042" t="str">
            <v>No mercado</v>
          </cell>
          <cell r="R2042">
            <v>1.5725</v>
          </cell>
          <cell r="S2042">
            <v>0</v>
          </cell>
          <cell r="T2042">
            <v>0</v>
          </cell>
          <cell r="U2042">
            <v>1.5725</v>
          </cell>
          <cell r="V2042">
            <v>0</v>
          </cell>
          <cell r="W2042">
            <v>0</v>
          </cell>
          <cell r="X2042">
            <v>1.5725</v>
          </cell>
          <cell r="Y2042">
            <v>0</v>
          </cell>
          <cell r="Z2042">
            <v>0</v>
          </cell>
          <cell r="AA2042"/>
          <cell r="AB2042"/>
          <cell r="AC2042"/>
          <cell r="AD2042"/>
          <cell r="AE2042"/>
          <cell r="AF2042"/>
          <cell r="AG2042"/>
          <cell r="AH2042"/>
          <cell r="AI2042"/>
          <cell r="AJ2042"/>
          <cell r="AK2042"/>
          <cell r="AL2042"/>
        </row>
        <row r="2043">
          <cell r="D2043" t="str">
            <v>USD</v>
          </cell>
          <cell r="J2043" t="str">
            <v>LETRAS EN GARANTÍA</v>
          </cell>
          <cell r="L2043" t="str">
            <v>TASA CERO</v>
          </cell>
          <cell r="M2043" t="str">
            <v>Argentina</v>
          </cell>
          <cell r="Q2043" t="str">
            <v>No mercado</v>
          </cell>
          <cell r="R2043">
            <v>1.5725</v>
          </cell>
          <cell r="S2043">
            <v>0</v>
          </cell>
          <cell r="T2043">
            <v>0</v>
          </cell>
          <cell r="U2043">
            <v>1.5725</v>
          </cell>
          <cell r="V2043">
            <v>0</v>
          </cell>
          <cell r="W2043">
            <v>0</v>
          </cell>
          <cell r="X2043">
            <v>1.5725</v>
          </cell>
          <cell r="Y2043">
            <v>0</v>
          </cell>
          <cell r="Z2043">
            <v>0</v>
          </cell>
          <cell r="AA2043"/>
          <cell r="AB2043"/>
          <cell r="AC2043"/>
          <cell r="AD2043"/>
          <cell r="AE2043"/>
          <cell r="AF2043"/>
          <cell r="AG2043"/>
          <cell r="AH2043"/>
          <cell r="AI2043"/>
          <cell r="AJ2043"/>
          <cell r="AK2043"/>
          <cell r="AL2043"/>
        </row>
        <row r="2044">
          <cell r="D2044" t="str">
            <v>USD</v>
          </cell>
          <cell r="J2044" t="str">
            <v>LETRAS EN GARANTÍA</v>
          </cell>
          <cell r="L2044" t="str">
            <v>TASA CERO</v>
          </cell>
          <cell r="M2044" t="str">
            <v>Argentina</v>
          </cell>
          <cell r="Q2044" t="str">
            <v>No mercado</v>
          </cell>
          <cell r="R2044">
            <v>1.5725</v>
          </cell>
          <cell r="S2044">
            <v>0</v>
          </cell>
          <cell r="T2044">
            <v>0</v>
          </cell>
          <cell r="U2044">
            <v>1.5725</v>
          </cell>
          <cell r="V2044">
            <v>0</v>
          </cell>
          <cell r="W2044">
            <v>0</v>
          </cell>
          <cell r="X2044">
            <v>1.5725</v>
          </cell>
          <cell r="Y2044">
            <v>0</v>
          </cell>
          <cell r="Z2044">
            <v>0</v>
          </cell>
          <cell r="AA2044"/>
          <cell r="AB2044"/>
          <cell r="AC2044"/>
          <cell r="AD2044"/>
          <cell r="AE2044"/>
          <cell r="AF2044"/>
          <cell r="AG2044"/>
          <cell r="AH2044"/>
          <cell r="AI2044"/>
          <cell r="AJ2044"/>
          <cell r="AK2044"/>
          <cell r="AL2044"/>
        </row>
        <row r="2045">
          <cell r="D2045" t="str">
            <v>USD</v>
          </cell>
          <cell r="J2045" t="str">
            <v>LETRAS EN GARANTÍA</v>
          </cell>
          <cell r="L2045" t="str">
            <v>TASA CERO</v>
          </cell>
          <cell r="M2045" t="str">
            <v>Argentina</v>
          </cell>
          <cell r="Q2045" t="str">
            <v>No mercado</v>
          </cell>
          <cell r="R2045">
            <v>1.5725</v>
          </cell>
          <cell r="S2045">
            <v>0</v>
          </cell>
          <cell r="T2045">
            <v>0</v>
          </cell>
          <cell r="U2045">
            <v>1.5725</v>
          </cell>
          <cell r="V2045">
            <v>0</v>
          </cell>
          <cell r="W2045">
            <v>0</v>
          </cell>
          <cell r="X2045">
            <v>1.5725</v>
          </cell>
          <cell r="Y2045">
            <v>0</v>
          </cell>
          <cell r="Z2045">
            <v>0</v>
          </cell>
          <cell r="AA2045"/>
          <cell r="AB2045"/>
          <cell r="AC2045"/>
          <cell r="AD2045"/>
          <cell r="AE2045"/>
          <cell r="AF2045"/>
          <cell r="AG2045"/>
          <cell r="AH2045"/>
          <cell r="AI2045"/>
          <cell r="AJ2045"/>
          <cell r="AK2045"/>
          <cell r="AL2045"/>
        </row>
        <row r="2046">
          <cell r="D2046" t="str">
            <v>USD</v>
          </cell>
          <cell r="J2046" t="str">
            <v>LETRAS EN GARANTÍA</v>
          </cell>
          <cell r="L2046" t="str">
            <v>TASA CERO</v>
          </cell>
          <cell r="M2046" t="str">
            <v>Argentina</v>
          </cell>
          <cell r="Q2046" t="str">
            <v>No mercado</v>
          </cell>
          <cell r="R2046">
            <v>1.5725</v>
          </cell>
          <cell r="S2046">
            <v>0</v>
          </cell>
          <cell r="T2046">
            <v>0</v>
          </cell>
          <cell r="U2046">
            <v>1.5725</v>
          </cell>
          <cell r="V2046">
            <v>0</v>
          </cell>
          <cell r="W2046">
            <v>0</v>
          </cell>
          <cell r="X2046">
            <v>1.5725</v>
          </cell>
          <cell r="Y2046">
            <v>0</v>
          </cell>
          <cell r="Z2046">
            <v>0</v>
          </cell>
          <cell r="AA2046"/>
          <cell r="AB2046"/>
          <cell r="AC2046"/>
          <cell r="AD2046"/>
          <cell r="AE2046"/>
          <cell r="AF2046"/>
          <cell r="AG2046"/>
          <cell r="AH2046"/>
          <cell r="AI2046"/>
          <cell r="AJ2046"/>
          <cell r="AK2046"/>
          <cell r="AL2046"/>
        </row>
        <row r="2047">
          <cell r="D2047" t="str">
            <v>USD</v>
          </cell>
          <cell r="J2047" t="str">
            <v>LETRAS EN GARANTÍA</v>
          </cell>
          <cell r="L2047" t="str">
            <v>TASA CERO</v>
          </cell>
          <cell r="M2047" t="str">
            <v>Argentina</v>
          </cell>
          <cell r="Q2047" t="str">
            <v>No mercado</v>
          </cell>
          <cell r="R2047">
            <v>1.5725</v>
          </cell>
          <cell r="S2047">
            <v>0</v>
          </cell>
          <cell r="T2047">
            <v>0</v>
          </cell>
          <cell r="U2047">
            <v>1.5725</v>
          </cell>
          <cell r="V2047">
            <v>0</v>
          </cell>
          <cell r="W2047">
            <v>0</v>
          </cell>
          <cell r="X2047">
            <v>1.5725</v>
          </cell>
          <cell r="Y2047">
            <v>0</v>
          </cell>
          <cell r="Z2047">
            <v>0</v>
          </cell>
          <cell r="AA2047"/>
          <cell r="AB2047"/>
          <cell r="AC2047"/>
          <cell r="AD2047"/>
          <cell r="AE2047"/>
          <cell r="AF2047"/>
          <cell r="AG2047"/>
          <cell r="AH2047"/>
          <cell r="AI2047"/>
          <cell r="AJ2047"/>
          <cell r="AK2047"/>
          <cell r="AL2047"/>
        </row>
        <row r="2048">
          <cell r="D2048" t="str">
            <v>USD</v>
          </cell>
          <cell r="J2048" t="str">
            <v>LETRAS EN GARANTÍA</v>
          </cell>
          <cell r="L2048" t="str">
            <v>TASA CERO</v>
          </cell>
          <cell r="M2048" t="str">
            <v>Argentina</v>
          </cell>
          <cell r="Q2048" t="str">
            <v>No mercado</v>
          </cell>
          <cell r="R2048">
            <v>1.5725</v>
          </cell>
          <cell r="S2048">
            <v>0</v>
          </cell>
          <cell r="T2048">
            <v>0</v>
          </cell>
          <cell r="U2048">
            <v>1.5725</v>
          </cell>
          <cell r="V2048">
            <v>0</v>
          </cell>
          <cell r="W2048">
            <v>0</v>
          </cell>
          <cell r="X2048">
            <v>1.5725</v>
          </cell>
          <cell r="Y2048">
            <v>0</v>
          </cell>
          <cell r="Z2048">
            <v>0</v>
          </cell>
          <cell r="AA2048"/>
          <cell r="AB2048"/>
          <cell r="AC2048"/>
          <cell r="AD2048"/>
          <cell r="AE2048"/>
          <cell r="AF2048"/>
          <cell r="AG2048"/>
          <cell r="AH2048"/>
          <cell r="AI2048"/>
          <cell r="AJ2048"/>
          <cell r="AK2048"/>
          <cell r="AL2048"/>
        </row>
        <row r="2049">
          <cell r="D2049" t="str">
            <v>USD</v>
          </cell>
          <cell r="J2049" t="str">
            <v>LETRAS EN GARANTÍA</v>
          </cell>
          <cell r="L2049" t="str">
            <v>TASA CERO</v>
          </cell>
          <cell r="M2049" t="str">
            <v>Argentina</v>
          </cell>
          <cell r="Q2049" t="str">
            <v>No mercado</v>
          </cell>
          <cell r="R2049">
            <v>1.5725</v>
          </cell>
          <cell r="S2049">
            <v>0</v>
          </cell>
          <cell r="T2049">
            <v>0</v>
          </cell>
          <cell r="U2049">
            <v>1.5725</v>
          </cell>
          <cell r="V2049">
            <v>0</v>
          </cell>
          <cell r="W2049">
            <v>0</v>
          </cell>
          <cell r="X2049">
            <v>1.5725</v>
          </cell>
          <cell r="Y2049">
            <v>0</v>
          </cell>
          <cell r="Z2049">
            <v>0</v>
          </cell>
          <cell r="AA2049"/>
          <cell r="AB2049"/>
          <cell r="AC2049"/>
          <cell r="AD2049"/>
          <cell r="AE2049"/>
          <cell r="AF2049"/>
          <cell r="AG2049"/>
          <cell r="AH2049"/>
          <cell r="AI2049"/>
          <cell r="AJ2049"/>
          <cell r="AK2049"/>
          <cell r="AL2049"/>
        </row>
        <row r="2050">
          <cell r="D2050" t="str">
            <v>USD</v>
          </cell>
          <cell r="J2050" t="str">
            <v>LETRAS EN GARANTÍA</v>
          </cell>
          <cell r="L2050" t="str">
            <v>TASA CERO</v>
          </cell>
          <cell r="M2050" t="str">
            <v>Argentina</v>
          </cell>
          <cell r="Q2050" t="str">
            <v>No mercado</v>
          </cell>
          <cell r="R2050">
            <v>1.5725</v>
          </cell>
          <cell r="S2050">
            <v>0</v>
          </cell>
          <cell r="T2050">
            <v>0</v>
          </cell>
          <cell r="U2050">
            <v>1.5725</v>
          </cell>
          <cell r="V2050">
            <v>0</v>
          </cell>
          <cell r="W2050">
            <v>0</v>
          </cell>
          <cell r="X2050">
            <v>1.5725</v>
          </cell>
          <cell r="Y2050">
            <v>0</v>
          </cell>
          <cell r="Z2050">
            <v>0</v>
          </cell>
          <cell r="AA2050"/>
          <cell r="AB2050"/>
          <cell r="AC2050"/>
          <cell r="AD2050"/>
          <cell r="AE2050"/>
          <cell r="AF2050"/>
          <cell r="AG2050"/>
          <cell r="AH2050"/>
          <cell r="AI2050"/>
          <cell r="AJ2050"/>
          <cell r="AK2050"/>
          <cell r="AL2050"/>
        </row>
        <row r="2051">
          <cell r="D2051" t="str">
            <v>USD</v>
          </cell>
          <cell r="J2051" t="str">
            <v>LETRAS EN GARANTÍA</v>
          </cell>
          <cell r="L2051" t="str">
            <v>TASA CERO</v>
          </cell>
          <cell r="M2051" t="str">
            <v>Argentina</v>
          </cell>
          <cell r="Q2051" t="str">
            <v>No mercado</v>
          </cell>
          <cell r="R2051">
            <v>1.5725</v>
          </cell>
          <cell r="S2051">
            <v>0</v>
          </cell>
          <cell r="T2051">
            <v>0</v>
          </cell>
          <cell r="U2051">
            <v>1.5725</v>
          </cell>
          <cell r="V2051">
            <v>0</v>
          </cell>
          <cell r="W2051">
            <v>0</v>
          </cell>
          <cell r="X2051">
            <v>1.5725</v>
          </cell>
          <cell r="Y2051">
            <v>0</v>
          </cell>
          <cell r="Z2051">
            <v>0</v>
          </cell>
          <cell r="AA2051"/>
          <cell r="AB2051"/>
          <cell r="AC2051"/>
          <cell r="AD2051"/>
          <cell r="AE2051"/>
          <cell r="AF2051"/>
          <cell r="AG2051"/>
          <cell r="AH2051"/>
          <cell r="AI2051"/>
          <cell r="AJ2051"/>
          <cell r="AK2051"/>
          <cell r="AL2051"/>
        </row>
        <row r="2052">
          <cell r="D2052" t="str">
            <v>USD</v>
          </cell>
          <cell r="J2052" t="str">
            <v>LETRAS EN GARANTÍA</v>
          </cell>
          <cell r="L2052" t="str">
            <v>TASA CERO</v>
          </cell>
          <cell r="M2052" t="str">
            <v>Argentina</v>
          </cell>
          <cell r="Q2052" t="str">
            <v>No mercado</v>
          </cell>
          <cell r="R2052">
            <v>1.5725</v>
          </cell>
          <cell r="S2052">
            <v>0</v>
          </cell>
          <cell r="T2052">
            <v>0</v>
          </cell>
          <cell r="U2052">
            <v>1.5725</v>
          </cell>
          <cell r="V2052">
            <v>0</v>
          </cell>
          <cell r="W2052">
            <v>0</v>
          </cell>
          <cell r="X2052">
            <v>1.5725</v>
          </cell>
          <cell r="Y2052">
            <v>0</v>
          </cell>
          <cell r="Z2052">
            <v>0</v>
          </cell>
          <cell r="AA2052"/>
          <cell r="AB2052"/>
          <cell r="AC2052"/>
          <cell r="AD2052"/>
          <cell r="AE2052"/>
          <cell r="AF2052"/>
          <cell r="AG2052"/>
          <cell r="AH2052"/>
          <cell r="AI2052"/>
          <cell r="AJ2052"/>
          <cell r="AK2052"/>
          <cell r="AL2052"/>
        </row>
        <row r="2053">
          <cell r="D2053" t="str">
            <v>USD</v>
          </cell>
          <cell r="J2053" t="str">
            <v>LETRAS EN GARANTÍA</v>
          </cell>
          <cell r="L2053" t="str">
            <v>TASA CERO</v>
          </cell>
          <cell r="M2053" t="str">
            <v>Argentina</v>
          </cell>
          <cell r="Q2053" t="str">
            <v>No mercado</v>
          </cell>
          <cell r="R2053">
            <v>1.5725</v>
          </cell>
          <cell r="S2053">
            <v>0</v>
          </cell>
          <cell r="T2053">
            <v>0</v>
          </cell>
          <cell r="U2053">
            <v>1.5725</v>
          </cell>
          <cell r="V2053">
            <v>0</v>
          </cell>
          <cell r="W2053">
            <v>0</v>
          </cell>
          <cell r="X2053">
            <v>1.5725</v>
          </cell>
          <cell r="Y2053">
            <v>0</v>
          </cell>
          <cell r="Z2053">
            <v>0</v>
          </cell>
          <cell r="AA2053"/>
          <cell r="AB2053"/>
          <cell r="AC2053"/>
          <cell r="AD2053"/>
          <cell r="AE2053"/>
          <cell r="AF2053"/>
          <cell r="AG2053"/>
          <cell r="AH2053"/>
          <cell r="AI2053"/>
          <cell r="AJ2053"/>
          <cell r="AK2053"/>
          <cell r="AL2053"/>
        </row>
        <row r="2054">
          <cell r="D2054" t="str">
            <v>USD</v>
          </cell>
          <cell r="J2054" t="str">
            <v>LETRAS EN GARANTÍA</v>
          </cell>
          <cell r="L2054" t="str">
            <v>TASA CERO</v>
          </cell>
          <cell r="M2054" t="str">
            <v>Argentina</v>
          </cell>
          <cell r="Q2054" t="str">
            <v>No mercado</v>
          </cell>
          <cell r="R2054">
            <v>1.5725</v>
          </cell>
          <cell r="S2054">
            <v>0</v>
          </cell>
          <cell r="T2054">
            <v>0</v>
          </cell>
          <cell r="U2054">
            <v>1.5725</v>
          </cell>
          <cell r="V2054">
            <v>0</v>
          </cell>
          <cell r="W2054">
            <v>0</v>
          </cell>
          <cell r="X2054">
            <v>1.5725</v>
          </cell>
          <cell r="Y2054">
            <v>0</v>
          </cell>
          <cell r="Z2054">
            <v>0</v>
          </cell>
          <cell r="AA2054"/>
          <cell r="AB2054"/>
          <cell r="AC2054"/>
          <cell r="AD2054"/>
          <cell r="AE2054"/>
          <cell r="AF2054"/>
          <cell r="AG2054"/>
          <cell r="AH2054"/>
          <cell r="AI2054"/>
          <cell r="AJ2054"/>
          <cell r="AK2054"/>
          <cell r="AL2054"/>
        </row>
        <row r="2055">
          <cell r="D2055" t="str">
            <v>USD</v>
          </cell>
          <cell r="J2055" t="str">
            <v>LETRAS EN GARANTÍA</v>
          </cell>
          <cell r="L2055" t="str">
            <v>TASA CERO</v>
          </cell>
          <cell r="M2055" t="str">
            <v>Argentina</v>
          </cell>
          <cell r="Q2055" t="str">
            <v>No mercado</v>
          </cell>
          <cell r="R2055">
            <v>1.5725</v>
          </cell>
          <cell r="S2055">
            <v>0</v>
          </cell>
          <cell r="T2055">
            <v>0</v>
          </cell>
          <cell r="U2055">
            <v>1.5725</v>
          </cell>
          <cell r="V2055">
            <v>0</v>
          </cell>
          <cell r="W2055">
            <v>0</v>
          </cell>
          <cell r="X2055">
            <v>1.5725</v>
          </cell>
          <cell r="Y2055">
            <v>0</v>
          </cell>
          <cell r="Z2055">
            <v>0</v>
          </cell>
          <cell r="AA2055"/>
          <cell r="AB2055"/>
          <cell r="AC2055"/>
          <cell r="AD2055"/>
          <cell r="AE2055"/>
          <cell r="AF2055"/>
          <cell r="AG2055"/>
          <cell r="AH2055"/>
          <cell r="AI2055"/>
          <cell r="AJ2055"/>
          <cell r="AK2055"/>
          <cell r="AL2055"/>
        </row>
        <row r="2056">
          <cell r="D2056" t="str">
            <v>USD</v>
          </cell>
          <cell r="J2056" t="str">
            <v>LETRAS EN GARANTÍA</v>
          </cell>
          <cell r="L2056" t="str">
            <v>TASA CERO</v>
          </cell>
          <cell r="M2056" t="str">
            <v>Argentina</v>
          </cell>
          <cell r="Q2056" t="str">
            <v>No mercado</v>
          </cell>
          <cell r="R2056">
            <v>1.5725</v>
          </cell>
          <cell r="S2056">
            <v>0</v>
          </cell>
          <cell r="T2056">
            <v>0</v>
          </cell>
          <cell r="U2056">
            <v>1.5725</v>
          </cell>
          <cell r="V2056">
            <v>0</v>
          </cell>
          <cell r="W2056">
            <v>0</v>
          </cell>
          <cell r="X2056">
            <v>1.5725</v>
          </cell>
          <cell r="Y2056">
            <v>0</v>
          </cell>
          <cell r="Z2056">
            <v>0</v>
          </cell>
          <cell r="AA2056"/>
          <cell r="AB2056"/>
          <cell r="AC2056"/>
          <cell r="AD2056"/>
          <cell r="AE2056"/>
          <cell r="AF2056"/>
          <cell r="AG2056"/>
          <cell r="AH2056"/>
          <cell r="AI2056"/>
          <cell r="AJ2056"/>
          <cell r="AK2056"/>
          <cell r="AL2056"/>
        </row>
        <row r="2057">
          <cell r="D2057" t="str">
            <v>USD</v>
          </cell>
          <cell r="J2057" t="str">
            <v>LETRAS EN GARANTÍA</v>
          </cell>
          <cell r="L2057" t="str">
            <v>TASA CERO</v>
          </cell>
          <cell r="M2057" t="str">
            <v>Argentina</v>
          </cell>
          <cell r="Q2057" t="str">
            <v>No mercado</v>
          </cell>
          <cell r="R2057">
            <v>1.5725</v>
          </cell>
          <cell r="S2057">
            <v>0</v>
          </cell>
          <cell r="T2057">
            <v>0</v>
          </cell>
          <cell r="U2057">
            <v>1.5725</v>
          </cell>
          <cell r="V2057">
            <v>0</v>
          </cell>
          <cell r="W2057">
            <v>0</v>
          </cell>
          <cell r="X2057">
            <v>1.5725</v>
          </cell>
          <cell r="Y2057">
            <v>0</v>
          </cell>
          <cell r="Z2057">
            <v>0</v>
          </cell>
          <cell r="AA2057"/>
          <cell r="AB2057"/>
          <cell r="AC2057"/>
          <cell r="AD2057"/>
          <cell r="AE2057"/>
          <cell r="AF2057"/>
          <cell r="AG2057"/>
          <cell r="AH2057"/>
          <cell r="AI2057"/>
          <cell r="AJ2057"/>
          <cell r="AK2057"/>
          <cell r="AL2057"/>
        </row>
        <row r="2058">
          <cell r="D2058" t="str">
            <v>USD</v>
          </cell>
          <cell r="J2058" t="str">
            <v>LETRAS EN GARANTÍA</v>
          </cell>
          <cell r="L2058" t="str">
            <v>TASA CERO</v>
          </cell>
          <cell r="M2058" t="str">
            <v>Argentina</v>
          </cell>
          <cell r="Q2058" t="str">
            <v>No mercado</v>
          </cell>
          <cell r="R2058">
            <v>1.5725</v>
          </cell>
          <cell r="S2058">
            <v>0</v>
          </cell>
          <cell r="T2058">
            <v>0</v>
          </cell>
          <cell r="U2058">
            <v>1.5725</v>
          </cell>
          <cell r="V2058">
            <v>0</v>
          </cell>
          <cell r="W2058">
            <v>0</v>
          </cell>
          <cell r="X2058">
            <v>1.5725</v>
          </cell>
          <cell r="Y2058">
            <v>0</v>
          </cell>
          <cell r="Z2058">
            <v>0</v>
          </cell>
          <cell r="AA2058"/>
          <cell r="AB2058"/>
          <cell r="AC2058"/>
          <cell r="AD2058"/>
          <cell r="AE2058"/>
          <cell r="AF2058"/>
          <cell r="AG2058"/>
          <cell r="AH2058"/>
          <cell r="AI2058"/>
          <cell r="AJ2058"/>
          <cell r="AK2058"/>
          <cell r="AL2058"/>
        </row>
        <row r="2059">
          <cell r="D2059" t="str">
            <v>USD</v>
          </cell>
          <cell r="J2059" t="str">
            <v>LETRAS EN GARANTÍA</v>
          </cell>
          <cell r="L2059" t="str">
            <v>TASA CERO</v>
          </cell>
          <cell r="M2059" t="str">
            <v>Argentina</v>
          </cell>
          <cell r="Q2059" t="str">
            <v>No mercado</v>
          </cell>
          <cell r="R2059">
            <v>1.5725</v>
          </cell>
          <cell r="S2059">
            <v>0</v>
          </cell>
          <cell r="T2059">
            <v>0</v>
          </cell>
          <cell r="U2059">
            <v>1.5725</v>
          </cell>
          <cell r="V2059">
            <v>0</v>
          </cell>
          <cell r="W2059">
            <v>0</v>
          </cell>
          <cell r="X2059">
            <v>1.5725</v>
          </cell>
          <cell r="Y2059">
            <v>0</v>
          </cell>
          <cell r="Z2059">
            <v>0</v>
          </cell>
          <cell r="AA2059"/>
          <cell r="AB2059"/>
          <cell r="AC2059"/>
          <cell r="AD2059"/>
          <cell r="AE2059"/>
          <cell r="AF2059"/>
          <cell r="AG2059"/>
          <cell r="AH2059"/>
          <cell r="AI2059"/>
          <cell r="AJ2059"/>
          <cell r="AK2059"/>
          <cell r="AL2059"/>
        </row>
        <row r="2060">
          <cell r="D2060" t="str">
            <v>USD</v>
          </cell>
          <cell r="J2060" t="str">
            <v>LETRAS EN GARANTÍA</v>
          </cell>
          <cell r="L2060" t="str">
            <v>TASA CERO</v>
          </cell>
          <cell r="M2060" t="str">
            <v>Argentina</v>
          </cell>
          <cell r="Q2060" t="str">
            <v>No mercado</v>
          </cell>
          <cell r="R2060">
            <v>1.5725</v>
          </cell>
          <cell r="S2060">
            <v>0</v>
          </cell>
          <cell r="T2060">
            <v>0</v>
          </cell>
          <cell r="U2060">
            <v>1.5725</v>
          </cell>
          <cell r="V2060">
            <v>0</v>
          </cell>
          <cell r="W2060">
            <v>0</v>
          </cell>
          <cell r="X2060">
            <v>1.5725</v>
          </cell>
          <cell r="Y2060">
            <v>0</v>
          </cell>
          <cell r="Z2060">
            <v>0</v>
          </cell>
          <cell r="AA2060"/>
          <cell r="AB2060"/>
          <cell r="AC2060"/>
          <cell r="AD2060"/>
          <cell r="AE2060"/>
          <cell r="AF2060"/>
          <cell r="AG2060"/>
          <cell r="AH2060"/>
          <cell r="AI2060"/>
          <cell r="AJ2060"/>
          <cell r="AK2060"/>
          <cell r="AL2060"/>
        </row>
        <row r="2061">
          <cell r="D2061" t="str">
            <v>USD</v>
          </cell>
          <cell r="J2061" t="str">
            <v>LETRAS EN GARANTÍA</v>
          </cell>
          <cell r="L2061" t="str">
            <v>TASA CERO</v>
          </cell>
          <cell r="M2061" t="str">
            <v>Argentina</v>
          </cell>
          <cell r="Q2061" t="str">
            <v>No mercado</v>
          </cell>
          <cell r="R2061">
            <v>1.5725</v>
          </cell>
          <cell r="S2061">
            <v>0</v>
          </cell>
          <cell r="T2061">
            <v>0</v>
          </cell>
          <cell r="U2061">
            <v>1.5725</v>
          </cell>
          <cell r="V2061">
            <v>0</v>
          </cell>
          <cell r="W2061">
            <v>0</v>
          </cell>
          <cell r="X2061">
            <v>1.5725</v>
          </cell>
          <cell r="Y2061">
            <v>0</v>
          </cell>
          <cell r="Z2061">
            <v>0</v>
          </cell>
          <cell r="AA2061"/>
          <cell r="AB2061"/>
          <cell r="AC2061"/>
          <cell r="AD2061"/>
          <cell r="AE2061"/>
          <cell r="AF2061"/>
          <cell r="AG2061"/>
          <cell r="AH2061"/>
          <cell r="AI2061"/>
          <cell r="AJ2061"/>
          <cell r="AK2061"/>
          <cell r="AL2061"/>
        </row>
        <row r="2062">
          <cell r="D2062" t="str">
            <v>USD</v>
          </cell>
          <cell r="J2062" t="str">
            <v>LETRAS EN GARANTÍA</v>
          </cell>
          <cell r="L2062" t="str">
            <v>TASA CERO</v>
          </cell>
          <cell r="M2062" t="str">
            <v>Argentina</v>
          </cell>
          <cell r="Q2062" t="str">
            <v>No mercado</v>
          </cell>
          <cell r="R2062">
            <v>1.6087499999999999</v>
          </cell>
          <cell r="S2062">
            <v>0</v>
          </cell>
          <cell r="T2062">
            <v>0</v>
          </cell>
          <cell r="U2062">
            <v>1.6087499999999999</v>
          </cell>
          <cell r="V2062">
            <v>0</v>
          </cell>
          <cell r="W2062">
            <v>0</v>
          </cell>
          <cell r="X2062">
            <v>1.6087499999999999</v>
          </cell>
          <cell r="Y2062">
            <v>0</v>
          </cell>
          <cell r="Z2062">
            <v>0</v>
          </cell>
          <cell r="AA2062"/>
          <cell r="AB2062"/>
          <cell r="AC2062"/>
          <cell r="AD2062"/>
          <cell r="AE2062"/>
          <cell r="AF2062"/>
          <cell r="AG2062"/>
          <cell r="AH2062"/>
          <cell r="AI2062"/>
          <cell r="AJ2062"/>
          <cell r="AK2062"/>
          <cell r="AL2062"/>
        </row>
        <row r="2063">
          <cell r="D2063" t="str">
            <v>USD</v>
          </cell>
          <cell r="J2063" t="str">
            <v>LETRAS EN GARANTÍA</v>
          </cell>
          <cell r="L2063" t="str">
            <v>TASA CERO</v>
          </cell>
          <cell r="M2063" t="str">
            <v>Argentina</v>
          </cell>
          <cell r="Q2063" t="str">
            <v>No mercado</v>
          </cell>
          <cell r="R2063">
            <v>1.6087499999999999</v>
          </cell>
          <cell r="S2063">
            <v>0</v>
          </cell>
          <cell r="T2063">
            <v>0</v>
          </cell>
          <cell r="U2063">
            <v>1.6087499999999999</v>
          </cell>
          <cell r="V2063">
            <v>0</v>
          </cell>
          <cell r="W2063">
            <v>0</v>
          </cell>
          <cell r="X2063">
            <v>1.6087499999999999</v>
          </cell>
          <cell r="Y2063">
            <v>0</v>
          </cell>
          <cell r="Z2063">
            <v>0</v>
          </cell>
          <cell r="AA2063"/>
          <cell r="AB2063"/>
          <cell r="AC2063"/>
          <cell r="AD2063"/>
          <cell r="AE2063"/>
          <cell r="AF2063"/>
          <cell r="AG2063"/>
          <cell r="AH2063"/>
          <cell r="AI2063"/>
          <cell r="AJ2063"/>
          <cell r="AK2063"/>
          <cell r="AL2063"/>
        </row>
        <row r="2064">
          <cell r="D2064" t="str">
            <v>USD</v>
          </cell>
          <cell r="J2064" t="str">
            <v>LETRAS EN GARANTÍA</v>
          </cell>
          <cell r="L2064" t="str">
            <v>TASA CERO</v>
          </cell>
          <cell r="M2064" t="str">
            <v>Argentina</v>
          </cell>
          <cell r="Q2064" t="str">
            <v>No mercado</v>
          </cell>
          <cell r="R2064">
            <v>1.6087499999999999</v>
          </cell>
          <cell r="S2064">
            <v>0</v>
          </cell>
          <cell r="T2064">
            <v>0</v>
          </cell>
          <cell r="U2064">
            <v>1.6087499999999999</v>
          </cell>
          <cell r="V2064">
            <v>0</v>
          </cell>
          <cell r="W2064">
            <v>0</v>
          </cell>
          <cell r="X2064">
            <v>1.6087499999999999</v>
          </cell>
          <cell r="Y2064">
            <v>0</v>
          </cell>
          <cell r="Z2064">
            <v>0</v>
          </cell>
          <cell r="AA2064"/>
          <cell r="AB2064"/>
          <cell r="AC2064"/>
          <cell r="AD2064"/>
          <cell r="AE2064"/>
          <cell r="AF2064"/>
          <cell r="AG2064"/>
          <cell r="AH2064"/>
          <cell r="AI2064"/>
          <cell r="AJ2064"/>
          <cell r="AK2064"/>
          <cell r="AL2064"/>
        </row>
        <row r="2065">
          <cell r="D2065" t="str">
            <v>USD</v>
          </cell>
          <cell r="J2065" t="str">
            <v>LETRAS EN GARANTÍA</v>
          </cell>
          <cell r="L2065" t="str">
            <v>TASA CERO</v>
          </cell>
          <cell r="M2065" t="str">
            <v>Argentina</v>
          </cell>
          <cell r="Q2065" t="str">
            <v>No mercado</v>
          </cell>
          <cell r="R2065">
            <v>1.6087499999999999</v>
          </cell>
          <cell r="S2065">
            <v>0</v>
          </cell>
          <cell r="T2065">
            <v>0</v>
          </cell>
          <cell r="U2065">
            <v>1.6087499999999999</v>
          </cell>
          <cell r="V2065">
            <v>0</v>
          </cell>
          <cell r="W2065">
            <v>0</v>
          </cell>
          <cell r="X2065">
            <v>1.6087499999999999</v>
          </cell>
          <cell r="Y2065">
            <v>0</v>
          </cell>
          <cell r="Z2065">
            <v>0</v>
          </cell>
          <cell r="AA2065"/>
          <cell r="AB2065"/>
          <cell r="AC2065"/>
          <cell r="AD2065"/>
          <cell r="AE2065"/>
          <cell r="AF2065"/>
          <cell r="AG2065"/>
          <cell r="AH2065"/>
          <cell r="AI2065"/>
          <cell r="AJ2065"/>
          <cell r="AK2065"/>
          <cell r="AL2065"/>
        </row>
        <row r="2066">
          <cell r="D2066" t="str">
            <v>USD</v>
          </cell>
          <cell r="J2066" t="str">
            <v>LETRAS EN GARANTÍA</v>
          </cell>
          <cell r="L2066" t="str">
            <v>TASA CERO</v>
          </cell>
          <cell r="M2066" t="str">
            <v>Argentina</v>
          </cell>
          <cell r="Q2066" t="str">
            <v>No mercado</v>
          </cell>
          <cell r="R2066">
            <v>1.6087499999999999</v>
          </cell>
          <cell r="S2066">
            <v>0</v>
          </cell>
          <cell r="T2066">
            <v>0</v>
          </cell>
          <cell r="U2066">
            <v>1.6087499999999999</v>
          </cell>
          <cell r="V2066">
            <v>0</v>
          </cell>
          <cell r="W2066">
            <v>0</v>
          </cell>
          <cell r="X2066">
            <v>1.6087499999999999</v>
          </cell>
          <cell r="Y2066">
            <v>0</v>
          </cell>
          <cell r="Z2066">
            <v>0</v>
          </cell>
          <cell r="AA2066"/>
          <cell r="AB2066"/>
          <cell r="AC2066"/>
          <cell r="AD2066"/>
          <cell r="AE2066"/>
          <cell r="AF2066"/>
          <cell r="AG2066"/>
          <cell r="AH2066"/>
          <cell r="AI2066"/>
          <cell r="AJ2066"/>
          <cell r="AK2066"/>
          <cell r="AL2066"/>
        </row>
        <row r="2067">
          <cell r="D2067" t="str">
            <v>USD</v>
          </cell>
          <cell r="J2067" t="str">
            <v>LETRAS EN GARANTÍA</v>
          </cell>
          <cell r="L2067" t="str">
            <v>TASA CERO</v>
          </cell>
          <cell r="M2067" t="str">
            <v>Argentina</v>
          </cell>
          <cell r="Q2067" t="str">
            <v>No mercado</v>
          </cell>
          <cell r="R2067">
            <v>1.6087499999999999</v>
          </cell>
          <cell r="S2067">
            <v>0</v>
          </cell>
          <cell r="T2067">
            <v>0</v>
          </cell>
          <cell r="U2067">
            <v>1.6087499999999999</v>
          </cell>
          <cell r="V2067">
            <v>0</v>
          </cell>
          <cell r="W2067">
            <v>0</v>
          </cell>
          <cell r="X2067">
            <v>1.6087499999999999</v>
          </cell>
          <cell r="Y2067">
            <v>0</v>
          </cell>
          <cell r="Z2067">
            <v>0</v>
          </cell>
          <cell r="AA2067"/>
          <cell r="AB2067"/>
          <cell r="AC2067"/>
          <cell r="AD2067"/>
          <cell r="AE2067"/>
          <cell r="AF2067"/>
          <cell r="AG2067"/>
          <cell r="AH2067"/>
          <cell r="AI2067"/>
          <cell r="AJ2067"/>
          <cell r="AK2067"/>
          <cell r="AL2067"/>
        </row>
        <row r="2068">
          <cell r="D2068" t="str">
            <v>USD</v>
          </cell>
          <cell r="J2068" t="str">
            <v>LETRAS EN GARANTÍA</v>
          </cell>
          <cell r="L2068" t="str">
            <v>TASA CERO</v>
          </cell>
          <cell r="M2068" t="str">
            <v>Argentina</v>
          </cell>
          <cell r="Q2068" t="str">
            <v>No mercado</v>
          </cell>
          <cell r="R2068">
            <v>1.6087499999999999</v>
          </cell>
          <cell r="S2068">
            <v>0</v>
          </cell>
          <cell r="T2068">
            <v>0</v>
          </cell>
          <cell r="U2068">
            <v>1.6087499999999999</v>
          </cell>
          <cell r="V2068">
            <v>0</v>
          </cell>
          <cell r="W2068">
            <v>0</v>
          </cell>
          <cell r="X2068">
            <v>1.6087499999999999</v>
          </cell>
          <cell r="Y2068">
            <v>0</v>
          </cell>
          <cell r="Z2068">
            <v>0</v>
          </cell>
          <cell r="AA2068"/>
          <cell r="AB2068"/>
          <cell r="AC2068"/>
          <cell r="AD2068"/>
          <cell r="AE2068"/>
          <cell r="AF2068"/>
          <cell r="AG2068"/>
          <cell r="AH2068"/>
          <cell r="AI2068"/>
          <cell r="AJ2068"/>
          <cell r="AK2068"/>
          <cell r="AL2068"/>
        </row>
        <row r="2069">
          <cell r="D2069" t="str">
            <v>USD</v>
          </cell>
          <cell r="J2069" t="str">
            <v>LETRAS EN GARANTÍA</v>
          </cell>
          <cell r="L2069" t="str">
            <v>TASA CERO</v>
          </cell>
          <cell r="M2069" t="str">
            <v>Argentina</v>
          </cell>
          <cell r="Q2069" t="str">
            <v>No mercado</v>
          </cell>
          <cell r="R2069">
            <v>1.6087499999999999</v>
          </cell>
          <cell r="S2069">
            <v>0</v>
          </cell>
          <cell r="T2069">
            <v>0</v>
          </cell>
          <cell r="U2069">
            <v>1.6087499999999999</v>
          </cell>
          <cell r="V2069">
            <v>0</v>
          </cell>
          <cell r="W2069">
            <v>0</v>
          </cell>
          <cell r="X2069">
            <v>1.6087499999999999</v>
          </cell>
          <cell r="Y2069">
            <v>0</v>
          </cell>
          <cell r="Z2069">
            <v>0</v>
          </cell>
          <cell r="AA2069"/>
          <cell r="AB2069"/>
          <cell r="AC2069"/>
          <cell r="AD2069"/>
          <cell r="AE2069"/>
          <cell r="AF2069"/>
          <cell r="AG2069"/>
          <cell r="AH2069"/>
          <cell r="AI2069"/>
          <cell r="AJ2069"/>
          <cell r="AK2069"/>
          <cell r="AL2069"/>
        </row>
        <row r="2070">
          <cell r="D2070" t="str">
            <v>USD</v>
          </cell>
          <cell r="J2070" t="str">
            <v>LETRAS EN GARANTÍA</v>
          </cell>
          <cell r="L2070" t="str">
            <v>TASA CERO</v>
          </cell>
          <cell r="M2070" t="str">
            <v>Argentina</v>
          </cell>
          <cell r="Q2070" t="str">
            <v>No mercado</v>
          </cell>
          <cell r="R2070">
            <v>1.6087499999999999</v>
          </cell>
          <cell r="S2070">
            <v>0</v>
          </cell>
          <cell r="T2070">
            <v>0</v>
          </cell>
          <cell r="U2070">
            <v>1.6087499999999999</v>
          </cell>
          <cell r="V2070">
            <v>0</v>
          </cell>
          <cell r="W2070">
            <v>0</v>
          </cell>
          <cell r="X2070">
            <v>1.6087499999999999</v>
          </cell>
          <cell r="Y2070">
            <v>0</v>
          </cell>
          <cell r="Z2070">
            <v>0</v>
          </cell>
          <cell r="AA2070"/>
          <cell r="AB2070"/>
          <cell r="AC2070"/>
          <cell r="AD2070"/>
          <cell r="AE2070"/>
          <cell r="AF2070"/>
          <cell r="AG2070"/>
          <cell r="AH2070"/>
          <cell r="AI2070"/>
          <cell r="AJ2070"/>
          <cell r="AK2070"/>
          <cell r="AL2070"/>
        </row>
        <row r="2071">
          <cell r="D2071" t="str">
            <v>USD</v>
          </cell>
          <cell r="J2071" t="str">
            <v>LETRAS EN GARANTÍA</v>
          </cell>
          <cell r="L2071" t="str">
            <v>TASA CERO</v>
          </cell>
          <cell r="M2071" t="str">
            <v>Argentina</v>
          </cell>
          <cell r="Q2071" t="str">
            <v>No mercado</v>
          </cell>
          <cell r="R2071">
            <v>1.6087499999999999</v>
          </cell>
          <cell r="S2071">
            <v>0</v>
          </cell>
          <cell r="T2071">
            <v>0</v>
          </cell>
          <cell r="U2071">
            <v>1.6087499999999999</v>
          </cell>
          <cell r="V2071">
            <v>0</v>
          </cell>
          <cell r="W2071">
            <v>0</v>
          </cell>
          <cell r="X2071">
            <v>1.6087499999999999</v>
          </cell>
          <cell r="Y2071">
            <v>0</v>
          </cell>
          <cell r="Z2071">
            <v>0</v>
          </cell>
          <cell r="AA2071"/>
          <cell r="AB2071"/>
          <cell r="AC2071"/>
          <cell r="AD2071"/>
          <cell r="AE2071"/>
          <cell r="AF2071"/>
          <cell r="AG2071"/>
          <cell r="AH2071"/>
          <cell r="AI2071"/>
          <cell r="AJ2071"/>
          <cell r="AK2071"/>
          <cell r="AL2071"/>
        </row>
        <row r="2072">
          <cell r="D2072" t="str">
            <v>USD</v>
          </cell>
          <cell r="J2072" t="str">
            <v>LETRAS EN GARANTÍA</v>
          </cell>
          <cell r="L2072" t="str">
            <v>TASA CERO</v>
          </cell>
          <cell r="M2072" t="str">
            <v>Argentina</v>
          </cell>
          <cell r="Q2072" t="str">
            <v>No mercado</v>
          </cell>
          <cell r="R2072">
            <v>1.6087499999999999</v>
          </cell>
          <cell r="S2072">
            <v>0</v>
          </cell>
          <cell r="T2072">
            <v>0</v>
          </cell>
          <cell r="U2072">
            <v>1.6087499999999999</v>
          </cell>
          <cell r="V2072">
            <v>0</v>
          </cell>
          <cell r="W2072">
            <v>0</v>
          </cell>
          <cell r="X2072">
            <v>1.6087499999999999</v>
          </cell>
          <cell r="Y2072">
            <v>0</v>
          </cell>
          <cell r="Z2072">
            <v>0</v>
          </cell>
          <cell r="AA2072"/>
          <cell r="AB2072"/>
          <cell r="AC2072"/>
          <cell r="AD2072"/>
          <cell r="AE2072"/>
          <cell r="AF2072"/>
          <cell r="AG2072"/>
          <cell r="AH2072"/>
          <cell r="AI2072"/>
          <cell r="AJ2072"/>
          <cell r="AK2072"/>
          <cell r="AL2072"/>
        </row>
        <row r="2073">
          <cell r="D2073" t="str">
            <v>USD</v>
          </cell>
          <cell r="J2073" t="str">
            <v>LETRAS EN GARANTÍA</v>
          </cell>
          <cell r="L2073" t="str">
            <v>TASA CERO</v>
          </cell>
          <cell r="M2073" t="str">
            <v>Argentina</v>
          </cell>
          <cell r="Q2073" t="str">
            <v>No mercado</v>
          </cell>
          <cell r="R2073">
            <v>1.6087499999999999</v>
          </cell>
          <cell r="S2073">
            <v>0</v>
          </cell>
          <cell r="T2073">
            <v>0</v>
          </cell>
          <cell r="U2073">
            <v>1.6087499999999999</v>
          </cell>
          <cell r="V2073">
            <v>0</v>
          </cell>
          <cell r="W2073">
            <v>0</v>
          </cell>
          <cell r="X2073">
            <v>1.6087499999999999</v>
          </cell>
          <cell r="Y2073">
            <v>0</v>
          </cell>
          <cell r="Z2073">
            <v>0</v>
          </cell>
          <cell r="AA2073"/>
          <cell r="AB2073"/>
          <cell r="AC2073"/>
          <cell r="AD2073"/>
          <cell r="AE2073"/>
          <cell r="AF2073"/>
          <cell r="AG2073"/>
          <cell r="AH2073"/>
          <cell r="AI2073"/>
          <cell r="AJ2073"/>
          <cell r="AK2073"/>
          <cell r="AL2073"/>
        </row>
        <row r="2074">
          <cell r="D2074" t="str">
            <v>USD</v>
          </cell>
          <cell r="J2074" t="str">
            <v>LETRAS EN GARANTÍA</v>
          </cell>
          <cell r="L2074" t="str">
            <v>TASA CERO</v>
          </cell>
          <cell r="M2074" t="str">
            <v>Argentina</v>
          </cell>
          <cell r="Q2074" t="str">
            <v>No mercado</v>
          </cell>
          <cell r="R2074">
            <v>1.6087499999999999</v>
          </cell>
          <cell r="S2074">
            <v>0</v>
          </cell>
          <cell r="T2074">
            <v>0</v>
          </cell>
          <cell r="U2074">
            <v>1.6087499999999999</v>
          </cell>
          <cell r="V2074">
            <v>0</v>
          </cell>
          <cell r="W2074">
            <v>0</v>
          </cell>
          <cell r="X2074">
            <v>1.6087499999999999</v>
          </cell>
          <cell r="Y2074">
            <v>0</v>
          </cell>
          <cell r="Z2074">
            <v>0</v>
          </cell>
          <cell r="AA2074"/>
          <cell r="AB2074"/>
          <cell r="AC2074"/>
          <cell r="AD2074"/>
          <cell r="AE2074"/>
          <cell r="AF2074"/>
          <cell r="AG2074"/>
          <cell r="AH2074"/>
          <cell r="AI2074"/>
          <cell r="AJ2074"/>
          <cell r="AK2074"/>
          <cell r="AL2074"/>
        </row>
        <row r="2075">
          <cell r="D2075" t="str">
            <v>USD</v>
          </cell>
          <cell r="J2075" t="str">
            <v>LETRAS EN GARANTÍA</v>
          </cell>
          <cell r="L2075" t="str">
            <v>TASA CERO</v>
          </cell>
          <cell r="M2075" t="str">
            <v>Argentina</v>
          </cell>
          <cell r="Q2075" t="str">
            <v>No mercado</v>
          </cell>
          <cell r="R2075">
            <v>1.6087499999999999</v>
          </cell>
          <cell r="S2075">
            <v>0</v>
          </cell>
          <cell r="T2075">
            <v>0</v>
          </cell>
          <cell r="U2075">
            <v>1.6087499999999999</v>
          </cell>
          <cell r="V2075">
            <v>0</v>
          </cell>
          <cell r="W2075">
            <v>0</v>
          </cell>
          <cell r="X2075">
            <v>1.6087499999999999</v>
          </cell>
          <cell r="Y2075">
            <v>0</v>
          </cell>
          <cell r="Z2075">
            <v>0</v>
          </cell>
          <cell r="AA2075"/>
          <cell r="AB2075"/>
          <cell r="AC2075"/>
          <cell r="AD2075"/>
          <cell r="AE2075"/>
          <cell r="AF2075"/>
          <cell r="AG2075"/>
          <cell r="AH2075"/>
          <cell r="AI2075"/>
          <cell r="AJ2075"/>
          <cell r="AK2075"/>
          <cell r="AL2075"/>
        </row>
        <row r="2076">
          <cell r="D2076" t="str">
            <v>USD</v>
          </cell>
          <cell r="J2076" t="str">
            <v>LETRAS EN GARANTÍA</v>
          </cell>
          <cell r="L2076" t="str">
            <v>TASA CERO</v>
          </cell>
          <cell r="M2076" t="str">
            <v>Argentina</v>
          </cell>
          <cell r="Q2076" t="str">
            <v>No mercado</v>
          </cell>
          <cell r="R2076">
            <v>1.6087499999999999</v>
          </cell>
          <cell r="S2076">
            <v>0</v>
          </cell>
          <cell r="T2076">
            <v>0</v>
          </cell>
          <cell r="U2076">
            <v>1.6087499999999999</v>
          </cell>
          <cell r="V2076">
            <v>0</v>
          </cell>
          <cell r="W2076">
            <v>0</v>
          </cell>
          <cell r="X2076">
            <v>1.6087499999999999</v>
          </cell>
          <cell r="Y2076">
            <v>0</v>
          </cell>
          <cell r="Z2076">
            <v>0</v>
          </cell>
          <cell r="AA2076"/>
          <cell r="AB2076"/>
          <cell r="AC2076"/>
          <cell r="AD2076"/>
          <cell r="AE2076"/>
          <cell r="AF2076"/>
          <cell r="AG2076"/>
          <cell r="AH2076"/>
          <cell r="AI2076"/>
          <cell r="AJ2076"/>
          <cell r="AK2076"/>
          <cell r="AL2076"/>
        </row>
        <row r="2077">
          <cell r="D2077" t="str">
            <v>USD</v>
          </cell>
          <cell r="J2077" t="str">
            <v>LETRAS EN GARANTÍA</v>
          </cell>
          <cell r="L2077" t="str">
            <v>TASA CERO</v>
          </cell>
          <cell r="M2077" t="str">
            <v>Argentina</v>
          </cell>
          <cell r="Q2077" t="str">
            <v>No mercado</v>
          </cell>
          <cell r="R2077">
            <v>1.6087499999999999</v>
          </cell>
          <cell r="S2077">
            <v>0</v>
          </cell>
          <cell r="T2077">
            <v>0</v>
          </cell>
          <cell r="U2077">
            <v>1.6087499999999999</v>
          </cell>
          <cell r="V2077">
            <v>0</v>
          </cell>
          <cell r="W2077">
            <v>0</v>
          </cell>
          <cell r="X2077">
            <v>1.6087499999999999</v>
          </cell>
          <cell r="Y2077">
            <v>0</v>
          </cell>
          <cell r="Z2077">
            <v>0</v>
          </cell>
          <cell r="AA2077"/>
          <cell r="AB2077"/>
          <cell r="AC2077"/>
          <cell r="AD2077"/>
          <cell r="AE2077"/>
          <cell r="AF2077"/>
          <cell r="AG2077"/>
          <cell r="AH2077"/>
          <cell r="AI2077"/>
          <cell r="AJ2077"/>
          <cell r="AK2077"/>
          <cell r="AL2077"/>
        </row>
        <row r="2078">
          <cell r="D2078" t="str">
            <v>USD</v>
          </cell>
          <cell r="J2078" t="str">
            <v>LETRAS EN GARANTÍA</v>
          </cell>
          <cell r="L2078" t="str">
            <v>TASA CERO</v>
          </cell>
          <cell r="M2078" t="str">
            <v>Argentina</v>
          </cell>
          <cell r="Q2078" t="str">
            <v>No mercado</v>
          </cell>
          <cell r="R2078">
            <v>1.6087499999999999</v>
          </cell>
          <cell r="S2078">
            <v>0</v>
          </cell>
          <cell r="T2078">
            <v>0</v>
          </cell>
          <cell r="U2078">
            <v>1.6087499999999999</v>
          </cell>
          <cell r="V2078">
            <v>0</v>
          </cell>
          <cell r="W2078">
            <v>0</v>
          </cell>
          <cell r="X2078">
            <v>1.6087499999999999</v>
          </cell>
          <cell r="Y2078">
            <v>0</v>
          </cell>
          <cell r="Z2078">
            <v>0</v>
          </cell>
          <cell r="AA2078"/>
          <cell r="AB2078"/>
          <cell r="AC2078"/>
          <cell r="AD2078"/>
          <cell r="AE2078"/>
          <cell r="AF2078"/>
          <cell r="AG2078"/>
          <cell r="AH2078"/>
          <cell r="AI2078"/>
          <cell r="AJ2078"/>
          <cell r="AK2078"/>
          <cell r="AL2078"/>
        </row>
        <row r="2079">
          <cell r="D2079" t="str">
            <v>USD</v>
          </cell>
          <cell r="J2079" t="str">
            <v>LETRAS EN GARANTÍA</v>
          </cell>
          <cell r="L2079" t="str">
            <v>TASA CERO</v>
          </cell>
          <cell r="M2079" t="str">
            <v>Argentina</v>
          </cell>
          <cell r="Q2079" t="str">
            <v>No mercado</v>
          </cell>
          <cell r="R2079">
            <v>1.6087499999999999</v>
          </cell>
          <cell r="S2079">
            <v>0</v>
          </cell>
          <cell r="T2079">
            <v>0</v>
          </cell>
          <cell r="U2079">
            <v>1.6087499999999999</v>
          </cell>
          <cell r="V2079">
            <v>0</v>
          </cell>
          <cell r="W2079">
            <v>0</v>
          </cell>
          <cell r="X2079">
            <v>1.6087499999999999</v>
          </cell>
          <cell r="Y2079">
            <v>0</v>
          </cell>
          <cell r="Z2079">
            <v>0</v>
          </cell>
          <cell r="AA2079"/>
          <cell r="AB2079"/>
          <cell r="AC2079"/>
          <cell r="AD2079"/>
          <cell r="AE2079"/>
          <cell r="AF2079"/>
          <cell r="AG2079"/>
          <cell r="AH2079"/>
          <cell r="AI2079"/>
          <cell r="AJ2079"/>
          <cell r="AK2079"/>
          <cell r="AL2079"/>
        </row>
        <row r="2080">
          <cell r="D2080" t="str">
            <v>USD</v>
          </cell>
          <cell r="J2080" t="str">
            <v>LETRAS EN GARANTÍA</v>
          </cell>
          <cell r="L2080" t="str">
            <v>TASA CERO</v>
          </cell>
          <cell r="M2080" t="str">
            <v>Argentina</v>
          </cell>
          <cell r="Q2080" t="str">
            <v>No mercado</v>
          </cell>
          <cell r="R2080">
            <v>1.6087499999999999</v>
          </cell>
          <cell r="S2080">
            <v>0</v>
          </cell>
          <cell r="T2080">
            <v>0</v>
          </cell>
          <cell r="U2080">
            <v>1.6087499999999999</v>
          </cell>
          <cell r="V2080">
            <v>0</v>
          </cell>
          <cell r="W2080">
            <v>0</v>
          </cell>
          <cell r="X2080">
            <v>1.6087499999999999</v>
          </cell>
          <cell r="Y2080">
            <v>0</v>
          </cell>
          <cell r="Z2080">
            <v>0</v>
          </cell>
          <cell r="AA2080"/>
          <cell r="AB2080"/>
          <cell r="AC2080"/>
          <cell r="AD2080"/>
          <cell r="AE2080"/>
          <cell r="AF2080"/>
          <cell r="AG2080"/>
          <cell r="AH2080"/>
          <cell r="AI2080"/>
          <cell r="AJ2080"/>
          <cell r="AK2080"/>
          <cell r="AL2080"/>
        </row>
        <row r="2081">
          <cell r="D2081" t="str">
            <v>USD</v>
          </cell>
          <cell r="J2081" t="str">
            <v>LETRAS EN GARANTÍA</v>
          </cell>
          <cell r="L2081" t="str">
            <v>TASA CERO</v>
          </cell>
          <cell r="M2081" t="str">
            <v>Argentina</v>
          </cell>
          <cell r="Q2081" t="str">
            <v>No mercado</v>
          </cell>
          <cell r="R2081">
            <v>1.6087499999999999</v>
          </cell>
          <cell r="S2081">
            <v>0</v>
          </cell>
          <cell r="T2081">
            <v>0</v>
          </cell>
          <cell r="U2081">
            <v>1.6087499999999999</v>
          </cell>
          <cell r="V2081">
            <v>0</v>
          </cell>
          <cell r="W2081">
            <v>0</v>
          </cell>
          <cell r="X2081">
            <v>1.6087499999999999</v>
          </cell>
          <cell r="Y2081">
            <v>0</v>
          </cell>
          <cell r="Z2081">
            <v>0</v>
          </cell>
          <cell r="AA2081"/>
          <cell r="AB2081"/>
          <cell r="AC2081"/>
          <cell r="AD2081"/>
          <cell r="AE2081"/>
          <cell r="AF2081"/>
          <cell r="AG2081"/>
          <cell r="AH2081"/>
          <cell r="AI2081"/>
          <cell r="AJ2081"/>
          <cell r="AK2081"/>
          <cell r="AL2081"/>
        </row>
        <row r="2082">
          <cell r="D2082" t="str">
            <v>USD</v>
          </cell>
          <cell r="J2082" t="str">
            <v>LETRAS EN GARANTÍA</v>
          </cell>
          <cell r="L2082" t="str">
            <v>TASA CERO</v>
          </cell>
          <cell r="M2082" t="str">
            <v>Argentina</v>
          </cell>
          <cell r="Q2082" t="str">
            <v>No mercado</v>
          </cell>
          <cell r="R2082">
            <v>1.625</v>
          </cell>
          <cell r="S2082">
            <v>0</v>
          </cell>
          <cell r="T2082">
            <v>0</v>
          </cell>
          <cell r="U2082">
            <v>1.625</v>
          </cell>
          <cell r="V2082">
            <v>0</v>
          </cell>
          <cell r="W2082">
            <v>0</v>
          </cell>
          <cell r="X2082">
            <v>1.625</v>
          </cell>
          <cell r="Y2082">
            <v>0</v>
          </cell>
          <cell r="Z2082">
            <v>0</v>
          </cell>
          <cell r="AA2082"/>
          <cell r="AB2082"/>
          <cell r="AC2082"/>
          <cell r="AD2082"/>
          <cell r="AE2082"/>
          <cell r="AF2082"/>
          <cell r="AG2082"/>
          <cell r="AH2082"/>
          <cell r="AI2082"/>
          <cell r="AJ2082"/>
          <cell r="AK2082"/>
          <cell r="AL2082"/>
        </row>
        <row r="2083">
          <cell r="D2083" t="str">
            <v>USD</v>
          </cell>
          <cell r="J2083" t="str">
            <v>LETRAS EN GARANTÍA</v>
          </cell>
          <cell r="L2083" t="str">
            <v>TASA CERO</v>
          </cell>
          <cell r="M2083" t="str">
            <v>Argentina</v>
          </cell>
          <cell r="Q2083" t="str">
            <v>No mercado</v>
          </cell>
          <cell r="R2083">
            <v>1.625</v>
          </cell>
          <cell r="S2083">
            <v>0</v>
          </cell>
          <cell r="T2083">
            <v>0</v>
          </cell>
          <cell r="U2083">
            <v>1.625</v>
          </cell>
          <cell r="V2083">
            <v>0</v>
          </cell>
          <cell r="W2083">
            <v>0</v>
          </cell>
          <cell r="X2083">
            <v>1.625</v>
          </cell>
          <cell r="Y2083">
            <v>0</v>
          </cell>
          <cell r="Z2083">
            <v>0</v>
          </cell>
          <cell r="AA2083"/>
          <cell r="AB2083"/>
          <cell r="AC2083"/>
          <cell r="AD2083"/>
          <cell r="AE2083"/>
          <cell r="AF2083"/>
          <cell r="AG2083"/>
          <cell r="AH2083"/>
          <cell r="AI2083"/>
          <cell r="AJ2083"/>
          <cell r="AK2083"/>
          <cell r="AL2083"/>
        </row>
        <row r="2084">
          <cell r="D2084" t="str">
            <v>USD</v>
          </cell>
          <cell r="J2084" t="str">
            <v>LETRAS EN GARANTÍA</v>
          </cell>
          <cell r="L2084" t="str">
            <v>TASA CERO</v>
          </cell>
          <cell r="M2084" t="str">
            <v>Argentina</v>
          </cell>
          <cell r="Q2084" t="str">
            <v>No mercado</v>
          </cell>
          <cell r="R2084">
            <v>1.625</v>
          </cell>
          <cell r="S2084">
            <v>0</v>
          </cell>
          <cell r="T2084">
            <v>0</v>
          </cell>
          <cell r="U2084">
            <v>1.625</v>
          </cell>
          <cell r="V2084">
            <v>0</v>
          </cell>
          <cell r="W2084">
            <v>0</v>
          </cell>
          <cell r="X2084">
            <v>1.625</v>
          </cell>
          <cell r="Y2084">
            <v>0</v>
          </cell>
          <cell r="Z2084">
            <v>0</v>
          </cell>
          <cell r="AA2084"/>
          <cell r="AB2084"/>
          <cell r="AC2084"/>
          <cell r="AD2084"/>
          <cell r="AE2084"/>
          <cell r="AF2084"/>
          <cell r="AG2084"/>
          <cell r="AH2084"/>
          <cell r="AI2084"/>
          <cell r="AJ2084"/>
          <cell r="AK2084"/>
          <cell r="AL2084"/>
        </row>
        <row r="2085">
          <cell r="D2085" t="str">
            <v>USD</v>
          </cell>
          <cell r="J2085" t="str">
            <v>LETRAS EN GARANTÍA</v>
          </cell>
          <cell r="L2085" t="str">
            <v>TASA CERO</v>
          </cell>
          <cell r="M2085" t="str">
            <v>Argentina</v>
          </cell>
          <cell r="Q2085" t="str">
            <v>No mercado</v>
          </cell>
          <cell r="R2085">
            <v>1.625</v>
          </cell>
          <cell r="S2085">
            <v>0</v>
          </cell>
          <cell r="T2085">
            <v>0</v>
          </cell>
          <cell r="U2085">
            <v>1.625</v>
          </cell>
          <cell r="V2085">
            <v>0</v>
          </cell>
          <cell r="W2085">
            <v>0</v>
          </cell>
          <cell r="X2085">
            <v>1.625</v>
          </cell>
          <cell r="Y2085">
            <v>0</v>
          </cell>
          <cell r="Z2085">
            <v>0</v>
          </cell>
          <cell r="AA2085"/>
          <cell r="AB2085"/>
          <cell r="AC2085"/>
          <cell r="AD2085"/>
          <cell r="AE2085"/>
          <cell r="AF2085"/>
          <cell r="AG2085"/>
          <cell r="AH2085"/>
          <cell r="AI2085"/>
          <cell r="AJ2085"/>
          <cell r="AK2085"/>
          <cell r="AL2085"/>
        </row>
        <row r="2086">
          <cell r="D2086" t="str">
            <v>USD</v>
          </cell>
          <cell r="J2086" t="str">
            <v>LETRAS EN GARANTÍA</v>
          </cell>
          <cell r="L2086" t="str">
            <v>TASA CERO</v>
          </cell>
          <cell r="M2086" t="str">
            <v>Argentina</v>
          </cell>
          <cell r="Q2086" t="str">
            <v>No mercado</v>
          </cell>
          <cell r="R2086">
            <v>1.625</v>
          </cell>
          <cell r="S2086">
            <v>0</v>
          </cell>
          <cell r="T2086">
            <v>0</v>
          </cell>
          <cell r="U2086">
            <v>1.625</v>
          </cell>
          <cell r="V2086">
            <v>0</v>
          </cell>
          <cell r="W2086">
            <v>0</v>
          </cell>
          <cell r="X2086">
            <v>1.625</v>
          </cell>
          <cell r="Y2086">
            <v>0</v>
          </cell>
          <cell r="Z2086">
            <v>0</v>
          </cell>
          <cell r="AA2086"/>
          <cell r="AB2086"/>
          <cell r="AC2086"/>
          <cell r="AD2086"/>
          <cell r="AE2086"/>
          <cell r="AF2086"/>
          <cell r="AG2086"/>
          <cell r="AH2086"/>
          <cell r="AI2086"/>
          <cell r="AJ2086"/>
          <cell r="AK2086"/>
          <cell r="AL2086"/>
        </row>
        <row r="2087">
          <cell r="D2087" t="str">
            <v>USD</v>
          </cell>
          <cell r="J2087" t="str">
            <v>LETRAS EN GARANTÍA</v>
          </cell>
          <cell r="L2087" t="str">
            <v>TASA CERO</v>
          </cell>
          <cell r="M2087" t="str">
            <v>Argentina</v>
          </cell>
          <cell r="Q2087" t="str">
            <v>No mercado</v>
          </cell>
          <cell r="R2087">
            <v>1.625</v>
          </cell>
          <cell r="S2087">
            <v>0</v>
          </cell>
          <cell r="T2087">
            <v>0</v>
          </cell>
          <cell r="U2087">
            <v>1.625</v>
          </cell>
          <cell r="V2087">
            <v>0</v>
          </cell>
          <cell r="W2087">
            <v>0</v>
          </cell>
          <cell r="X2087">
            <v>1.625</v>
          </cell>
          <cell r="Y2087">
            <v>0</v>
          </cell>
          <cell r="Z2087">
            <v>0</v>
          </cell>
          <cell r="AA2087"/>
          <cell r="AB2087"/>
          <cell r="AC2087"/>
          <cell r="AD2087"/>
          <cell r="AE2087"/>
          <cell r="AF2087"/>
          <cell r="AG2087"/>
          <cell r="AH2087"/>
          <cell r="AI2087"/>
          <cell r="AJ2087"/>
          <cell r="AK2087"/>
          <cell r="AL2087"/>
        </row>
        <row r="2088">
          <cell r="D2088" t="str">
            <v>USD</v>
          </cell>
          <cell r="J2088" t="str">
            <v>LETRAS EN GARANTÍA</v>
          </cell>
          <cell r="L2088" t="str">
            <v>TASA CERO</v>
          </cell>
          <cell r="M2088" t="str">
            <v>Argentina</v>
          </cell>
          <cell r="Q2088" t="str">
            <v>No mercado</v>
          </cell>
          <cell r="R2088">
            <v>1.625</v>
          </cell>
          <cell r="S2088">
            <v>0</v>
          </cell>
          <cell r="T2088">
            <v>0</v>
          </cell>
          <cell r="U2088">
            <v>1.625</v>
          </cell>
          <cell r="V2088">
            <v>0</v>
          </cell>
          <cell r="W2088">
            <v>0</v>
          </cell>
          <cell r="X2088">
            <v>1.625</v>
          </cell>
          <cell r="Y2088">
            <v>0</v>
          </cell>
          <cell r="Z2088">
            <v>0</v>
          </cell>
          <cell r="AA2088"/>
          <cell r="AB2088"/>
          <cell r="AC2088"/>
          <cell r="AD2088"/>
          <cell r="AE2088"/>
          <cell r="AF2088"/>
          <cell r="AG2088"/>
          <cell r="AH2088"/>
          <cell r="AI2088"/>
          <cell r="AJ2088"/>
          <cell r="AK2088"/>
          <cell r="AL2088"/>
        </row>
        <row r="2089">
          <cell r="D2089" t="str">
            <v>USD</v>
          </cell>
          <cell r="J2089" t="str">
            <v>LETRAS EN GARANTÍA</v>
          </cell>
          <cell r="L2089" t="str">
            <v>TASA CERO</v>
          </cell>
          <cell r="M2089" t="str">
            <v>Argentina</v>
          </cell>
          <cell r="Q2089" t="str">
            <v>No mercado</v>
          </cell>
          <cell r="R2089">
            <v>1.625</v>
          </cell>
          <cell r="S2089">
            <v>0</v>
          </cell>
          <cell r="T2089">
            <v>0</v>
          </cell>
          <cell r="U2089">
            <v>1.625</v>
          </cell>
          <cell r="V2089">
            <v>0</v>
          </cell>
          <cell r="W2089">
            <v>0</v>
          </cell>
          <cell r="X2089">
            <v>1.625</v>
          </cell>
          <cell r="Y2089">
            <v>0</v>
          </cell>
          <cell r="Z2089">
            <v>0</v>
          </cell>
          <cell r="AA2089"/>
          <cell r="AB2089"/>
          <cell r="AC2089"/>
          <cell r="AD2089"/>
          <cell r="AE2089"/>
          <cell r="AF2089"/>
          <cell r="AG2089"/>
          <cell r="AH2089"/>
          <cell r="AI2089"/>
          <cell r="AJ2089"/>
          <cell r="AK2089"/>
          <cell r="AL2089"/>
        </row>
        <row r="2090">
          <cell r="D2090" t="str">
            <v>USD</v>
          </cell>
          <cell r="J2090" t="str">
            <v>LETRAS EN GARANTÍA</v>
          </cell>
          <cell r="L2090" t="str">
            <v>TASA CERO</v>
          </cell>
          <cell r="M2090" t="str">
            <v>Argentina</v>
          </cell>
          <cell r="Q2090" t="str">
            <v>No mercado</v>
          </cell>
          <cell r="R2090">
            <v>1.625</v>
          </cell>
          <cell r="S2090">
            <v>0</v>
          </cell>
          <cell r="T2090">
            <v>0</v>
          </cell>
          <cell r="U2090">
            <v>1.625</v>
          </cell>
          <cell r="V2090">
            <v>0</v>
          </cell>
          <cell r="W2090">
            <v>0</v>
          </cell>
          <cell r="X2090">
            <v>1.625</v>
          </cell>
          <cell r="Y2090">
            <v>0</v>
          </cell>
          <cell r="Z2090">
            <v>0</v>
          </cell>
          <cell r="AA2090"/>
          <cell r="AB2090"/>
          <cell r="AC2090"/>
          <cell r="AD2090"/>
          <cell r="AE2090"/>
          <cell r="AF2090"/>
          <cell r="AG2090"/>
          <cell r="AH2090"/>
          <cell r="AI2090"/>
          <cell r="AJ2090"/>
          <cell r="AK2090"/>
          <cell r="AL2090"/>
        </row>
        <row r="2091">
          <cell r="D2091" t="str">
            <v>USD</v>
          </cell>
          <cell r="J2091" t="str">
            <v>LETRAS EN GARANTÍA</v>
          </cell>
          <cell r="L2091" t="str">
            <v>TASA CERO</v>
          </cell>
          <cell r="M2091" t="str">
            <v>Argentina</v>
          </cell>
          <cell r="Q2091" t="str">
            <v>No mercado</v>
          </cell>
          <cell r="R2091">
            <v>1.625</v>
          </cell>
          <cell r="S2091">
            <v>0</v>
          </cell>
          <cell r="T2091">
            <v>0</v>
          </cell>
          <cell r="U2091">
            <v>1.625</v>
          </cell>
          <cell r="V2091">
            <v>0</v>
          </cell>
          <cell r="W2091">
            <v>0</v>
          </cell>
          <cell r="X2091">
            <v>1.625</v>
          </cell>
          <cell r="Y2091">
            <v>0</v>
          </cell>
          <cell r="Z2091">
            <v>0</v>
          </cell>
          <cell r="AA2091"/>
          <cell r="AB2091"/>
          <cell r="AC2091"/>
          <cell r="AD2091"/>
          <cell r="AE2091"/>
          <cell r="AF2091"/>
          <cell r="AG2091"/>
          <cell r="AH2091"/>
          <cell r="AI2091"/>
          <cell r="AJ2091"/>
          <cell r="AK2091"/>
          <cell r="AL2091"/>
        </row>
        <row r="2092">
          <cell r="D2092" t="str">
            <v>USD</v>
          </cell>
          <cell r="J2092" t="str">
            <v>LETRAS EN GARANTÍA</v>
          </cell>
          <cell r="L2092" t="str">
            <v>TASA CERO</v>
          </cell>
          <cell r="M2092" t="str">
            <v>Argentina</v>
          </cell>
          <cell r="Q2092" t="str">
            <v>No mercado</v>
          </cell>
          <cell r="R2092">
            <v>1.625</v>
          </cell>
          <cell r="S2092">
            <v>0</v>
          </cell>
          <cell r="T2092">
            <v>0</v>
          </cell>
          <cell r="U2092">
            <v>1.625</v>
          </cell>
          <cell r="V2092">
            <v>0</v>
          </cell>
          <cell r="W2092">
            <v>0</v>
          </cell>
          <cell r="X2092">
            <v>1.625</v>
          </cell>
          <cell r="Y2092">
            <v>0</v>
          </cell>
          <cell r="Z2092">
            <v>0</v>
          </cell>
          <cell r="AA2092"/>
          <cell r="AB2092"/>
          <cell r="AC2092"/>
          <cell r="AD2092"/>
          <cell r="AE2092"/>
          <cell r="AF2092"/>
          <cell r="AG2092"/>
          <cell r="AH2092"/>
          <cell r="AI2092"/>
          <cell r="AJ2092"/>
          <cell r="AK2092"/>
          <cell r="AL2092"/>
        </row>
        <row r="2093">
          <cell r="D2093" t="str">
            <v>USD</v>
          </cell>
          <cell r="J2093" t="str">
            <v>LETRAS EN GARANTÍA</v>
          </cell>
          <cell r="L2093" t="str">
            <v>TASA CERO</v>
          </cell>
          <cell r="M2093" t="str">
            <v>Argentina</v>
          </cell>
          <cell r="Q2093" t="str">
            <v>No mercado</v>
          </cell>
          <cell r="R2093">
            <v>1.625</v>
          </cell>
          <cell r="S2093">
            <v>0</v>
          </cell>
          <cell r="T2093">
            <v>0</v>
          </cell>
          <cell r="U2093">
            <v>1.625</v>
          </cell>
          <cell r="V2093">
            <v>0</v>
          </cell>
          <cell r="W2093">
            <v>0</v>
          </cell>
          <cell r="X2093">
            <v>1.625</v>
          </cell>
          <cell r="Y2093">
            <v>0</v>
          </cell>
          <cell r="Z2093">
            <v>0</v>
          </cell>
          <cell r="AA2093"/>
          <cell r="AB2093"/>
          <cell r="AC2093"/>
          <cell r="AD2093"/>
          <cell r="AE2093"/>
          <cell r="AF2093"/>
          <cell r="AG2093"/>
          <cell r="AH2093"/>
          <cell r="AI2093"/>
          <cell r="AJ2093"/>
          <cell r="AK2093"/>
          <cell r="AL2093"/>
        </row>
        <row r="2094">
          <cell r="D2094" t="str">
            <v>USD</v>
          </cell>
          <cell r="J2094" t="str">
            <v>LETRAS EN GARANTÍA</v>
          </cell>
          <cell r="L2094" t="str">
            <v>TASA CERO</v>
          </cell>
          <cell r="M2094" t="str">
            <v>Argentina</v>
          </cell>
          <cell r="Q2094" t="str">
            <v>No mercado</v>
          </cell>
          <cell r="R2094">
            <v>1.625</v>
          </cell>
          <cell r="S2094">
            <v>0</v>
          </cell>
          <cell r="T2094">
            <v>0</v>
          </cell>
          <cell r="U2094">
            <v>1.625</v>
          </cell>
          <cell r="V2094">
            <v>0</v>
          </cell>
          <cell r="W2094">
            <v>0</v>
          </cell>
          <cell r="X2094">
            <v>1.625</v>
          </cell>
          <cell r="Y2094">
            <v>0</v>
          </cell>
          <cell r="Z2094">
            <v>0</v>
          </cell>
          <cell r="AA2094"/>
          <cell r="AB2094"/>
          <cell r="AC2094"/>
          <cell r="AD2094"/>
          <cell r="AE2094"/>
          <cell r="AF2094"/>
          <cell r="AG2094"/>
          <cell r="AH2094"/>
          <cell r="AI2094"/>
          <cell r="AJ2094"/>
          <cell r="AK2094"/>
          <cell r="AL2094"/>
        </row>
        <row r="2095">
          <cell r="D2095" t="str">
            <v>USD</v>
          </cell>
          <cell r="J2095" t="str">
            <v>LETRAS EN GARANTÍA</v>
          </cell>
          <cell r="L2095" t="str">
            <v>TASA CERO</v>
          </cell>
          <cell r="M2095" t="str">
            <v>Argentina</v>
          </cell>
          <cell r="Q2095" t="str">
            <v>No mercado</v>
          </cell>
          <cell r="R2095">
            <v>1.625</v>
          </cell>
          <cell r="S2095">
            <v>0</v>
          </cell>
          <cell r="T2095">
            <v>0</v>
          </cell>
          <cell r="U2095">
            <v>1.625</v>
          </cell>
          <cell r="V2095">
            <v>0</v>
          </cell>
          <cell r="W2095">
            <v>0</v>
          </cell>
          <cell r="X2095">
            <v>1.625</v>
          </cell>
          <cell r="Y2095">
            <v>0</v>
          </cell>
          <cell r="Z2095">
            <v>0</v>
          </cell>
          <cell r="AA2095"/>
          <cell r="AB2095"/>
          <cell r="AC2095"/>
          <cell r="AD2095"/>
          <cell r="AE2095"/>
          <cell r="AF2095"/>
          <cell r="AG2095"/>
          <cell r="AH2095"/>
          <cell r="AI2095"/>
          <cell r="AJ2095"/>
          <cell r="AK2095"/>
          <cell r="AL2095"/>
        </row>
        <row r="2096">
          <cell r="D2096" t="str">
            <v>USD</v>
          </cell>
          <cell r="J2096" t="str">
            <v>LETRAS EN GARANTÍA</v>
          </cell>
          <cell r="L2096" t="str">
            <v>TASA CERO</v>
          </cell>
          <cell r="M2096" t="str">
            <v>Argentina</v>
          </cell>
          <cell r="Q2096" t="str">
            <v>No mercado</v>
          </cell>
          <cell r="R2096">
            <v>1.625</v>
          </cell>
          <cell r="S2096">
            <v>0</v>
          </cell>
          <cell r="T2096">
            <v>0</v>
          </cell>
          <cell r="U2096">
            <v>1.625</v>
          </cell>
          <cell r="V2096">
            <v>0</v>
          </cell>
          <cell r="W2096">
            <v>0</v>
          </cell>
          <cell r="X2096">
            <v>1.625</v>
          </cell>
          <cell r="Y2096">
            <v>0</v>
          </cell>
          <cell r="Z2096">
            <v>0</v>
          </cell>
          <cell r="AA2096"/>
          <cell r="AB2096"/>
          <cell r="AC2096"/>
          <cell r="AD2096"/>
          <cell r="AE2096"/>
          <cell r="AF2096"/>
          <cell r="AG2096"/>
          <cell r="AH2096"/>
          <cell r="AI2096"/>
          <cell r="AJ2096"/>
          <cell r="AK2096"/>
          <cell r="AL2096"/>
        </row>
        <row r="2097">
          <cell r="D2097" t="str">
            <v>USD</v>
          </cell>
          <cell r="J2097" t="str">
            <v>LETRAS EN GARANTÍA</v>
          </cell>
          <cell r="L2097" t="str">
            <v>TASA CERO</v>
          </cell>
          <cell r="M2097" t="str">
            <v>Argentina</v>
          </cell>
          <cell r="Q2097" t="str">
            <v>No mercado</v>
          </cell>
          <cell r="R2097">
            <v>1.625</v>
          </cell>
          <cell r="S2097">
            <v>0</v>
          </cell>
          <cell r="T2097">
            <v>0</v>
          </cell>
          <cell r="U2097">
            <v>1.625</v>
          </cell>
          <cell r="V2097">
            <v>0</v>
          </cell>
          <cell r="W2097">
            <v>0</v>
          </cell>
          <cell r="X2097">
            <v>1.625</v>
          </cell>
          <cell r="Y2097">
            <v>0</v>
          </cell>
          <cell r="Z2097">
            <v>0</v>
          </cell>
          <cell r="AA2097"/>
          <cell r="AB2097"/>
          <cell r="AC2097"/>
          <cell r="AD2097"/>
          <cell r="AE2097"/>
          <cell r="AF2097"/>
          <cell r="AG2097"/>
          <cell r="AH2097"/>
          <cell r="AI2097"/>
          <cell r="AJ2097"/>
          <cell r="AK2097"/>
          <cell r="AL2097"/>
        </row>
        <row r="2098">
          <cell r="D2098" t="str">
            <v>USD</v>
          </cell>
          <cell r="J2098" t="str">
            <v>LETRAS EN GARANTÍA</v>
          </cell>
          <cell r="L2098" t="str">
            <v>TASA CERO</v>
          </cell>
          <cell r="M2098" t="str">
            <v>Argentina</v>
          </cell>
          <cell r="Q2098" t="str">
            <v>No mercado</v>
          </cell>
          <cell r="R2098">
            <v>1.625</v>
          </cell>
          <cell r="S2098">
            <v>0</v>
          </cell>
          <cell r="T2098">
            <v>0</v>
          </cell>
          <cell r="U2098">
            <v>1.625</v>
          </cell>
          <cell r="V2098">
            <v>0</v>
          </cell>
          <cell r="W2098">
            <v>0</v>
          </cell>
          <cell r="X2098">
            <v>1.625</v>
          </cell>
          <cell r="Y2098">
            <v>0</v>
          </cell>
          <cell r="Z2098">
            <v>0</v>
          </cell>
          <cell r="AA2098"/>
          <cell r="AB2098"/>
          <cell r="AC2098"/>
          <cell r="AD2098"/>
          <cell r="AE2098"/>
          <cell r="AF2098"/>
          <cell r="AG2098"/>
          <cell r="AH2098"/>
          <cell r="AI2098"/>
          <cell r="AJ2098"/>
          <cell r="AK2098"/>
          <cell r="AL2098"/>
        </row>
        <row r="2099">
          <cell r="D2099" t="str">
            <v>USD</v>
          </cell>
          <cell r="J2099" t="str">
            <v>LETRAS EN GARANTÍA</v>
          </cell>
          <cell r="L2099" t="str">
            <v>TASA CERO</v>
          </cell>
          <cell r="M2099" t="str">
            <v>Argentina</v>
          </cell>
          <cell r="Q2099" t="str">
            <v>No mercado</v>
          </cell>
          <cell r="R2099">
            <v>1.625</v>
          </cell>
          <cell r="S2099">
            <v>0</v>
          </cell>
          <cell r="T2099">
            <v>0</v>
          </cell>
          <cell r="U2099">
            <v>1.625</v>
          </cell>
          <cell r="V2099">
            <v>0</v>
          </cell>
          <cell r="W2099">
            <v>0</v>
          </cell>
          <cell r="X2099">
            <v>1.625</v>
          </cell>
          <cell r="Y2099">
            <v>0</v>
          </cell>
          <cell r="Z2099">
            <v>0</v>
          </cell>
          <cell r="AA2099"/>
          <cell r="AB2099"/>
          <cell r="AC2099"/>
          <cell r="AD2099"/>
          <cell r="AE2099"/>
          <cell r="AF2099"/>
          <cell r="AG2099"/>
          <cell r="AH2099"/>
          <cell r="AI2099"/>
          <cell r="AJ2099"/>
          <cell r="AK2099"/>
          <cell r="AL2099"/>
        </row>
        <row r="2100">
          <cell r="D2100" t="str">
            <v>USD</v>
          </cell>
          <cell r="J2100" t="str">
            <v>LETRAS EN GARANTÍA</v>
          </cell>
          <cell r="L2100" t="str">
            <v>TASA CERO</v>
          </cell>
          <cell r="M2100" t="str">
            <v>Argentina</v>
          </cell>
          <cell r="Q2100" t="str">
            <v>No mercado</v>
          </cell>
          <cell r="R2100">
            <v>1.625</v>
          </cell>
          <cell r="S2100">
            <v>0</v>
          </cell>
          <cell r="T2100">
            <v>0</v>
          </cell>
          <cell r="U2100">
            <v>1.625</v>
          </cell>
          <cell r="V2100">
            <v>0</v>
          </cell>
          <cell r="W2100">
            <v>0</v>
          </cell>
          <cell r="X2100">
            <v>1.625</v>
          </cell>
          <cell r="Y2100">
            <v>0</v>
          </cell>
          <cell r="Z2100">
            <v>0</v>
          </cell>
          <cell r="AA2100"/>
          <cell r="AB2100"/>
          <cell r="AC2100"/>
          <cell r="AD2100"/>
          <cell r="AE2100"/>
          <cell r="AF2100"/>
          <cell r="AG2100"/>
          <cell r="AH2100"/>
          <cell r="AI2100"/>
          <cell r="AJ2100"/>
          <cell r="AK2100"/>
          <cell r="AL2100"/>
        </row>
        <row r="2101">
          <cell r="D2101" t="str">
            <v>USD</v>
          </cell>
          <cell r="J2101" t="str">
            <v>LETRAS EN GARANTÍA</v>
          </cell>
          <cell r="L2101" t="str">
            <v>TASA CERO</v>
          </cell>
          <cell r="M2101" t="str">
            <v>Argentina</v>
          </cell>
          <cell r="Q2101" t="str">
            <v>No mercado</v>
          </cell>
          <cell r="R2101">
            <v>1.625</v>
          </cell>
          <cell r="S2101">
            <v>0</v>
          </cell>
          <cell r="T2101">
            <v>0</v>
          </cell>
          <cell r="U2101">
            <v>1.625</v>
          </cell>
          <cell r="V2101">
            <v>0</v>
          </cell>
          <cell r="W2101">
            <v>0</v>
          </cell>
          <cell r="X2101">
            <v>1.625</v>
          </cell>
          <cell r="Y2101">
            <v>0</v>
          </cell>
          <cell r="Z2101">
            <v>0</v>
          </cell>
          <cell r="AA2101"/>
          <cell r="AB2101"/>
          <cell r="AC2101"/>
          <cell r="AD2101"/>
          <cell r="AE2101"/>
          <cell r="AF2101"/>
          <cell r="AG2101"/>
          <cell r="AH2101"/>
          <cell r="AI2101"/>
          <cell r="AJ2101"/>
          <cell r="AK2101"/>
          <cell r="AL2101"/>
        </row>
        <row r="2102">
          <cell r="D2102" t="str">
            <v>USD</v>
          </cell>
          <cell r="J2102" t="str">
            <v>LETRAS EN GARANTÍA</v>
          </cell>
          <cell r="L2102" t="str">
            <v>TASA CERO</v>
          </cell>
          <cell r="M2102" t="str">
            <v>Argentina</v>
          </cell>
          <cell r="Q2102" t="str">
            <v>No mercado</v>
          </cell>
          <cell r="R2102">
            <v>1.625</v>
          </cell>
          <cell r="S2102">
            <v>0</v>
          </cell>
          <cell r="T2102">
            <v>0</v>
          </cell>
          <cell r="U2102">
            <v>1.625</v>
          </cell>
          <cell r="V2102">
            <v>0</v>
          </cell>
          <cell r="W2102">
            <v>0</v>
          </cell>
          <cell r="X2102">
            <v>1.625</v>
          </cell>
          <cell r="Y2102">
            <v>0</v>
          </cell>
          <cell r="Z2102">
            <v>0</v>
          </cell>
          <cell r="AA2102"/>
          <cell r="AB2102"/>
          <cell r="AC2102"/>
          <cell r="AD2102"/>
          <cell r="AE2102"/>
          <cell r="AF2102"/>
          <cell r="AG2102"/>
          <cell r="AH2102"/>
          <cell r="AI2102"/>
          <cell r="AJ2102"/>
          <cell r="AK2102"/>
          <cell r="AL2102"/>
        </row>
        <row r="2103">
          <cell r="D2103" t="str">
            <v>USD</v>
          </cell>
          <cell r="J2103" t="str">
            <v>LETRAS EN GARANTÍA</v>
          </cell>
          <cell r="L2103" t="str">
            <v>TASA CERO</v>
          </cell>
          <cell r="M2103" t="str">
            <v>Argentina</v>
          </cell>
          <cell r="Q2103" t="str">
            <v>No mercado</v>
          </cell>
          <cell r="R2103">
            <v>1.625</v>
          </cell>
          <cell r="S2103">
            <v>0</v>
          </cell>
          <cell r="T2103">
            <v>0</v>
          </cell>
          <cell r="U2103">
            <v>1.625</v>
          </cell>
          <cell r="V2103">
            <v>0</v>
          </cell>
          <cell r="W2103">
            <v>0</v>
          </cell>
          <cell r="X2103">
            <v>1.625</v>
          </cell>
          <cell r="Y2103">
            <v>0</v>
          </cell>
          <cell r="Z2103">
            <v>0</v>
          </cell>
          <cell r="AA2103"/>
          <cell r="AB2103"/>
          <cell r="AC2103"/>
          <cell r="AD2103"/>
          <cell r="AE2103"/>
          <cell r="AF2103"/>
          <cell r="AG2103"/>
          <cell r="AH2103"/>
          <cell r="AI2103"/>
          <cell r="AJ2103"/>
          <cell r="AK2103"/>
          <cell r="AL2103"/>
        </row>
        <row r="2104">
          <cell r="D2104" t="str">
            <v>USD</v>
          </cell>
          <cell r="J2104" t="str">
            <v>LETRAS EN GARANTÍA</v>
          </cell>
          <cell r="L2104" t="str">
            <v>TASA CERO</v>
          </cell>
          <cell r="M2104" t="str">
            <v>Argentina</v>
          </cell>
          <cell r="Q2104" t="str">
            <v>No mercado</v>
          </cell>
          <cell r="R2104">
            <v>1.625</v>
          </cell>
          <cell r="S2104">
            <v>0</v>
          </cell>
          <cell r="T2104">
            <v>0</v>
          </cell>
          <cell r="U2104">
            <v>1.625</v>
          </cell>
          <cell r="V2104">
            <v>0</v>
          </cell>
          <cell r="W2104">
            <v>0</v>
          </cell>
          <cell r="X2104">
            <v>1.625</v>
          </cell>
          <cell r="Y2104">
            <v>0</v>
          </cell>
          <cell r="Z2104">
            <v>0</v>
          </cell>
          <cell r="AA2104"/>
          <cell r="AB2104"/>
          <cell r="AC2104"/>
          <cell r="AD2104"/>
          <cell r="AE2104"/>
          <cell r="AF2104"/>
          <cell r="AG2104"/>
          <cell r="AH2104"/>
          <cell r="AI2104"/>
          <cell r="AJ2104"/>
          <cell r="AK2104"/>
          <cell r="AL2104"/>
        </row>
        <row r="2105">
          <cell r="D2105" t="str">
            <v>USD</v>
          </cell>
          <cell r="J2105" t="str">
            <v>LETRAS EN GARANTÍA</v>
          </cell>
          <cell r="L2105" t="str">
            <v>TASA CERO</v>
          </cell>
          <cell r="M2105" t="str">
            <v>Argentina</v>
          </cell>
          <cell r="Q2105" t="str">
            <v>No mercado</v>
          </cell>
          <cell r="R2105">
            <v>1.625</v>
          </cell>
          <cell r="S2105">
            <v>0</v>
          </cell>
          <cell r="T2105">
            <v>0</v>
          </cell>
          <cell r="U2105">
            <v>1.625</v>
          </cell>
          <cell r="V2105">
            <v>0</v>
          </cell>
          <cell r="W2105">
            <v>0</v>
          </cell>
          <cell r="X2105">
            <v>1.625</v>
          </cell>
          <cell r="Y2105">
            <v>0</v>
          </cell>
          <cell r="Z2105">
            <v>0</v>
          </cell>
          <cell r="AA2105"/>
          <cell r="AB2105"/>
          <cell r="AC2105"/>
          <cell r="AD2105"/>
          <cell r="AE2105"/>
          <cell r="AF2105"/>
          <cell r="AG2105"/>
          <cell r="AH2105"/>
          <cell r="AI2105"/>
          <cell r="AJ2105"/>
          <cell r="AK2105"/>
          <cell r="AL2105"/>
        </row>
        <row r="2106">
          <cell r="D2106" t="str">
            <v>USD</v>
          </cell>
          <cell r="J2106" t="str">
            <v>LETRAS EN GARANTÍA</v>
          </cell>
          <cell r="L2106" t="str">
            <v>TASA CERO</v>
          </cell>
          <cell r="M2106" t="str">
            <v>Argentina</v>
          </cell>
          <cell r="Q2106" t="str">
            <v>No mercado</v>
          </cell>
          <cell r="R2106">
            <v>1.625</v>
          </cell>
          <cell r="S2106">
            <v>0</v>
          </cell>
          <cell r="T2106">
            <v>0</v>
          </cell>
          <cell r="U2106">
            <v>1.625</v>
          </cell>
          <cell r="V2106">
            <v>0</v>
          </cell>
          <cell r="W2106">
            <v>0</v>
          </cell>
          <cell r="X2106">
            <v>1.625</v>
          </cell>
          <cell r="Y2106">
            <v>0</v>
          </cell>
          <cell r="Z2106">
            <v>0</v>
          </cell>
          <cell r="AA2106"/>
          <cell r="AB2106"/>
          <cell r="AC2106"/>
          <cell r="AD2106"/>
          <cell r="AE2106"/>
          <cell r="AF2106"/>
          <cell r="AG2106"/>
          <cell r="AH2106"/>
          <cell r="AI2106"/>
          <cell r="AJ2106"/>
          <cell r="AK2106"/>
          <cell r="AL2106"/>
        </row>
        <row r="2107">
          <cell r="D2107" t="str">
            <v>USD</v>
          </cell>
          <cell r="J2107" t="str">
            <v>LETRAS EN GARANTÍA</v>
          </cell>
          <cell r="L2107" t="str">
            <v>TASA CERO</v>
          </cell>
          <cell r="M2107" t="str">
            <v>Argentina</v>
          </cell>
          <cell r="Q2107" t="str">
            <v>No mercado</v>
          </cell>
          <cell r="R2107">
            <v>1.625</v>
          </cell>
          <cell r="S2107">
            <v>0</v>
          </cell>
          <cell r="T2107">
            <v>0</v>
          </cell>
          <cell r="U2107">
            <v>1.625</v>
          </cell>
          <cell r="V2107">
            <v>0</v>
          </cell>
          <cell r="W2107">
            <v>0</v>
          </cell>
          <cell r="X2107">
            <v>1.625</v>
          </cell>
          <cell r="Y2107">
            <v>0</v>
          </cell>
          <cell r="Z2107">
            <v>0</v>
          </cell>
          <cell r="AA2107"/>
          <cell r="AB2107"/>
          <cell r="AC2107"/>
          <cell r="AD2107"/>
          <cell r="AE2107"/>
          <cell r="AF2107"/>
          <cell r="AG2107"/>
          <cell r="AH2107"/>
          <cell r="AI2107"/>
          <cell r="AJ2107"/>
          <cell r="AK2107"/>
          <cell r="AL2107"/>
        </row>
        <row r="2108">
          <cell r="D2108" t="str">
            <v>USD</v>
          </cell>
          <cell r="J2108" t="str">
            <v>LETRAS EN GARANTÍA</v>
          </cell>
          <cell r="L2108" t="str">
            <v>TASA CERO</v>
          </cell>
          <cell r="M2108" t="str">
            <v>Argentina</v>
          </cell>
          <cell r="Q2108" t="str">
            <v>No mercado</v>
          </cell>
          <cell r="R2108">
            <v>1.625</v>
          </cell>
          <cell r="S2108">
            <v>0</v>
          </cell>
          <cell r="T2108">
            <v>0</v>
          </cell>
          <cell r="U2108">
            <v>1.625</v>
          </cell>
          <cell r="V2108">
            <v>0</v>
          </cell>
          <cell r="W2108">
            <v>0</v>
          </cell>
          <cell r="X2108">
            <v>1.625</v>
          </cell>
          <cell r="Y2108">
            <v>0</v>
          </cell>
          <cell r="Z2108">
            <v>0</v>
          </cell>
          <cell r="AA2108"/>
          <cell r="AB2108"/>
          <cell r="AC2108"/>
          <cell r="AD2108"/>
          <cell r="AE2108"/>
          <cell r="AF2108"/>
          <cell r="AG2108"/>
          <cell r="AH2108"/>
          <cell r="AI2108"/>
          <cell r="AJ2108"/>
          <cell r="AK2108"/>
          <cell r="AL2108"/>
        </row>
        <row r="2109">
          <cell r="D2109" t="str">
            <v>USD</v>
          </cell>
          <cell r="J2109" t="str">
            <v>LETRAS EN GARANTÍA</v>
          </cell>
          <cell r="L2109" t="str">
            <v>TASA CERO</v>
          </cell>
          <cell r="M2109" t="str">
            <v>Argentina</v>
          </cell>
          <cell r="Q2109" t="str">
            <v>No mercado</v>
          </cell>
          <cell r="R2109">
            <v>1.625</v>
          </cell>
          <cell r="S2109">
            <v>0</v>
          </cell>
          <cell r="T2109">
            <v>0</v>
          </cell>
          <cell r="U2109">
            <v>1.625</v>
          </cell>
          <cell r="V2109">
            <v>0</v>
          </cell>
          <cell r="W2109">
            <v>0</v>
          </cell>
          <cell r="X2109">
            <v>1.625</v>
          </cell>
          <cell r="Y2109">
            <v>0</v>
          </cell>
          <cell r="Z2109">
            <v>0</v>
          </cell>
          <cell r="AA2109"/>
          <cell r="AB2109"/>
          <cell r="AC2109"/>
          <cell r="AD2109"/>
          <cell r="AE2109"/>
          <cell r="AF2109"/>
          <cell r="AG2109"/>
          <cell r="AH2109"/>
          <cell r="AI2109"/>
          <cell r="AJ2109"/>
          <cell r="AK2109"/>
          <cell r="AL2109"/>
        </row>
        <row r="2110">
          <cell r="D2110" t="str">
            <v>USD</v>
          </cell>
          <cell r="J2110" t="str">
            <v>LETRAS EN GARANTÍA</v>
          </cell>
          <cell r="L2110" t="str">
            <v>TASA CERO</v>
          </cell>
          <cell r="M2110" t="str">
            <v>Argentina</v>
          </cell>
          <cell r="Q2110" t="str">
            <v>No mercado</v>
          </cell>
          <cell r="R2110">
            <v>1.625</v>
          </cell>
          <cell r="S2110">
            <v>0</v>
          </cell>
          <cell r="T2110">
            <v>0</v>
          </cell>
          <cell r="U2110">
            <v>1.625</v>
          </cell>
          <cell r="V2110">
            <v>0</v>
          </cell>
          <cell r="W2110">
            <v>0</v>
          </cell>
          <cell r="X2110">
            <v>1.625</v>
          </cell>
          <cell r="Y2110">
            <v>0</v>
          </cell>
          <cell r="Z2110">
            <v>0</v>
          </cell>
          <cell r="AA2110"/>
          <cell r="AB2110"/>
          <cell r="AC2110"/>
          <cell r="AD2110"/>
          <cell r="AE2110"/>
          <cell r="AF2110"/>
          <cell r="AG2110"/>
          <cell r="AH2110"/>
          <cell r="AI2110"/>
          <cell r="AJ2110"/>
          <cell r="AK2110"/>
          <cell r="AL2110"/>
        </row>
        <row r="2111">
          <cell r="D2111" t="str">
            <v>USD</v>
          </cell>
          <cell r="J2111" t="str">
            <v>LETRAS EN GARANTÍA</v>
          </cell>
          <cell r="L2111" t="str">
            <v>TASA CERO</v>
          </cell>
          <cell r="M2111" t="str">
            <v>Argentina</v>
          </cell>
          <cell r="Q2111" t="str">
            <v>No mercado</v>
          </cell>
          <cell r="R2111">
            <v>1.625</v>
          </cell>
          <cell r="S2111">
            <v>0</v>
          </cell>
          <cell r="T2111">
            <v>0</v>
          </cell>
          <cell r="U2111">
            <v>1.625</v>
          </cell>
          <cell r="V2111">
            <v>0</v>
          </cell>
          <cell r="W2111">
            <v>0</v>
          </cell>
          <cell r="X2111">
            <v>1.625</v>
          </cell>
          <cell r="Y2111">
            <v>0</v>
          </cell>
          <cell r="Z2111">
            <v>0</v>
          </cell>
          <cell r="AA2111"/>
          <cell r="AB2111"/>
          <cell r="AC2111"/>
          <cell r="AD2111"/>
          <cell r="AE2111"/>
          <cell r="AF2111"/>
          <cell r="AG2111"/>
          <cell r="AH2111"/>
          <cell r="AI2111"/>
          <cell r="AJ2111"/>
          <cell r="AK2111"/>
          <cell r="AL2111"/>
        </row>
        <row r="2112">
          <cell r="D2112" t="str">
            <v>USD</v>
          </cell>
          <cell r="J2112" t="str">
            <v>LETRAS EN GARANTÍA</v>
          </cell>
          <cell r="L2112" t="str">
            <v>TASA CERO</v>
          </cell>
          <cell r="M2112" t="str">
            <v>Argentina</v>
          </cell>
          <cell r="Q2112" t="str">
            <v>No mercado</v>
          </cell>
          <cell r="R2112">
            <v>1.625</v>
          </cell>
          <cell r="S2112">
            <v>0</v>
          </cell>
          <cell r="T2112">
            <v>0</v>
          </cell>
          <cell r="U2112">
            <v>1.625</v>
          </cell>
          <cell r="V2112">
            <v>0</v>
          </cell>
          <cell r="W2112">
            <v>0</v>
          </cell>
          <cell r="X2112">
            <v>1.625</v>
          </cell>
          <cell r="Y2112">
            <v>0</v>
          </cell>
          <cell r="Z2112">
            <v>0</v>
          </cell>
          <cell r="AA2112"/>
          <cell r="AB2112"/>
          <cell r="AC2112"/>
          <cell r="AD2112"/>
          <cell r="AE2112"/>
          <cell r="AF2112"/>
          <cell r="AG2112"/>
          <cell r="AH2112"/>
          <cell r="AI2112"/>
          <cell r="AJ2112"/>
          <cell r="AK2112"/>
          <cell r="AL2112"/>
        </row>
        <row r="2113">
          <cell r="D2113" t="str">
            <v>USD</v>
          </cell>
          <cell r="J2113" t="str">
            <v>LETRAS EN GARANTÍA</v>
          </cell>
          <cell r="L2113" t="str">
            <v>TASA CERO</v>
          </cell>
          <cell r="M2113" t="str">
            <v>Argentina</v>
          </cell>
          <cell r="Q2113" t="str">
            <v>No mercado</v>
          </cell>
          <cell r="R2113">
            <v>1.625</v>
          </cell>
          <cell r="S2113">
            <v>0</v>
          </cell>
          <cell r="T2113">
            <v>0</v>
          </cell>
          <cell r="U2113">
            <v>1.625</v>
          </cell>
          <cell r="V2113">
            <v>0</v>
          </cell>
          <cell r="W2113">
            <v>0</v>
          </cell>
          <cell r="X2113">
            <v>1.625</v>
          </cell>
          <cell r="Y2113">
            <v>0</v>
          </cell>
          <cell r="Z2113">
            <v>0</v>
          </cell>
          <cell r="AA2113"/>
          <cell r="AB2113"/>
          <cell r="AC2113"/>
          <cell r="AD2113"/>
          <cell r="AE2113"/>
          <cell r="AF2113"/>
          <cell r="AG2113"/>
          <cell r="AH2113"/>
          <cell r="AI2113"/>
          <cell r="AJ2113"/>
          <cell r="AK2113"/>
          <cell r="AL2113"/>
        </row>
        <row r="2114">
          <cell r="D2114" t="str">
            <v>USD</v>
          </cell>
          <cell r="J2114" t="str">
            <v>LETRAS EN GARANTÍA</v>
          </cell>
          <cell r="L2114" t="str">
            <v>TASA CERO</v>
          </cell>
          <cell r="M2114" t="str">
            <v>Argentina</v>
          </cell>
          <cell r="Q2114" t="str">
            <v>No mercado</v>
          </cell>
          <cell r="R2114">
            <v>1.625</v>
          </cell>
          <cell r="S2114">
            <v>0</v>
          </cell>
          <cell r="T2114">
            <v>0</v>
          </cell>
          <cell r="U2114">
            <v>1.625</v>
          </cell>
          <cell r="V2114">
            <v>0</v>
          </cell>
          <cell r="W2114">
            <v>0</v>
          </cell>
          <cell r="X2114">
            <v>1.625</v>
          </cell>
          <cell r="Y2114">
            <v>0</v>
          </cell>
          <cell r="Z2114">
            <v>0</v>
          </cell>
          <cell r="AA2114"/>
          <cell r="AB2114"/>
          <cell r="AC2114"/>
          <cell r="AD2114"/>
          <cell r="AE2114"/>
          <cell r="AF2114"/>
          <cell r="AG2114"/>
          <cell r="AH2114"/>
          <cell r="AI2114"/>
          <cell r="AJ2114"/>
          <cell r="AK2114"/>
          <cell r="AL2114"/>
        </row>
        <row r="2115">
          <cell r="D2115" t="str">
            <v>USD</v>
          </cell>
          <cell r="J2115" t="str">
            <v>LETRAS EN GARANTÍA</v>
          </cell>
          <cell r="L2115" t="str">
            <v>TASA CERO</v>
          </cell>
          <cell r="M2115" t="str">
            <v>Argentina</v>
          </cell>
          <cell r="Q2115" t="str">
            <v>No mercado</v>
          </cell>
          <cell r="R2115">
            <v>1.625</v>
          </cell>
          <cell r="S2115">
            <v>0</v>
          </cell>
          <cell r="T2115">
            <v>0</v>
          </cell>
          <cell r="U2115">
            <v>1.625</v>
          </cell>
          <cell r="V2115">
            <v>0</v>
          </cell>
          <cell r="W2115">
            <v>0</v>
          </cell>
          <cell r="X2115">
            <v>1.625</v>
          </cell>
          <cell r="Y2115">
            <v>0</v>
          </cell>
          <cell r="Z2115">
            <v>0</v>
          </cell>
          <cell r="AA2115"/>
          <cell r="AB2115"/>
          <cell r="AC2115"/>
          <cell r="AD2115"/>
          <cell r="AE2115"/>
          <cell r="AF2115"/>
          <cell r="AG2115"/>
          <cell r="AH2115"/>
          <cell r="AI2115"/>
          <cell r="AJ2115"/>
          <cell r="AK2115"/>
          <cell r="AL2115"/>
        </row>
        <row r="2116">
          <cell r="D2116" t="str">
            <v>USD</v>
          </cell>
          <cell r="J2116" t="str">
            <v>LETRAS EN GARANTÍA</v>
          </cell>
          <cell r="L2116" t="str">
            <v>TASA CERO</v>
          </cell>
          <cell r="M2116" t="str">
            <v>Argentina</v>
          </cell>
          <cell r="Q2116" t="str">
            <v>No mercado</v>
          </cell>
          <cell r="R2116">
            <v>1.625</v>
          </cell>
          <cell r="S2116">
            <v>0</v>
          </cell>
          <cell r="T2116">
            <v>0</v>
          </cell>
          <cell r="U2116">
            <v>1.625</v>
          </cell>
          <cell r="V2116">
            <v>0</v>
          </cell>
          <cell r="W2116">
            <v>0</v>
          </cell>
          <cell r="X2116">
            <v>1.625</v>
          </cell>
          <cell r="Y2116">
            <v>0</v>
          </cell>
          <cell r="Z2116">
            <v>0</v>
          </cell>
          <cell r="AA2116"/>
          <cell r="AB2116"/>
          <cell r="AC2116"/>
          <cell r="AD2116"/>
          <cell r="AE2116"/>
          <cell r="AF2116"/>
          <cell r="AG2116"/>
          <cell r="AH2116"/>
          <cell r="AI2116"/>
          <cell r="AJ2116"/>
          <cell r="AK2116"/>
          <cell r="AL2116"/>
        </row>
        <row r="2117">
          <cell r="D2117" t="str">
            <v>USD</v>
          </cell>
          <cell r="J2117" t="str">
            <v>LETRAS EN GARANTÍA</v>
          </cell>
          <cell r="L2117" t="str">
            <v>TASA CERO</v>
          </cell>
          <cell r="M2117" t="str">
            <v>Argentina</v>
          </cell>
          <cell r="Q2117" t="str">
            <v>No mercado</v>
          </cell>
          <cell r="R2117">
            <v>1.625</v>
          </cell>
          <cell r="S2117">
            <v>0</v>
          </cell>
          <cell r="T2117">
            <v>0</v>
          </cell>
          <cell r="U2117">
            <v>1.625</v>
          </cell>
          <cell r="V2117">
            <v>0</v>
          </cell>
          <cell r="W2117">
            <v>0</v>
          </cell>
          <cell r="X2117">
            <v>1.625</v>
          </cell>
          <cell r="Y2117">
            <v>0</v>
          </cell>
          <cell r="Z2117">
            <v>0</v>
          </cell>
          <cell r="AA2117"/>
          <cell r="AB2117"/>
          <cell r="AC2117"/>
          <cell r="AD2117"/>
          <cell r="AE2117"/>
          <cell r="AF2117"/>
          <cell r="AG2117"/>
          <cell r="AH2117"/>
          <cell r="AI2117"/>
          <cell r="AJ2117"/>
          <cell r="AK2117"/>
          <cell r="AL2117"/>
        </row>
        <row r="2118">
          <cell r="D2118" t="str">
            <v>USD</v>
          </cell>
          <cell r="J2118" t="str">
            <v>LETRAS EN GARANTÍA</v>
          </cell>
          <cell r="L2118" t="str">
            <v>TASA CERO</v>
          </cell>
          <cell r="M2118" t="str">
            <v>Argentina</v>
          </cell>
          <cell r="Q2118" t="str">
            <v>No mercado</v>
          </cell>
          <cell r="R2118">
            <v>1.625</v>
          </cell>
          <cell r="S2118">
            <v>0</v>
          </cell>
          <cell r="T2118">
            <v>0</v>
          </cell>
          <cell r="U2118">
            <v>1.625</v>
          </cell>
          <cell r="V2118">
            <v>0</v>
          </cell>
          <cell r="W2118">
            <v>0</v>
          </cell>
          <cell r="X2118">
            <v>1.625</v>
          </cell>
          <cell r="Y2118">
            <v>0</v>
          </cell>
          <cell r="Z2118">
            <v>0</v>
          </cell>
          <cell r="AA2118"/>
          <cell r="AB2118"/>
          <cell r="AC2118"/>
          <cell r="AD2118"/>
          <cell r="AE2118"/>
          <cell r="AF2118"/>
          <cell r="AG2118"/>
          <cell r="AH2118"/>
          <cell r="AI2118"/>
          <cell r="AJ2118"/>
          <cell r="AK2118"/>
          <cell r="AL2118"/>
        </row>
        <row r="2119">
          <cell r="D2119" t="str">
            <v>USD</v>
          </cell>
          <cell r="J2119" t="str">
            <v>LETRAS EN GARANTÍA</v>
          </cell>
          <cell r="L2119" t="str">
            <v>TASA CERO</v>
          </cell>
          <cell r="M2119" t="str">
            <v>Argentina</v>
          </cell>
          <cell r="Q2119" t="str">
            <v>No mercado</v>
          </cell>
          <cell r="R2119">
            <v>1.625</v>
          </cell>
          <cell r="S2119">
            <v>0</v>
          </cell>
          <cell r="T2119">
            <v>0</v>
          </cell>
          <cell r="U2119">
            <v>1.625</v>
          </cell>
          <cell r="V2119">
            <v>0</v>
          </cell>
          <cell r="W2119">
            <v>0</v>
          </cell>
          <cell r="X2119">
            <v>1.625</v>
          </cell>
          <cell r="Y2119">
            <v>0</v>
          </cell>
          <cell r="Z2119">
            <v>0</v>
          </cell>
          <cell r="AA2119"/>
          <cell r="AB2119"/>
          <cell r="AC2119"/>
          <cell r="AD2119"/>
          <cell r="AE2119"/>
          <cell r="AF2119"/>
          <cell r="AG2119"/>
          <cell r="AH2119"/>
          <cell r="AI2119"/>
          <cell r="AJ2119"/>
          <cell r="AK2119"/>
          <cell r="AL2119"/>
        </row>
        <row r="2120">
          <cell r="D2120" t="str">
            <v>USD</v>
          </cell>
          <cell r="J2120" t="str">
            <v>LETRAS EN GARANTÍA</v>
          </cell>
          <cell r="L2120" t="str">
            <v>TASA CERO</v>
          </cell>
          <cell r="M2120" t="str">
            <v>Argentina</v>
          </cell>
          <cell r="Q2120" t="str">
            <v>No mercado</v>
          </cell>
          <cell r="R2120">
            <v>1.625</v>
          </cell>
          <cell r="S2120">
            <v>0</v>
          </cell>
          <cell r="T2120">
            <v>0</v>
          </cell>
          <cell r="U2120">
            <v>1.625</v>
          </cell>
          <cell r="V2120">
            <v>0</v>
          </cell>
          <cell r="W2120">
            <v>0</v>
          </cell>
          <cell r="X2120">
            <v>1.625</v>
          </cell>
          <cell r="Y2120">
            <v>0</v>
          </cell>
          <cell r="Z2120">
            <v>0</v>
          </cell>
          <cell r="AA2120"/>
          <cell r="AB2120"/>
          <cell r="AC2120"/>
          <cell r="AD2120"/>
          <cell r="AE2120"/>
          <cell r="AF2120"/>
          <cell r="AG2120"/>
          <cell r="AH2120"/>
          <cell r="AI2120"/>
          <cell r="AJ2120"/>
          <cell r="AK2120"/>
          <cell r="AL2120"/>
        </row>
        <row r="2121">
          <cell r="D2121" t="str">
            <v>USD</v>
          </cell>
          <cell r="J2121" t="str">
            <v>LETRAS EN GARANTÍA</v>
          </cell>
          <cell r="L2121" t="str">
            <v>TASA CERO</v>
          </cell>
          <cell r="M2121" t="str">
            <v>Argentina</v>
          </cell>
          <cell r="Q2121" t="str">
            <v>No mercado</v>
          </cell>
          <cell r="R2121">
            <v>1.625</v>
          </cell>
          <cell r="S2121">
            <v>0</v>
          </cell>
          <cell r="T2121">
            <v>0</v>
          </cell>
          <cell r="U2121">
            <v>1.625</v>
          </cell>
          <cell r="V2121">
            <v>0</v>
          </cell>
          <cell r="W2121">
            <v>0</v>
          </cell>
          <cell r="X2121">
            <v>1.625</v>
          </cell>
          <cell r="Y2121">
            <v>0</v>
          </cell>
          <cell r="Z2121">
            <v>0</v>
          </cell>
          <cell r="AA2121"/>
          <cell r="AB2121"/>
          <cell r="AC2121"/>
          <cell r="AD2121"/>
          <cell r="AE2121"/>
          <cell r="AF2121"/>
          <cell r="AG2121"/>
          <cell r="AH2121"/>
          <cell r="AI2121"/>
          <cell r="AJ2121"/>
          <cell r="AK2121"/>
          <cell r="AL2121"/>
        </row>
        <row r="2122">
          <cell r="D2122" t="str">
            <v>USD</v>
          </cell>
          <cell r="J2122" t="str">
            <v>LETRAS EN GARANTÍA</v>
          </cell>
          <cell r="L2122" t="str">
            <v>TASA CERO</v>
          </cell>
          <cell r="M2122" t="str">
            <v>Argentina</v>
          </cell>
          <cell r="Q2122" t="str">
            <v>No mercado</v>
          </cell>
          <cell r="R2122">
            <v>1.65</v>
          </cell>
          <cell r="S2122">
            <v>0</v>
          </cell>
          <cell r="T2122">
            <v>0</v>
          </cell>
          <cell r="U2122">
            <v>1.65</v>
          </cell>
          <cell r="V2122">
            <v>0</v>
          </cell>
          <cell r="W2122">
            <v>0</v>
          </cell>
          <cell r="X2122">
            <v>1.65</v>
          </cell>
          <cell r="Y2122">
            <v>0</v>
          </cell>
          <cell r="Z2122">
            <v>0</v>
          </cell>
          <cell r="AA2122"/>
          <cell r="AB2122"/>
          <cell r="AC2122"/>
          <cell r="AD2122"/>
          <cell r="AE2122"/>
          <cell r="AF2122"/>
          <cell r="AG2122"/>
          <cell r="AH2122"/>
          <cell r="AI2122"/>
          <cell r="AJ2122"/>
          <cell r="AK2122"/>
          <cell r="AL2122"/>
        </row>
        <row r="2123">
          <cell r="D2123" t="str">
            <v>USD</v>
          </cell>
          <cell r="J2123" t="str">
            <v>LETRAS EN GARANTÍA</v>
          </cell>
          <cell r="L2123" t="str">
            <v>TASA CERO</v>
          </cell>
          <cell r="M2123" t="str">
            <v>Argentina</v>
          </cell>
          <cell r="Q2123" t="str">
            <v>No mercado</v>
          </cell>
          <cell r="R2123">
            <v>1.65</v>
          </cell>
          <cell r="S2123">
            <v>0</v>
          </cell>
          <cell r="T2123">
            <v>0</v>
          </cell>
          <cell r="U2123">
            <v>1.65</v>
          </cell>
          <cell r="V2123">
            <v>0</v>
          </cell>
          <cell r="W2123">
            <v>0</v>
          </cell>
          <cell r="X2123">
            <v>1.65</v>
          </cell>
          <cell r="Y2123">
            <v>0</v>
          </cell>
          <cell r="Z2123">
            <v>0</v>
          </cell>
          <cell r="AA2123"/>
          <cell r="AB2123"/>
          <cell r="AC2123"/>
          <cell r="AD2123"/>
          <cell r="AE2123"/>
          <cell r="AF2123"/>
          <cell r="AG2123"/>
          <cell r="AH2123"/>
          <cell r="AI2123"/>
          <cell r="AJ2123"/>
          <cell r="AK2123"/>
          <cell r="AL2123"/>
        </row>
        <row r="2124">
          <cell r="D2124" t="str">
            <v>USD</v>
          </cell>
          <cell r="J2124" t="str">
            <v>LETRAS EN GARANTÍA</v>
          </cell>
          <cell r="L2124" t="str">
            <v>TASA CERO</v>
          </cell>
          <cell r="M2124" t="str">
            <v>Argentina</v>
          </cell>
          <cell r="Q2124" t="str">
            <v>No mercado</v>
          </cell>
          <cell r="R2124">
            <v>1.65</v>
          </cell>
          <cell r="S2124">
            <v>0</v>
          </cell>
          <cell r="T2124">
            <v>0</v>
          </cell>
          <cell r="U2124">
            <v>1.65</v>
          </cell>
          <cell r="V2124">
            <v>0</v>
          </cell>
          <cell r="W2124">
            <v>0</v>
          </cell>
          <cell r="X2124">
            <v>1.65</v>
          </cell>
          <cell r="Y2124">
            <v>0</v>
          </cell>
          <cell r="Z2124">
            <v>0</v>
          </cell>
          <cell r="AA2124"/>
          <cell r="AB2124"/>
          <cell r="AC2124"/>
          <cell r="AD2124"/>
          <cell r="AE2124"/>
          <cell r="AF2124"/>
          <cell r="AG2124"/>
          <cell r="AH2124"/>
          <cell r="AI2124"/>
          <cell r="AJ2124"/>
          <cell r="AK2124"/>
          <cell r="AL2124"/>
        </row>
        <row r="2125">
          <cell r="D2125" t="str">
            <v>USD</v>
          </cell>
          <cell r="J2125" t="str">
            <v>LETRAS EN GARANTÍA</v>
          </cell>
          <cell r="L2125" t="str">
            <v>TASA CERO</v>
          </cell>
          <cell r="M2125" t="str">
            <v>Argentina</v>
          </cell>
          <cell r="Q2125" t="str">
            <v>No mercado</v>
          </cell>
          <cell r="R2125">
            <v>1.65</v>
          </cell>
          <cell r="S2125">
            <v>0</v>
          </cell>
          <cell r="T2125">
            <v>0</v>
          </cell>
          <cell r="U2125">
            <v>1.65</v>
          </cell>
          <cell r="V2125">
            <v>0</v>
          </cell>
          <cell r="W2125">
            <v>0</v>
          </cell>
          <cell r="X2125">
            <v>1.65</v>
          </cell>
          <cell r="Y2125">
            <v>0</v>
          </cell>
          <cell r="Z2125">
            <v>0</v>
          </cell>
          <cell r="AA2125"/>
          <cell r="AB2125"/>
          <cell r="AC2125"/>
          <cell r="AD2125"/>
          <cell r="AE2125"/>
          <cell r="AF2125"/>
          <cell r="AG2125"/>
          <cell r="AH2125"/>
          <cell r="AI2125"/>
          <cell r="AJ2125"/>
          <cell r="AK2125"/>
          <cell r="AL2125"/>
        </row>
        <row r="2126">
          <cell r="D2126" t="str">
            <v>USD</v>
          </cell>
          <cell r="J2126" t="str">
            <v>LETRAS EN GARANTÍA</v>
          </cell>
          <cell r="L2126" t="str">
            <v>TASA CERO</v>
          </cell>
          <cell r="M2126" t="str">
            <v>Argentina</v>
          </cell>
          <cell r="Q2126" t="str">
            <v>No mercado</v>
          </cell>
          <cell r="R2126">
            <v>1.65</v>
          </cell>
          <cell r="S2126">
            <v>0</v>
          </cell>
          <cell r="T2126">
            <v>0</v>
          </cell>
          <cell r="U2126">
            <v>1.65</v>
          </cell>
          <cell r="V2126">
            <v>0</v>
          </cell>
          <cell r="W2126">
            <v>0</v>
          </cell>
          <cell r="X2126">
            <v>1.65</v>
          </cell>
          <cell r="Y2126">
            <v>0</v>
          </cell>
          <cell r="Z2126">
            <v>0</v>
          </cell>
          <cell r="AA2126"/>
          <cell r="AB2126"/>
          <cell r="AC2126"/>
          <cell r="AD2126"/>
          <cell r="AE2126"/>
          <cell r="AF2126"/>
          <cell r="AG2126"/>
          <cell r="AH2126"/>
          <cell r="AI2126"/>
          <cell r="AJ2126"/>
          <cell r="AK2126"/>
          <cell r="AL2126"/>
        </row>
        <row r="2127">
          <cell r="D2127" t="str">
            <v>USD</v>
          </cell>
          <cell r="J2127" t="str">
            <v>LETRAS EN GARANTÍA</v>
          </cell>
          <cell r="L2127" t="str">
            <v>TASA CERO</v>
          </cell>
          <cell r="M2127" t="str">
            <v>Argentina</v>
          </cell>
          <cell r="Q2127" t="str">
            <v>No mercado</v>
          </cell>
          <cell r="R2127">
            <v>1.65</v>
          </cell>
          <cell r="S2127">
            <v>0</v>
          </cell>
          <cell r="T2127">
            <v>0</v>
          </cell>
          <cell r="U2127">
            <v>1.65</v>
          </cell>
          <cell r="V2127">
            <v>0</v>
          </cell>
          <cell r="W2127">
            <v>0</v>
          </cell>
          <cell r="X2127">
            <v>1.65</v>
          </cell>
          <cell r="Y2127">
            <v>0</v>
          </cell>
          <cell r="Z2127">
            <v>0</v>
          </cell>
          <cell r="AA2127"/>
          <cell r="AB2127"/>
          <cell r="AC2127"/>
          <cell r="AD2127"/>
          <cell r="AE2127"/>
          <cell r="AF2127"/>
          <cell r="AG2127"/>
          <cell r="AH2127"/>
          <cell r="AI2127"/>
          <cell r="AJ2127"/>
          <cell r="AK2127"/>
          <cell r="AL2127"/>
        </row>
        <row r="2128">
          <cell r="D2128" t="str">
            <v>USD</v>
          </cell>
          <cell r="J2128" t="str">
            <v>LETRAS EN GARANTÍA</v>
          </cell>
          <cell r="L2128" t="str">
            <v>TASA CERO</v>
          </cell>
          <cell r="M2128" t="str">
            <v>Argentina</v>
          </cell>
          <cell r="Q2128" t="str">
            <v>No mercado</v>
          </cell>
          <cell r="R2128">
            <v>1.65</v>
          </cell>
          <cell r="S2128">
            <v>0</v>
          </cell>
          <cell r="T2128">
            <v>0</v>
          </cell>
          <cell r="U2128">
            <v>1.65</v>
          </cell>
          <cell r="V2128">
            <v>0</v>
          </cell>
          <cell r="W2128">
            <v>0</v>
          </cell>
          <cell r="X2128">
            <v>1.65</v>
          </cell>
          <cell r="Y2128">
            <v>0</v>
          </cell>
          <cell r="Z2128">
            <v>0</v>
          </cell>
          <cell r="AA2128"/>
          <cell r="AB2128"/>
          <cell r="AC2128"/>
          <cell r="AD2128"/>
          <cell r="AE2128"/>
          <cell r="AF2128"/>
          <cell r="AG2128"/>
          <cell r="AH2128"/>
          <cell r="AI2128"/>
          <cell r="AJ2128"/>
          <cell r="AK2128"/>
          <cell r="AL2128"/>
        </row>
        <row r="2129">
          <cell r="D2129" t="str">
            <v>USD</v>
          </cell>
          <cell r="J2129" t="str">
            <v>LETRAS EN GARANTÍA</v>
          </cell>
          <cell r="L2129" t="str">
            <v>TASA CERO</v>
          </cell>
          <cell r="M2129" t="str">
            <v>Argentina</v>
          </cell>
          <cell r="Q2129" t="str">
            <v>No mercado</v>
          </cell>
          <cell r="R2129">
            <v>1.65</v>
          </cell>
          <cell r="S2129">
            <v>0</v>
          </cell>
          <cell r="T2129">
            <v>0</v>
          </cell>
          <cell r="U2129">
            <v>1.65</v>
          </cell>
          <cell r="V2129">
            <v>0</v>
          </cell>
          <cell r="W2129">
            <v>0</v>
          </cell>
          <cell r="X2129">
            <v>1.65</v>
          </cell>
          <cell r="Y2129">
            <v>0</v>
          </cell>
          <cell r="Z2129">
            <v>0</v>
          </cell>
          <cell r="AA2129"/>
          <cell r="AB2129"/>
          <cell r="AC2129"/>
          <cell r="AD2129"/>
          <cell r="AE2129"/>
          <cell r="AF2129"/>
          <cell r="AG2129"/>
          <cell r="AH2129"/>
          <cell r="AI2129"/>
          <cell r="AJ2129"/>
          <cell r="AK2129"/>
          <cell r="AL2129"/>
        </row>
        <row r="2130">
          <cell r="D2130" t="str">
            <v>USD</v>
          </cell>
          <cell r="J2130" t="str">
            <v>LETRAS EN GARANTÍA</v>
          </cell>
          <cell r="L2130" t="str">
            <v>TASA CERO</v>
          </cell>
          <cell r="M2130" t="str">
            <v>Argentina</v>
          </cell>
          <cell r="Q2130" t="str">
            <v>No mercado</v>
          </cell>
          <cell r="R2130">
            <v>1.65</v>
          </cell>
          <cell r="S2130">
            <v>0</v>
          </cell>
          <cell r="T2130">
            <v>0</v>
          </cell>
          <cell r="U2130">
            <v>1.65</v>
          </cell>
          <cell r="V2130">
            <v>0</v>
          </cell>
          <cell r="W2130">
            <v>0</v>
          </cell>
          <cell r="X2130">
            <v>1.65</v>
          </cell>
          <cell r="Y2130">
            <v>0</v>
          </cell>
          <cell r="Z2130">
            <v>0</v>
          </cell>
          <cell r="AA2130"/>
          <cell r="AB2130"/>
          <cell r="AC2130"/>
          <cell r="AD2130"/>
          <cell r="AE2130"/>
          <cell r="AF2130"/>
          <cell r="AG2130"/>
          <cell r="AH2130"/>
          <cell r="AI2130"/>
          <cell r="AJ2130"/>
          <cell r="AK2130"/>
          <cell r="AL2130"/>
        </row>
        <row r="2131">
          <cell r="D2131" t="str">
            <v>USD</v>
          </cell>
          <cell r="J2131" t="str">
            <v>LETRAS EN GARANTÍA</v>
          </cell>
          <cell r="L2131" t="str">
            <v>TASA CERO</v>
          </cell>
          <cell r="M2131" t="str">
            <v>Argentina</v>
          </cell>
          <cell r="Q2131" t="str">
            <v>No mercado</v>
          </cell>
          <cell r="R2131">
            <v>1.65</v>
          </cell>
          <cell r="S2131">
            <v>0</v>
          </cell>
          <cell r="T2131">
            <v>0</v>
          </cell>
          <cell r="U2131">
            <v>1.65</v>
          </cell>
          <cell r="V2131">
            <v>0</v>
          </cell>
          <cell r="W2131">
            <v>0</v>
          </cell>
          <cell r="X2131">
            <v>1.65</v>
          </cell>
          <cell r="Y2131">
            <v>0</v>
          </cell>
          <cell r="Z2131">
            <v>0</v>
          </cell>
          <cell r="AA2131"/>
          <cell r="AB2131"/>
          <cell r="AC2131"/>
          <cell r="AD2131"/>
          <cell r="AE2131"/>
          <cell r="AF2131"/>
          <cell r="AG2131"/>
          <cell r="AH2131"/>
          <cell r="AI2131"/>
          <cell r="AJ2131"/>
          <cell r="AK2131"/>
          <cell r="AL2131"/>
        </row>
        <row r="2132">
          <cell r="D2132" t="str">
            <v>USD</v>
          </cell>
          <cell r="J2132" t="str">
            <v>LETRAS EN GARANTÍA</v>
          </cell>
          <cell r="L2132" t="str">
            <v>TASA CERO</v>
          </cell>
          <cell r="M2132" t="str">
            <v>Argentina</v>
          </cell>
          <cell r="Q2132" t="str">
            <v>No mercado</v>
          </cell>
          <cell r="R2132">
            <v>1.65</v>
          </cell>
          <cell r="S2132">
            <v>0</v>
          </cell>
          <cell r="T2132">
            <v>0</v>
          </cell>
          <cell r="U2132">
            <v>1.65</v>
          </cell>
          <cell r="V2132">
            <v>0</v>
          </cell>
          <cell r="W2132">
            <v>0</v>
          </cell>
          <cell r="X2132">
            <v>1.65</v>
          </cell>
          <cell r="Y2132">
            <v>0</v>
          </cell>
          <cell r="Z2132">
            <v>0</v>
          </cell>
          <cell r="AA2132"/>
          <cell r="AB2132"/>
          <cell r="AC2132"/>
          <cell r="AD2132"/>
          <cell r="AE2132"/>
          <cell r="AF2132"/>
          <cell r="AG2132"/>
          <cell r="AH2132"/>
          <cell r="AI2132"/>
          <cell r="AJ2132"/>
          <cell r="AK2132"/>
          <cell r="AL2132"/>
        </row>
        <row r="2133">
          <cell r="D2133" t="str">
            <v>USD</v>
          </cell>
          <cell r="J2133" t="str">
            <v>LETRAS EN GARANTÍA</v>
          </cell>
          <cell r="L2133" t="str">
            <v>TASA CERO</v>
          </cell>
          <cell r="M2133" t="str">
            <v>Argentina</v>
          </cell>
          <cell r="Q2133" t="str">
            <v>No mercado</v>
          </cell>
          <cell r="R2133">
            <v>1.65</v>
          </cell>
          <cell r="S2133">
            <v>0</v>
          </cell>
          <cell r="T2133">
            <v>0</v>
          </cell>
          <cell r="U2133">
            <v>1.65</v>
          </cell>
          <cell r="V2133">
            <v>0</v>
          </cell>
          <cell r="W2133">
            <v>0</v>
          </cell>
          <cell r="X2133">
            <v>1.65</v>
          </cell>
          <cell r="Y2133">
            <v>0</v>
          </cell>
          <cell r="Z2133">
            <v>0</v>
          </cell>
          <cell r="AA2133"/>
          <cell r="AB2133"/>
          <cell r="AC2133"/>
          <cell r="AD2133"/>
          <cell r="AE2133"/>
          <cell r="AF2133"/>
          <cell r="AG2133"/>
          <cell r="AH2133"/>
          <cell r="AI2133"/>
          <cell r="AJ2133"/>
          <cell r="AK2133"/>
          <cell r="AL2133"/>
        </row>
        <row r="2134">
          <cell r="D2134" t="str">
            <v>USD</v>
          </cell>
          <cell r="J2134" t="str">
            <v>LETRAS EN GARANTÍA</v>
          </cell>
          <cell r="L2134" t="str">
            <v>TASA CERO</v>
          </cell>
          <cell r="M2134" t="str">
            <v>Argentina</v>
          </cell>
          <cell r="Q2134" t="str">
            <v>No mercado</v>
          </cell>
          <cell r="R2134">
            <v>1.65</v>
          </cell>
          <cell r="S2134">
            <v>0</v>
          </cell>
          <cell r="T2134">
            <v>0</v>
          </cell>
          <cell r="U2134">
            <v>1.65</v>
          </cell>
          <cell r="V2134">
            <v>0</v>
          </cell>
          <cell r="W2134">
            <v>0</v>
          </cell>
          <cell r="X2134">
            <v>1.65</v>
          </cell>
          <cell r="Y2134">
            <v>0</v>
          </cell>
          <cell r="Z2134">
            <v>0</v>
          </cell>
          <cell r="AA2134"/>
          <cell r="AB2134"/>
          <cell r="AC2134"/>
          <cell r="AD2134"/>
          <cell r="AE2134"/>
          <cell r="AF2134"/>
          <cell r="AG2134"/>
          <cell r="AH2134"/>
          <cell r="AI2134"/>
          <cell r="AJ2134"/>
          <cell r="AK2134"/>
          <cell r="AL2134"/>
        </row>
        <row r="2135">
          <cell r="D2135" t="str">
            <v>USD</v>
          </cell>
          <cell r="J2135" t="str">
            <v>LETRAS EN GARANTÍA</v>
          </cell>
          <cell r="L2135" t="str">
            <v>TASA CERO</v>
          </cell>
          <cell r="M2135" t="str">
            <v>Argentina</v>
          </cell>
          <cell r="Q2135" t="str">
            <v>No mercado</v>
          </cell>
          <cell r="R2135">
            <v>1.65</v>
          </cell>
          <cell r="S2135">
            <v>0</v>
          </cell>
          <cell r="T2135">
            <v>0</v>
          </cell>
          <cell r="U2135">
            <v>1.65</v>
          </cell>
          <cell r="V2135">
            <v>0</v>
          </cell>
          <cell r="W2135">
            <v>0</v>
          </cell>
          <cell r="X2135">
            <v>1.65</v>
          </cell>
          <cell r="Y2135">
            <v>0</v>
          </cell>
          <cell r="Z2135">
            <v>0</v>
          </cell>
          <cell r="AA2135"/>
          <cell r="AB2135"/>
          <cell r="AC2135"/>
          <cell r="AD2135"/>
          <cell r="AE2135"/>
          <cell r="AF2135"/>
          <cell r="AG2135"/>
          <cell r="AH2135"/>
          <cell r="AI2135"/>
          <cell r="AJ2135"/>
          <cell r="AK2135"/>
          <cell r="AL2135"/>
        </row>
        <row r="2136">
          <cell r="D2136" t="str">
            <v>USD</v>
          </cell>
          <cell r="J2136" t="str">
            <v>LETRAS EN GARANTÍA</v>
          </cell>
          <cell r="L2136" t="str">
            <v>TASA CERO</v>
          </cell>
          <cell r="M2136" t="str">
            <v>Argentina</v>
          </cell>
          <cell r="Q2136" t="str">
            <v>No mercado</v>
          </cell>
          <cell r="R2136">
            <v>1.65</v>
          </cell>
          <cell r="S2136">
            <v>0</v>
          </cell>
          <cell r="T2136">
            <v>0</v>
          </cell>
          <cell r="U2136">
            <v>1.65</v>
          </cell>
          <cell r="V2136">
            <v>0</v>
          </cell>
          <cell r="W2136">
            <v>0</v>
          </cell>
          <cell r="X2136">
            <v>1.65</v>
          </cell>
          <cell r="Y2136">
            <v>0</v>
          </cell>
          <cell r="Z2136">
            <v>0</v>
          </cell>
          <cell r="AA2136"/>
          <cell r="AB2136"/>
          <cell r="AC2136"/>
          <cell r="AD2136"/>
          <cell r="AE2136"/>
          <cell r="AF2136"/>
          <cell r="AG2136"/>
          <cell r="AH2136"/>
          <cell r="AI2136"/>
          <cell r="AJ2136"/>
          <cell r="AK2136"/>
          <cell r="AL2136"/>
        </row>
        <row r="2137">
          <cell r="D2137" t="str">
            <v>USD</v>
          </cell>
          <cell r="J2137" t="str">
            <v>LETRAS EN GARANTÍA</v>
          </cell>
          <cell r="L2137" t="str">
            <v>TASA CERO</v>
          </cell>
          <cell r="M2137" t="str">
            <v>Argentina</v>
          </cell>
          <cell r="Q2137" t="str">
            <v>No mercado</v>
          </cell>
          <cell r="R2137">
            <v>1.65</v>
          </cell>
          <cell r="S2137">
            <v>0</v>
          </cell>
          <cell r="T2137">
            <v>0</v>
          </cell>
          <cell r="U2137">
            <v>1.65</v>
          </cell>
          <cell r="V2137">
            <v>0</v>
          </cell>
          <cell r="W2137">
            <v>0</v>
          </cell>
          <cell r="X2137">
            <v>1.65</v>
          </cell>
          <cell r="Y2137">
            <v>0</v>
          </cell>
          <cell r="Z2137">
            <v>0</v>
          </cell>
          <cell r="AA2137"/>
          <cell r="AB2137"/>
          <cell r="AC2137"/>
          <cell r="AD2137"/>
          <cell r="AE2137"/>
          <cell r="AF2137"/>
          <cell r="AG2137"/>
          <cell r="AH2137"/>
          <cell r="AI2137"/>
          <cell r="AJ2137"/>
          <cell r="AK2137"/>
          <cell r="AL2137"/>
        </row>
        <row r="2138">
          <cell r="D2138" t="str">
            <v>USD</v>
          </cell>
          <cell r="J2138" t="str">
            <v>LETRAS EN GARANTÍA</v>
          </cell>
          <cell r="L2138" t="str">
            <v>TASA CERO</v>
          </cell>
          <cell r="M2138" t="str">
            <v>Argentina</v>
          </cell>
          <cell r="Q2138" t="str">
            <v>No mercado</v>
          </cell>
          <cell r="R2138">
            <v>1.65</v>
          </cell>
          <cell r="S2138">
            <v>0</v>
          </cell>
          <cell r="T2138">
            <v>0</v>
          </cell>
          <cell r="U2138">
            <v>1.65</v>
          </cell>
          <cell r="V2138">
            <v>0</v>
          </cell>
          <cell r="W2138">
            <v>0</v>
          </cell>
          <cell r="X2138">
            <v>1.65</v>
          </cell>
          <cell r="Y2138">
            <v>0</v>
          </cell>
          <cell r="Z2138">
            <v>0</v>
          </cell>
          <cell r="AA2138"/>
          <cell r="AB2138"/>
          <cell r="AC2138"/>
          <cell r="AD2138"/>
          <cell r="AE2138"/>
          <cell r="AF2138"/>
          <cell r="AG2138"/>
          <cell r="AH2138"/>
          <cell r="AI2138"/>
          <cell r="AJ2138"/>
          <cell r="AK2138"/>
          <cell r="AL2138"/>
        </row>
        <row r="2139">
          <cell r="D2139" t="str">
            <v>USD</v>
          </cell>
          <cell r="J2139" t="str">
            <v>LETRAS EN GARANTÍA</v>
          </cell>
          <cell r="L2139" t="str">
            <v>TASA CERO</v>
          </cell>
          <cell r="M2139" t="str">
            <v>Argentina</v>
          </cell>
          <cell r="Q2139" t="str">
            <v>No mercado</v>
          </cell>
          <cell r="R2139">
            <v>1.65</v>
          </cell>
          <cell r="S2139">
            <v>0</v>
          </cell>
          <cell r="T2139">
            <v>0</v>
          </cell>
          <cell r="U2139">
            <v>1.65</v>
          </cell>
          <cell r="V2139">
            <v>0</v>
          </cell>
          <cell r="W2139">
            <v>0</v>
          </cell>
          <cell r="X2139">
            <v>1.65</v>
          </cell>
          <cell r="Y2139">
            <v>0</v>
          </cell>
          <cell r="Z2139">
            <v>0</v>
          </cell>
          <cell r="AA2139"/>
          <cell r="AB2139"/>
          <cell r="AC2139"/>
          <cell r="AD2139"/>
          <cell r="AE2139"/>
          <cell r="AF2139"/>
          <cell r="AG2139"/>
          <cell r="AH2139"/>
          <cell r="AI2139"/>
          <cell r="AJ2139"/>
          <cell r="AK2139"/>
          <cell r="AL2139"/>
        </row>
        <row r="2140">
          <cell r="D2140" t="str">
            <v>USD</v>
          </cell>
          <cell r="J2140" t="str">
            <v>LETRAS EN GARANTÍA</v>
          </cell>
          <cell r="L2140" t="str">
            <v>TASA CERO</v>
          </cell>
          <cell r="M2140" t="str">
            <v>Argentina</v>
          </cell>
          <cell r="Q2140" t="str">
            <v>No mercado</v>
          </cell>
          <cell r="R2140">
            <v>1.65</v>
          </cell>
          <cell r="S2140">
            <v>0</v>
          </cell>
          <cell r="T2140">
            <v>0</v>
          </cell>
          <cell r="U2140">
            <v>1.65</v>
          </cell>
          <cell r="V2140">
            <v>0</v>
          </cell>
          <cell r="W2140">
            <v>0</v>
          </cell>
          <cell r="X2140">
            <v>1.65</v>
          </cell>
          <cell r="Y2140">
            <v>0</v>
          </cell>
          <cell r="Z2140">
            <v>0</v>
          </cell>
          <cell r="AA2140"/>
          <cell r="AB2140"/>
          <cell r="AC2140"/>
          <cell r="AD2140"/>
          <cell r="AE2140"/>
          <cell r="AF2140"/>
          <cell r="AG2140"/>
          <cell r="AH2140"/>
          <cell r="AI2140"/>
          <cell r="AJ2140"/>
          <cell r="AK2140"/>
          <cell r="AL2140"/>
        </row>
        <row r="2141">
          <cell r="D2141" t="str">
            <v>USD</v>
          </cell>
          <cell r="J2141" t="str">
            <v>LETRAS EN GARANTÍA</v>
          </cell>
          <cell r="L2141" t="str">
            <v>TASA CERO</v>
          </cell>
          <cell r="M2141" t="str">
            <v>Argentina</v>
          </cell>
          <cell r="Q2141" t="str">
            <v>No mercado</v>
          </cell>
          <cell r="R2141">
            <v>1.65</v>
          </cell>
          <cell r="S2141">
            <v>0</v>
          </cell>
          <cell r="T2141">
            <v>0</v>
          </cell>
          <cell r="U2141">
            <v>1.65</v>
          </cell>
          <cell r="V2141">
            <v>0</v>
          </cell>
          <cell r="W2141">
            <v>0</v>
          </cell>
          <cell r="X2141">
            <v>1.65</v>
          </cell>
          <cell r="Y2141">
            <v>0</v>
          </cell>
          <cell r="Z2141">
            <v>0</v>
          </cell>
          <cell r="AA2141"/>
          <cell r="AB2141"/>
          <cell r="AC2141"/>
          <cell r="AD2141"/>
          <cell r="AE2141"/>
          <cell r="AF2141"/>
          <cell r="AG2141"/>
          <cell r="AH2141"/>
          <cell r="AI2141"/>
          <cell r="AJ2141"/>
          <cell r="AK2141"/>
          <cell r="AL2141"/>
        </row>
        <row r="2142">
          <cell r="D2142" t="str">
            <v>USD</v>
          </cell>
          <cell r="J2142" t="str">
            <v>LETRAS EN GARANTÍA</v>
          </cell>
          <cell r="L2142" t="str">
            <v>TASA CERO</v>
          </cell>
          <cell r="M2142" t="str">
            <v>Argentina</v>
          </cell>
          <cell r="Q2142" t="str">
            <v>No mercado</v>
          </cell>
          <cell r="R2142">
            <v>1.7</v>
          </cell>
          <cell r="S2142">
            <v>0</v>
          </cell>
          <cell r="T2142">
            <v>0</v>
          </cell>
          <cell r="U2142">
            <v>1.7</v>
          </cell>
          <cell r="V2142">
            <v>0</v>
          </cell>
          <cell r="W2142">
            <v>0</v>
          </cell>
          <cell r="X2142">
            <v>1.7</v>
          </cell>
          <cell r="Y2142">
            <v>0</v>
          </cell>
          <cell r="Z2142">
            <v>0</v>
          </cell>
          <cell r="AA2142"/>
          <cell r="AB2142"/>
          <cell r="AC2142"/>
          <cell r="AD2142"/>
          <cell r="AE2142"/>
          <cell r="AF2142"/>
          <cell r="AG2142"/>
          <cell r="AH2142"/>
          <cell r="AI2142"/>
          <cell r="AJ2142"/>
          <cell r="AK2142"/>
          <cell r="AL2142"/>
        </row>
        <row r="2143">
          <cell r="D2143" t="str">
            <v>USD</v>
          </cell>
          <cell r="J2143" t="str">
            <v>LETRAS EN GARANTÍA</v>
          </cell>
          <cell r="L2143" t="str">
            <v>TASA CERO</v>
          </cell>
          <cell r="M2143" t="str">
            <v>Argentina</v>
          </cell>
          <cell r="Q2143" t="str">
            <v>No mercado</v>
          </cell>
          <cell r="R2143">
            <v>1.7</v>
          </cell>
          <cell r="S2143">
            <v>0</v>
          </cell>
          <cell r="T2143">
            <v>0</v>
          </cell>
          <cell r="U2143">
            <v>1.7</v>
          </cell>
          <cell r="V2143">
            <v>0</v>
          </cell>
          <cell r="W2143">
            <v>0</v>
          </cell>
          <cell r="X2143">
            <v>1.7</v>
          </cell>
          <cell r="Y2143">
            <v>0</v>
          </cell>
          <cell r="Z2143">
            <v>0</v>
          </cell>
          <cell r="AA2143"/>
          <cell r="AB2143"/>
          <cell r="AC2143"/>
          <cell r="AD2143"/>
          <cell r="AE2143"/>
          <cell r="AF2143"/>
          <cell r="AG2143"/>
          <cell r="AH2143"/>
          <cell r="AI2143"/>
          <cell r="AJ2143"/>
          <cell r="AK2143"/>
          <cell r="AL2143"/>
        </row>
        <row r="2144">
          <cell r="D2144" t="str">
            <v>USD</v>
          </cell>
          <cell r="J2144" t="str">
            <v>LETRAS EN GARANTÍA</v>
          </cell>
          <cell r="L2144" t="str">
            <v>TASA CERO</v>
          </cell>
          <cell r="M2144" t="str">
            <v>Argentina</v>
          </cell>
          <cell r="Q2144" t="str">
            <v>No mercado</v>
          </cell>
          <cell r="R2144">
            <v>1.7</v>
          </cell>
          <cell r="S2144">
            <v>0</v>
          </cell>
          <cell r="T2144">
            <v>0</v>
          </cell>
          <cell r="U2144">
            <v>1.7</v>
          </cell>
          <cell r="V2144">
            <v>0</v>
          </cell>
          <cell r="W2144">
            <v>0</v>
          </cell>
          <cell r="X2144">
            <v>1.7</v>
          </cell>
          <cell r="Y2144">
            <v>0</v>
          </cell>
          <cell r="Z2144">
            <v>0</v>
          </cell>
          <cell r="AA2144"/>
          <cell r="AB2144"/>
          <cell r="AC2144"/>
          <cell r="AD2144"/>
          <cell r="AE2144"/>
          <cell r="AF2144"/>
          <cell r="AG2144"/>
          <cell r="AH2144"/>
          <cell r="AI2144"/>
          <cell r="AJ2144"/>
          <cell r="AK2144"/>
          <cell r="AL2144"/>
        </row>
        <row r="2145">
          <cell r="D2145" t="str">
            <v>USD</v>
          </cell>
          <cell r="J2145" t="str">
            <v>LETRAS EN GARANTÍA</v>
          </cell>
          <cell r="L2145" t="str">
            <v>TASA CERO</v>
          </cell>
          <cell r="M2145" t="str">
            <v>Argentina</v>
          </cell>
          <cell r="Q2145" t="str">
            <v>No mercado</v>
          </cell>
          <cell r="R2145">
            <v>1.7</v>
          </cell>
          <cell r="S2145">
            <v>0</v>
          </cell>
          <cell r="T2145">
            <v>0</v>
          </cell>
          <cell r="U2145">
            <v>1.7</v>
          </cell>
          <cell r="V2145">
            <v>0</v>
          </cell>
          <cell r="W2145">
            <v>0</v>
          </cell>
          <cell r="X2145">
            <v>1.7</v>
          </cell>
          <cell r="Y2145">
            <v>0</v>
          </cell>
          <cell r="Z2145">
            <v>0</v>
          </cell>
          <cell r="AA2145"/>
          <cell r="AB2145"/>
          <cell r="AC2145"/>
          <cell r="AD2145"/>
          <cell r="AE2145"/>
          <cell r="AF2145"/>
          <cell r="AG2145"/>
          <cell r="AH2145"/>
          <cell r="AI2145"/>
          <cell r="AJ2145"/>
          <cell r="AK2145"/>
          <cell r="AL2145"/>
        </row>
        <row r="2146">
          <cell r="D2146" t="str">
            <v>USD</v>
          </cell>
          <cell r="J2146" t="str">
            <v>LETRAS EN GARANTÍA</v>
          </cell>
          <cell r="L2146" t="str">
            <v>TASA CERO</v>
          </cell>
          <cell r="M2146" t="str">
            <v>Argentina</v>
          </cell>
          <cell r="Q2146" t="str">
            <v>No mercado</v>
          </cell>
          <cell r="R2146">
            <v>1.7</v>
          </cell>
          <cell r="S2146">
            <v>0</v>
          </cell>
          <cell r="T2146">
            <v>0</v>
          </cell>
          <cell r="U2146">
            <v>1.7</v>
          </cell>
          <cell r="V2146">
            <v>0</v>
          </cell>
          <cell r="W2146">
            <v>0</v>
          </cell>
          <cell r="X2146">
            <v>1.7</v>
          </cell>
          <cell r="Y2146">
            <v>0</v>
          </cell>
          <cell r="Z2146">
            <v>0</v>
          </cell>
          <cell r="AA2146"/>
          <cell r="AB2146"/>
          <cell r="AC2146"/>
          <cell r="AD2146"/>
          <cell r="AE2146"/>
          <cell r="AF2146"/>
          <cell r="AG2146"/>
          <cell r="AH2146"/>
          <cell r="AI2146"/>
          <cell r="AJ2146"/>
          <cell r="AK2146"/>
          <cell r="AL2146"/>
        </row>
        <row r="2147">
          <cell r="D2147" t="str">
            <v>USD</v>
          </cell>
          <cell r="J2147" t="str">
            <v>LETRAS EN GARANTÍA</v>
          </cell>
          <cell r="L2147" t="str">
            <v>TASA CERO</v>
          </cell>
          <cell r="M2147" t="str">
            <v>Argentina</v>
          </cell>
          <cell r="Q2147" t="str">
            <v>No mercado</v>
          </cell>
          <cell r="R2147">
            <v>1.7</v>
          </cell>
          <cell r="S2147">
            <v>0</v>
          </cell>
          <cell r="T2147">
            <v>0</v>
          </cell>
          <cell r="U2147">
            <v>1.7</v>
          </cell>
          <cell r="V2147">
            <v>0</v>
          </cell>
          <cell r="W2147">
            <v>0</v>
          </cell>
          <cell r="X2147">
            <v>1.7</v>
          </cell>
          <cell r="Y2147">
            <v>0</v>
          </cell>
          <cell r="Z2147">
            <v>0</v>
          </cell>
          <cell r="AA2147"/>
          <cell r="AB2147"/>
          <cell r="AC2147"/>
          <cell r="AD2147"/>
          <cell r="AE2147"/>
          <cell r="AF2147"/>
          <cell r="AG2147"/>
          <cell r="AH2147"/>
          <cell r="AI2147"/>
          <cell r="AJ2147"/>
          <cell r="AK2147"/>
          <cell r="AL2147"/>
        </row>
        <row r="2148">
          <cell r="D2148" t="str">
            <v>USD</v>
          </cell>
          <cell r="J2148" t="str">
            <v>LETRAS EN GARANTÍA</v>
          </cell>
          <cell r="L2148" t="str">
            <v>TASA CERO</v>
          </cell>
          <cell r="M2148" t="str">
            <v>Argentina</v>
          </cell>
          <cell r="Q2148" t="str">
            <v>No mercado</v>
          </cell>
          <cell r="R2148">
            <v>1.7</v>
          </cell>
          <cell r="S2148">
            <v>0</v>
          </cell>
          <cell r="T2148">
            <v>0</v>
          </cell>
          <cell r="U2148">
            <v>1.7</v>
          </cell>
          <cell r="V2148">
            <v>0</v>
          </cell>
          <cell r="W2148">
            <v>0</v>
          </cell>
          <cell r="X2148">
            <v>1.7</v>
          </cell>
          <cell r="Y2148">
            <v>0</v>
          </cell>
          <cell r="Z2148">
            <v>0</v>
          </cell>
          <cell r="AA2148"/>
          <cell r="AB2148"/>
          <cell r="AC2148"/>
          <cell r="AD2148"/>
          <cell r="AE2148"/>
          <cell r="AF2148"/>
          <cell r="AG2148"/>
          <cell r="AH2148"/>
          <cell r="AI2148"/>
          <cell r="AJ2148"/>
          <cell r="AK2148"/>
          <cell r="AL2148"/>
        </row>
        <row r="2149">
          <cell r="D2149" t="str">
            <v>USD</v>
          </cell>
          <cell r="J2149" t="str">
            <v>LETRAS EN GARANTÍA</v>
          </cell>
          <cell r="L2149" t="str">
            <v>TASA CERO</v>
          </cell>
          <cell r="M2149" t="str">
            <v>Argentina</v>
          </cell>
          <cell r="Q2149" t="str">
            <v>No mercado</v>
          </cell>
          <cell r="R2149">
            <v>1.7</v>
          </cell>
          <cell r="S2149">
            <v>0</v>
          </cell>
          <cell r="T2149">
            <v>0</v>
          </cell>
          <cell r="U2149">
            <v>1.7</v>
          </cell>
          <cell r="V2149">
            <v>0</v>
          </cell>
          <cell r="W2149">
            <v>0</v>
          </cell>
          <cell r="X2149">
            <v>1.7</v>
          </cell>
          <cell r="Y2149">
            <v>0</v>
          </cell>
          <cell r="Z2149">
            <v>0</v>
          </cell>
          <cell r="AA2149"/>
          <cell r="AB2149"/>
          <cell r="AC2149"/>
          <cell r="AD2149"/>
          <cell r="AE2149"/>
          <cell r="AF2149"/>
          <cell r="AG2149"/>
          <cell r="AH2149"/>
          <cell r="AI2149"/>
          <cell r="AJ2149"/>
          <cell r="AK2149"/>
          <cell r="AL2149"/>
        </row>
        <row r="2150">
          <cell r="D2150" t="str">
            <v>USD</v>
          </cell>
          <cell r="J2150" t="str">
            <v>LETRAS EN GARANTÍA</v>
          </cell>
          <cell r="L2150" t="str">
            <v>TASA CERO</v>
          </cell>
          <cell r="M2150" t="str">
            <v>Argentina</v>
          </cell>
          <cell r="Q2150" t="str">
            <v>No mercado</v>
          </cell>
          <cell r="R2150">
            <v>1.7</v>
          </cell>
          <cell r="S2150">
            <v>0</v>
          </cell>
          <cell r="T2150">
            <v>0</v>
          </cell>
          <cell r="U2150">
            <v>1.7</v>
          </cell>
          <cell r="V2150">
            <v>0</v>
          </cell>
          <cell r="W2150">
            <v>0</v>
          </cell>
          <cell r="X2150">
            <v>1.7</v>
          </cell>
          <cell r="Y2150">
            <v>0</v>
          </cell>
          <cell r="Z2150">
            <v>0</v>
          </cell>
          <cell r="AA2150"/>
          <cell r="AB2150"/>
          <cell r="AC2150"/>
          <cell r="AD2150"/>
          <cell r="AE2150"/>
          <cell r="AF2150"/>
          <cell r="AG2150"/>
          <cell r="AH2150"/>
          <cell r="AI2150"/>
          <cell r="AJ2150"/>
          <cell r="AK2150"/>
          <cell r="AL2150"/>
        </row>
        <row r="2151">
          <cell r="D2151" t="str">
            <v>USD</v>
          </cell>
          <cell r="J2151" t="str">
            <v>LETRAS EN GARANTÍA</v>
          </cell>
          <cell r="L2151" t="str">
            <v>TASA CERO</v>
          </cell>
          <cell r="M2151" t="str">
            <v>Argentina</v>
          </cell>
          <cell r="Q2151" t="str">
            <v>No mercado</v>
          </cell>
          <cell r="R2151">
            <v>1.7</v>
          </cell>
          <cell r="S2151">
            <v>0</v>
          </cell>
          <cell r="T2151">
            <v>0</v>
          </cell>
          <cell r="U2151">
            <v>1.7</v>
          </cell>
          <cell r="V2151">
            <v>0</v>
          </cell>
          <cell r="W2151">
            <v>0</v>
          </cell>
          <cell r="X2151">
            <v>1.7</v>
          </cell>
          <cell r="Y2151">
            <v>0</v>
          </cell>
          <cell r="Z2151">
            <v>0</v>
          </cell>
          <cell r="AA2151"/>
          <cell r="AB2151"/>
          <cell r="AC2151"/>
          <cell r="AD2151"/>
          <cell r="AE2151"/>
          <cell r="AF2151"/>
          <cell r="AG2151"/>
          <cell r="AH2151"/>
          <cell r="AI2151"/>
          <cell r="AJ2151"/>
          <cell r="AK2151"/>
          <cell r="AL2151"/>
        </row>
        <row r="2152">
          <cell r="D2152" t="str">
            <v>USD</v>
          </cell>
          <cell r="J2152" t="str">
            <v>LETRAS EN GARANTÍA</v>
          </cell>
          <cell r="L2152" t="str">
            <v>TASA CERO</v>
          </cell>
          <cell r="M2152" t="str">
            <v>Argentina</v>
          </cell>
          <cell r="Q2152" t="str">
            <v>No mercado</v>
          </cell>
          <cell r="R2152">
            <v>1.7</v>
          </cell>
          <cell r="S2152">
            <v>0</v>
          </cell>
          <cell r="T2152">
            <v>0</v>
          </cell>
          <cell r="U2152">
            <v>1.7</v>
          </cell>
          <cell r="V2152">
            <v>0</v>
          </cell>
          <cell r="W2152">
            <v>0</v>
          </cell>
          <cell r="X2152">
            <v>1.7</v>
          </cell>
          <cell r="Y2152">
            <v>0</v>
          </cell>
          <cell r="Z2152">
            <v>0</v>
          </cell>
          <cell r="AA2152"/>
          <cell r="AB2152"/>
          <cell r="AC2152"/>
          <cell r="AD2152"/>
          <cell r="AE2152"/>
          <cell r="AF2152"/>
          <cell r="AG2152"/>
          <cell r="AH2152"/>
          <cell r="AI2152"/>
          <cell r="AJ2152"/>
          <cell r="AK2152"/>
          <cell r="AL2152"/>
        </row>
        <row r="2153">
          <cell r="D2153" t="str">
            <v>USD</v>
          </cell>
          <cell r="J2153" t="str">
            <v>LETRAS EN GARANTÍA</v>
          </cell>
          <cell r="L2153" t="str">
            <v>TASA CERO</v>
          </cell>
          <cell r="M2153" t="str">
            <v>Argentina</v>
          </cell>
          <cell r="Q2153" t="str">
            <v>No mercado</v>
          </cell>
          <cell r="R2153">
            <v>1.7</v>
          </cell>
          <cell r="S2153">
            <v>0</v>
          </cell>
          <cell r="T2153">
            <v>0</v>
          </cell>
          <cell r="U2153">
            <v>1.7</v>
          </cell>
          <cell r="V2153">
            <v>0</v>
          </cell>
          <cell r="W2153">
            <v>0</v>
          </cell>
          <cell r="X2153">
            <v>1.7</v>
          </cell>
          <cell r="Y2153">
            <v>0</v>
          </cell>
          <cell r="Z2153">
            <v>0</v>
          </cell>
          <cell r="AA2153"/>
          <cell r="AB2153"/>
          <cell r="AC2153"/>
          <cell r="AD2153"/>
          <cell r="AE2153"/>
          <cell r="AF2153"/>
          <cell r="AG2153"/>
          <cell r="AH2153"/>
          <cell r="AI2153"/>
          <cell r="AJ2153"/>
          <cell r="AK2153"/>
          <cell r="AL2153"/>
        </row>
        <row r="2154">
          <cell r="D2154" t="str">
            <v>USD</v>
          </cell>
          <cell r="J2154" t="str">
            <v>LETRAS EN GARANTÍA</v>
          </cell>
          <cell r="L2154" t="str">
            <v>TASA CERO</v>
          </cell>
          <cell r="M2154" t="str">
            <v>Argentina</v>
          </cell>
          <cell r="Q2154" t="str">
            <v>No mercado</v>
          </cell>
          <cell r="R2154">
            <v>1.7</v>
          </cell>
          <cell r="S2154">
            <v>0</v>
          </cell>
          <cell r="T2154">
            <v>0</v>
          </cell>
          <cell r="U2154">
            <v>1.7</v>
          </cell>
          <cell r="V2154">
            <v>0</v>
          </cell>
          <cell r="W2154">
            <v>0</v>
          </cell>
          <cell r="X2154">
            <v>1.7</v>
          </cell>
          <cell r="Y2154">
            <v>0</v>
          </cell>
          <cell r="Z2154">
            <v>0</v>
          </cell>
          <cell r="AA2154"/>
          <cell r="AB2154"/>
          <cell r="AC2154"/>
          <cell r="AD2154"/>
          <cell r="AE2154"/>
          <cell r="AF2154"/>
          <cell r="AG2154"/>
          <cell r="AH2154"/>
          <cell r="AI2154"/>
          <cell r="AJ2154"/>
          <cell r="AK2154"/>
          <cell r="AL2154"/>
        </row>
        <row r="2155">
          <cell r="D2155" t="str">
            <v>USD</v>
          </cell>
          <cell r="J2155" t="str">
            <v>LETRAS EN GARANTÍA</v>
          </cell>
          <cell r="L2155" t="str">
            <v>TASA CERO</v>
          </cell>
          <cell r="M2155" t="str">
            <v>Argentina</v>
          </cell>
          <cell r="Q2155" t="str">
            <v>No mercado</v>
          </cell>
          <cell r="R2155">
            <v>1.7</v>
          </cell>
          <cell r="S2155">
            <v>0</v>
          </cell>
          <cell r="T2155">
            <v>0</v>
          </cell>
          <cell r="U2155">
            <v>1.7</v>
          </cell>
          <cell r="V2155">
            <v>0</v>
          </cell>
          <cell r="W2155">
            <v>0</v>
          </cell>
          <cell r="X2155">
            <v>1.7</v>
          </cell>
          <cell r="Y2155">
            <v>0</v>
          </cell>
          <cell r="Z2155">
            <v>0</v>
          </cell>
          <cell r="AA2155"/>
          <cell r="AB2155"/>
          <cell r="AC2155"/>
          <cell r="AD2155"/>
          <cell r="AE2155"/>
          <cell r="AF2155"/>
          <cell r="AG2155"/>
          <cell r="AH2155"/>
          <cell r="AI2155"/>
          <cell r="AJ2155"/>
          <cell r="AK2155"/>
          <cell r="AL2155"/>
        </row>
        <row r="2156">
          <cell r="D2156" t="str">
            <v>USD</v>
          </cell>
          <cell r="J2156" t="str">
            <v>LETRAS EN GARANTÍA</v>
          </cell>
          <cell r="L2156" t="str">
            <v>TASA CERO</v>
          </cell>
          <cell r="M2156" t="str">
            <v>Argentina</v>
          </cell>
          <cell r="Q2156" t="str">
            <v>No mercado</v>
          </cell>
          <cell r="R2156">
            <v>1.7</v>
          </cell>
          <cell r="S2156">
            <v>0</v>
          </cell>
          <cell r="T2156">
            <v>0</v>
          </cell>
          <cell r="U2156">
            <v>1.7</v>
          </cell>
          <cell r="V2156">
            <v>0</v>
          </cell>
          <cell r="W2156">
            <v>0</v>
          </cell>
          <cell r="X2156">
            <v>1.7</v>
          </cell>
          <cell r="Y2156">
            <v>0</v>
          </cell>
          <cell r="Z2156">
            <v>0</v>
          </cell>
          <cell r="AA2156"/>
          <cell r="AB2156"/>
          <cell r="AC2156"/>
          <cell r="AD2156"/>
          <cell r="AE2156"/>
          <cell r="AF2156"/>
          <cell r="AG2156"/>
          <cell r="AH2156"/>
          <cell r="AI2156"/>
          <cell r="AJ2156"/>
          <cell r="AK2156"/>
          <cell r="AL2156"/>
        </row>
        <row r="2157">
          <cell r="D2157" t="str">
            <v>USD</v>
          </cell>
          <cell r="J2157" t="str">
            <v>LETRAS EN GARANTÍA</v>
          </cell>
          <cell r="L2157" t="str">
            <v>TASA CERO</v>
          </cell>
          <cell r="M2157" t="str">
            <v>Argentina</v>
          </cell>
          <cell r="Q2157" t="str">
            <v>No mercado</v>
          </cell>
          <cell r="R2157">
            <v>1.7</v>
          </cell>
          <cell r="S2157">
            <v>0</v>
          </cell>
          <cell r="T2157">
            <v>0</v>
          </cell>
          <cell r="U2157">
            <v>1.7</v>
          </cell>
          <cell r="V2157">
            <v>0</v>
          </cell>
          <cell r="W2157">
            <v>0</v>
          </cell>
          <cell r="X2157">
            <v>1.7</v>
          </cell>
          <cell r="Y2157">
            <v>0</v>
          </cell>
          <cell r="Z2157">
            <v>0</v>
          </cell>
          <cell r="AA2157"/>
          <cell r="AB2157"/>
          <cell r="AC2157"/>
          <cell r="AD2157"/>
          <cell r="AE2157"/>
          <cell r="AF2157"/>
          <cell r="AG2157"/>
          <cell r="AH2157"/>
          <cell r="AI2157"/>
          <cell r="AJ2157"/>
          <cell r="AK2157"/>
          <cell r="AL2157"/>
        </row>
        <row r="2158">
          <cell r="D2158" t="str">
            <v>USD</v>
          </cell>
          <cell r="J2158" t="str">
            <v>LETRAS EN GARANTÍA</v>
          </cell>
          <cell r="L2158" t="str">
            <v>TASA CERO</v>
          </cell>
          <cell r="M2158" t="str">
            <v>Argentina</v>
          </cell>
          <cell r="Q2158" t="str">
            <v>No mercado</v>
          </cell>
          <cell r="R2158">
            <v>1.7</v>
          </cell>
          <cell r="S2158">
            <v>0</v>
          </cell>
          <cell r="T2158">
            <v>0</v>
          </cell>
          <cell r="U2158">
            <v>1.7</v>
          </cell>
          <cell r="V2158">
            <v>0</v>
          </cell>
          <cell r="W2158">
            <v>0</v>
          </cell>
          <cell r="X2158">
            <v>1.7</v>
          </cell>
          <cell r="Y2158">
            <v>0</v>
          </cell>
          <cell r="Z2158">
            <v>0</v>
          </cell>
          <cell r="AA2158"/>
          <cell r="AB2158"/>
          <cell r="AC2158"/>
          <cell r="AD2158"/>
          <cell r="AE2158"/>
          <cell r="AF2158"/>
          <cell r="AG2158"/>
          <cell r="AH2158"/>
          <cell r="AI2158"/>
          <cell r="AJ2158"/>
          <cell r="AK2158"/>
          <cell r="AL2158"/>
        </row>
        <row r="2159">
          <cell r="D2159" t="str">
            <v>USD</v>
          </cell>
          <cell r="J2159" t="str">
            <v>LETRAS EN GARANTÍA</v>
          </cell>
          <cell r="L2159" t="str">
            <v>TASA CERO</v>
          </cell>
          <cell r="M2159" t="str">
            <v>Argentina</v>
          </cell>
          <cell r="Q2159" t="str">
            <v>No mercado</v>
          </cell>
          <cell r="R2159">
            <v>1.7</v>
          </cell>
          <cell r="S2159">
            <v>0</v>
          </cell>
          <cell r="T2159">
            <v>0</v>
          </cell>
          <cell r="U2159">
            <v>1.7</v>
          </cell>
          <cell r="V2159">
            <v>0</v>
          </cell>
          <cell r="W2159">
            <v>0</v>
          </cell>
          <cell r="X2159">
            <v>1.7</v>
          </cell>
          <cell r="Y2159">
            <v>0</v>
          </cell>
          <cell r="Z2159">
            <v>0</v>
          </cell>
          <cell r="AA2159"/>
          <cell r="AB2159"/>
          <cell r="AC2159"/>
          <cell r="AD2159"/>
          <cell r="AE2159"/>
          <cell r="AF2159"/>
          <cell r="AG2159"/>
          <cell r="AH2159"/>
          <cell r="AI2159"/>
          <cell r="AJ2159"/>
          <cell r="AK2159"/>
          <cell r="AL2159"/>
        </row>
        <row r="2160">
          <cell r="D2160" t="str">
            <v>USD</v>
          </cell>
          <cell r="J2160" t="str">
            <v>LETRAS EN GARANTÍA</v>
          </cell>
          <cell r="L2160" t="str">
            <v>TASA CERO</v>
          </cell>
          <cell r="M2160" t="str">
            <v>Argentina</v>
          </cell>
          <cell r="Q2160" t="str">
            <v>No mercado</v>
          </cell>
          <cell r="R2160">
            <v>1.7</v>
          </cell>
          <cell r="S2160">
            <v>0</v>
          </cell>
          <cell r="T2160">
            <v>0</v>
          </cell>
          <cell r="U2160">
            <v>1.7</v>
          </cell>
          <cell r="V2160">
            <v>0</v>
          </cell>
          <cell r="W2160">
            <v>0</v>
          </cell>
          <cell r="X2160">
            <v>1.7</v>
          </cell>
          <cell r="Y2160">
            <v>0</v>
          </cell>
          <cell r="Z2160">
            <v>0</v>
          </cell>
          <cell r="AA2160"/>
          <cell r="AB2160"/>
          <cell r="AC2160"/>
          <cell r="AD2160"/>
          <cell r="AE2160"/>
          <cell r="AF2160"/>
          <cell r="AG2160"/>
          <cell r="AH2160"/>
          <cell r="AI2160"/>
          <cell r="AJ2160"/>
          <cell r="AK2160"/>
          <cell r="AL2160"/>
        </row>
        <row r="2161">
          <cell r="D2161" t="str">
            <v>USD</v>
          </cell>
          <cell r="J2161" t="str">
            <v>LETRAS EN GARANTÍA</v>
          </cell>
          <cell r="L2161" t="str">
            <v>TASA CERO</v>
          </cell>
          <cell r="M2161" t="str">
            <v>Argentina</v>
          </cell>
          <cell r="Q2161" t="str">
            <v>No mercado</v>
          </cell>
          <cell r="R2161">
            <v>1.7</v>
          </cell>
          <cell r="S2161">
            <v>0</v>
          </cell>
          <cell r="T2161">
            <v>0</v>
          </cell>
          <cell r="U2161">
            <v>1.7</v>
          </cell>
          <cell r="V2161">
            <v>0</v>
          </cell>
          <cell r="W2161">
            <v>0</v>
          </cell>
          <cell r="X2161">
            <v>1.7</v>
          </cell>
          <cell r="Y2161">
            <v>0</v>
          </cell>
          <cell r="Z2161">
            <v>0</v>
          </cell>
          <cell r="AA2161"/>
          <cell r="AB2161"/>
          <cell r="AC2161"/>
          <cell r="AD2161"/>
          <cell r="AE2161"/>
          <cell r="AF2161"/>
          <cell r="AG2161"/>
          <cell r="AH2161"/>
          <cell r="AI2161"/>
          <cell r="AJ2161"/>
          <cell r="AK2161"/>
          <cell r="AL2161"/>
        </row>
        <row r="2162">
          <cell r="D2162" t="str">
            <v>USD</v>
          </cell>
          <cell r="J2162" t="str">
            <v>LETRAS EN GARANTÍA</v>
          </cell>
          <cell r="L2162" t="str">
            <v>TASA CERO</v>
          </cell>
          <cell r="M2162" t="str">
            <v>Argentina</v>
          </cell>
          <cell r="Q2162" t="str">
            <v>No mercado</v>
          </cell>
          <cell r="R2162">
            <v>1.92</v>
          </cell>
          <cell r="S2162">
            <v>0</v>
          </cell>
          <cell r="T2162">
            <v>0</v>
          </cell>
          <cell r="U2162">
            <v>1.92</v>
          </cell>
          <cell r="V2162">
            <v>0</v>
          </cell>
          <cell r="W2162">
            <v>0</v>
          </cell>
          <cell r="X2162">
            <v>1.92</v>
          </cell>
          <cell r="Y2162">
            <v>0</v>
          </cell>
          <cell r="Z2162">
            <v>0</v>
          </cell>
          <cell r="AA2162"/>
          <cell r="AB2162"/>
          <cell r="AC2162"/>
          <cell r="AD2162"/>
          <cell r="AE2162"/>
          <cell r="AF2162"/>
          <cell r="AG2162"/>
          <cell r="AH2162"/>
          <cell r="AI2162"/>
          <cell r="AJ2162"/>
          <cell r="AK2162"/>
          <cell r="AL2162"/>
        </row>
        <row r="2163">
          <cell r="D2163" t="str">
            <v>USD</v>
          </cell>
          <cell r="J2163" t="str">
            <v>LETRAS EN GARANTÍA</v>
          </cell>
          <cell r="L2163" t="str">
            <v>TASA CERO</v>
          </cell>
          <cell r="M2163" t="str">
            <v>Argentina</v>
          </cell>
          <cell r="Q2163" t="str">
            <v>No mercado</v>
          </cell>
          <cell r="R2163">
            <v>1.92</v>
          </cell>
          <cell r="S2163">
            <v>0</v>
          </cell>
          <cell r="T2163">
            <v>0</v>
          </cell>
          <cell r="U2163">
            <v>1.92</v>
          </cell>
          <cell r="V2163">
            <v>0</v>
          </cell>
          <cell r="W2163">
            <v>0</v>
          </cell>
          <cell r="X2163">
            <v>1.92</v>
          </cell>
          <cell r="Y2163">
            <v>0</v>
          </cell>
          <cell r="Z2163">
            <v>0</v>
          </cell>
          <cell r="AA2163"/>
          <cell r="AB2163"/>
          <cell r="AC2163"/>
          <cell r="AD2163"/>
          <cell r="AE2163"/>
          <cell r="AF2163"/>
          <cell r="AG2163"/>
          <cell r="AH2163"/>
          <cell r="AI2163"/>
          <cell r="AJ2163"/>
          <cell r="AK2163"/>
          <cell r="AL2163"/>
        </row>
        <row r="2164">
          <cell r="D2164" t="str">
            <v>USD</v>
          </cell>
          <cell r="J2164" t="str">
            <v>LETRAS EN GARANTÍA</v>
          </cell>
          <cell r="L2164" t="str">
            <v>TASA CERO</v>
          </cell>
          <cell r="M2164" t="str">
            <v>Argentina</v>
          </cell>
          <cell r="Q2164" t="str">
            <v>No mercado</v>
          </cell>
          <cell r="R2164">
            <v>1.92</v>
          </cell>
          <cell r="S2164">
            <v>0</v>
          </cell>
          <cell r="T2164">
            <v>0</v>
          </cell>
          <cell r="U2164">
            <v>1.92</v>
          </cell>
          <cell r="V2164">
            <v>0</v>
          </cell>
          <cell r="W2164">
            <v>0</v>
          </cell>
          <cell r="X2164">
            <v>1.92</v>
          </cell>
          <cell r="Y2164">
            <v>0</v>
          </cell>
          <cell r="Z2164">
            <v>0</v>
          </cell>
          <cell r="AA2164"/>
          <cell r="AB2164"/>
          <cell r="AC2164"/>
          <cell r="AD2164"/>
          <cell r="AE2164"/>
          <cell r="AF2164"/>
          <cell r="AG2164"/>
          <cell r="AH2164"/>
          <cell r="AI2164"/>
          <cell r="AJ2164"/>
          <cell r="AK2164"/>
          <cell r="AL2164"/>
        </row>
        <row r="2165">
          <cell r="D2165" t="str">
            <v>USD</v>
          </cell>
          <cell r="J2165" t="str">
            <v>LETRAS EN GARANTÍA</v>
          </cell>
          <cell r="L2165" t="str">
            <v>TASA CERO</v>
          </cell>
          <cell r="M2165" t="str">
            <v>Argentina</v>
          </cell>
          <cell r="Q2165" t="str">
            <v>No mercado</v>
          </cell>
          <cell r="R2165">
            <v>1.92</v>
          </cell>
          <cell r="S2165">
            <v>0</v>
          </cell>
          <cell r="T2165">
            <v>0</v>
          </cell>
          <cell r="U2165">
            <v>1.92</v>
          </cell>
          <cell r="V2165">
            <v>0</v>
          </cell>
          <cell r="W2165">
            <v>0</v>
          </cell>
          <cell r="X2165">
            <v>1.92</v>
          </cell>
          <cell r="Y2165">
            <v>0</v>
          </cell>
          <cell r="Z2165">
            <v>0</v>
          </cell>
          <cell r="AA2165"/>
          <cell r="AB2165"/>
          <cell r="AC2165"/>
          <cell r="AD2165"/>
          <cell r="AE2165"/>
          <cell r="AF2165"/>
          <cell r="AG2165"/>
          <cell r="AH2165"/>
          <cell r="AI2165"/>
          <cell r="AJ2165"/>
          <cell r="AK2165"/>
          <cell r="AL2165"/>
        </row>
        <row r="2166">
          <cell r="D2166" t="str">
            <v>USD</v>
          </cell>
          <cell r="J2166" t="str">
            <v>LETRAS EN GARANTÍA</v>
          </cell>
          <cell r="L2166" t="str">
            <v>TASA CERO</v>
          </cell>
          <cell r="M2166" t="str">
            <v>Argentina</v>
          </cell>
          <cell r="Q2166" t="str">
            <v>No mercado</v>
          </cell>
          <cell r="R2166">
            <v>1.92</v>
          </cell>
          <cell r="S2166">
            <v>0</v>
          </cell>
          <cell r="T2166">
            <v>0</v>
          </cell>
          <cell r="U2166">
            <v>1.92</v>
          </cell>
          <cell r="V2166">
            <v>0</v>
          </cell>
          <cell r="W2166">
            <v>0</v>
          </cell>
          <cell r="X2166">
            <v>1.92</v>
          </cell>
          <cell r="Y2166">
            <v>0</v>
          </cell>
          <cell r="Z2166">
            <v>0</v>
          </cell>
          <cell r="AA2166"/>
          <cell r="AB2166"/>
          <cell r="AC2166"/>
          <cell r="AD2166"/>
          <cell r="AE2166"/>
          <cell r="AF2166"/>
          <cell r="AG2166"/>
          <cell r="AH2166"/>
          <cell r="AI2166"/>
          <cell r="AJ2166"/>
          <cell r="AK2166"/>
          <cell r="AL2166"/>
        </row>
        <row r="2167">
          <cell r="D2167" t="str">
            <v>USD</v>
          </cell>
          <cell r="J2167" t="str">
            <v>LETRAS EN GARANTÍA</v>
          </cell>
          <cell r="L2167" t="str">
            <v>TASA CERO</v>
          </cell>
          <cell r="M2167" t="str">
            <v>Argentina</v>
          </cell>
          <cell r="Q2167" t="str">
            <v>No mercado</v>
          </cell>
          <cell r="R2167">
            <v>1.92</v>
          </cell>
          <cell r="S2167">
            <v>0</v>
          </cell>
          <cell r="T2167">
            <v>0</v>
          </cell>
          <cell r="U2167">
            <v>1.92</v>
          </cell>
          <cell r="V2167">
            <v>0</v>
          </cell>
          <cell r="W2167">
            <v>0</v>
          </cell>
          <cell r="X2167">
            <v>1.92</v>
          </cell>
          <cell r="Y2167">
            <v>0</v>
          </cell>
          <cell r="Z2167">
            <v>0</v>
          </cell>
          <cell r="AA2167"/>
          <cell r="AB2167"/>
          <cell r="AC2167"/>
          <cell r="AD2167"/>
          <cell r="AE2167"/>
          <cell r="AF2167"/>
          <cell r="AG2167"/>
          <cell r="AH2167"/>
          <cell r="AI2167"/>
          <cell r="AJ2167"/>
          <cell r="AK2167"/>
          <cell r="AL2167"/>
        </row>
        <row r="2168">
          <cell r="D2168" t="str">
            <v>USD</v>
          </cell>
          <cell r="J2168" t="str">
            <v>LETRAS EN GARANTÍA</v>
          </cell>
          <cell r="L2168" t="str">
            <v>TASA CERO</v>
          </cell>
          <cell r="M2168" t="str">
            <v>Argentina</v>
          </cell>
          <cell r="Q2168" t="str">
            <v>No mercado</v>
          </cell>
          <cell r="R2168">
            <v>1.92</v>
          </cell>
          <cell r="S2168">
            <v>0</v>
          </cell>
          <cell r="T2168">
            <v>0</v>
          </cell>
          <cell r="U2168">
            <v>1.92</v>
          </cell>
          <cell r="V2168">
            <v>0</v>
          </cell>
          <cell r="W2168">
            <v>0</v>
          </cell>
          <cell r="X2168">
            <v>1.92</v>
          </cell>
          <cell r="Y2168">
            <v>0</v>
          </cell>
          <cell r="Z2168">
            <v>0</v>
          </cell>
          <cell r="AA2168"/>
          <cell r="AB2168"/>
          <cell r="AC2168"/>
          <cell r="AD2168"/>
          <cell r="AE2168"/>
          <cell r="AF2168"/>
          <cell r="AG2168"/>
          <cell r="AH2168"/>
          <cell r="AI2168"/>
          <cell r="AJ2168"/>
          <cell r="AK2168"/>
          <cell r="AL2168"/>
        </row>
        <row r="2169">
          <cell r="D2169" t="str">
            <v>USD</v>
          </cell>
          <cell r="J2169" t="str">
            <v>LETRAS EN GARANTÍA</v>
          </cell>
          <cell r="L2169" t="str">
            <v>TASA CERO</v>
          </cell>
          <cell r="M2169" t="str">
            <v>Argentina</v>
          </cell>
          <cell r="Q2169" t="str">
            <v>No mercado</v>
          </cell>
          <cell r="R2169">
            <v>1.92</v>
          </cell>
          <cell r="S2169">
            <v>0</v>
          </cell>
          <cell r="T2169">
            <v>0</v>
          </cell>
          <cell r="U2169">
            <v>1.92</v>
          </cell>
          <cell r="V2169">
            <v>0</v>
          </cell>
          <cell r="W2169">
            <v>0</v>
          </cell>
          <cell r="X2169">
            <v>1.92</v>
          </cell>
          <cell r="Y2169">
            <v>0</v>
          </cell>
          <cell r="Z2169">
            <v>0</v>
          </cell>
          <cell r="AA2169"/>
          <cell r="AB2169"/>
          <cell r="AC2169"/>
          <cell r="AD2169"/>
          <cell r="AE2169"/>
          <cell r="AF2169"/>
          <cell r="AG2169"/>
          <cell r="AH2169"/>
          <cell r="AI2169"/>
          <cell r="AJ2169"/>
          <cell r="AK2169"/>
          <cell r="AL2169"/>
        </row>
        <row r="2170">
          <cell r="D2170" t="str">
            <v>USD</v>
          </cell>
          <cell r="J2170" t="str">
            <v>LETRAS EN GARANTÍA</v>
          </cell>
          <cell r="L2170" t="str">
            <v>TASA CERO</v>
          </cell>
          <cell r="M2170" t="str">
            <v>Argentina</v>
          </cell>
          <cell r="Q2170" t="str">
            <v>No mercado</v>
          </cell>
          <cell r="R2170">
            <v>1.92</v>
          </cell>
          <cell r="S2170">
            <v>0</v>
          </cell>
          <cell r="T2170">
            <v>0</v>
          </cell>
          <cell r="U2170">
            <v>1.92</v>
          </cell>
          <cell r="V2170">
            <v>0</v>
          </cell>
          <cell r="W2170">
            <v>0</v>
          </cell>
          <cell r="X2170">
            <v>1.92</v>
          </cell>
          <cell r="Y2170">
            <v>0</v>
          </cell>
          <cell r="Z2170">
            <v>0</v>
          </cell>
          <cell r="AA2170"/>
          <cell r="AB2170"/>
          <cell r="AC2170"/>
          <cell r="AD2170"/>
          <cell r="AE2170"/>
          <cell r="AF2170"/>
          <cell r="AG2170"/>
          <cell r="AH2170"/>
          <cell r="AI2170"/>
          <cell r="AJ2170"/>
          <cell r="AK2170"/>
          <cell r="AL2170"/>
        </row>
        <row r="2171">
          <cell r="D2171" t="str">
            <v>USD</v>
          </cell>
          <cell r="J2171" t="str">
            <v>LETRAS EN GARANTÍA</v>
          </cell>
          <cell r="L2171" t="str">
            <v>TASA CERO</v>
          </cell>
          <cell r="M2171" t="str">
            <v>Argentina</v>
          </cell>
          <cell r="Q2171" t="str">
            <v>No mercado</v>
          </cell>
          <cell r="R2171">
            <v>1.92</v>
          </cell>
          <cell r="S2171">
            <v>0</v>
          </cell>
          <cell r="T2171">
            <v>0</v>
          </cell>
          <cell r="U2171">
            <v>1.92</v>
          </cell>
          <cell r="V2171">
            <v>0</v>
          </cell>
          <cell r="W2171">
            <v>0</v>
          </cell>
          <cell r="X2171">
            <v>1.92</v>
          </cell>
          <cell r="Y2171">
            <v>0</v>
          </cell>
          <cell r="Z2171">
            <v>0</v>
          </cell>
          <cell r="AA2171"/>
          <cell r="AB2171"/>
          <cell r="AC2171"/>
          <cell r="AD2171"/>
          <cell r="AE2171"/>
          <cell r="AF2171"/>
          <cell r="AG2171"/>
          <cell r="AH2171"/>
          <cell r="AI2171"/>
          <cell r="AJ2171"/>
          <cell r="AK2171"/>
          <cell r="AL2171"/>
        </row>
        <row r="2172">
          <cell r="D2172" t="str">
            <v>USD</v>
          </cell>
          <cell r="J2172" t="str">
            <v>LETRAS EN GARANTÍA</v>
          </cell>
          <cell r="L2172" t="str">
            <v>TASA CERO</v>
          </cell>
          <cell r="M2172" t="str">
            <v>Argentina</v>
          </cell>
          <cell r="Q2172" t="str">
            <v>No mercado</v>
          </cell>
          <cell r="R2172">
            <v>1.92</v>
          </cell>
          <cell r="S2172">
            <v>0</v>
          </cell>
          <cell r="T2172">
            <v>0</v>
          </cell>
          <cell r="U2172">
            <v>1.92</v>
          </cell>
          <cell r="V2172">
            <v>0</v>
          </cell>
          <cell r="W2172">
            <v>0</v>
          </cell>
          <cell r="X2172">
            <v>1.92</v>
          </cell>
          <cell r="Y2172">
            <v>0</v>
          </cell>
          <cell r="Z2172">
            <v>0</v>
          </cell>
          <cell r="AA2172"/>
          <cell r="AB2172"/>
          <cell r="AC2172"/>
          <cell r="AD2172"/>
          <cell r="AE2172"/>
          <cell r="AF2172"/>
          <cell r="AG2172"/>
          <cell r="AH2172"/>
          <cell r="AI2172"/>
          <cell r="AJ2172"/>
          <cell r="AK2172"/>
          <cell r="AL2172"/>
        </row>
        <row r="2173">
          <cell r="D2173" t="str">
            <v>USD</v>
          </cell>
          <cell r="J2173" t="str">
            <v>LETRAS EN GARANTÍA</v>
          </cell>
          <cell r="L2173" t="str">
            <v>TASA CERO</v>
          </cell>
          <cell r="M2173" t="str">
            <v>Argentina</v>
          </cell>
          <cell r="Q2173" t="str">
            <v>No mercado</v>
          </cell>
          <cell r="R2173">
            <v>1.92</v>
          </cell>
          <cell r="S2173">
            <v>0</v>
          </cell>
          <cell r="T2173">
            <v>0</v>
          </cell>
          <cell r="U2173">
            <v>1.92</v>
          </cell>
          <cell r="V2173">
            <v>0</v>
          </cell>
          <cell r="W2173">
            <v>0</v>
          </cell>
          <cell r="X2173">
            <v>1.92</v>
          </cell>
          <cell r="Y2173">
            <v>0</v>
          </cell>
          <cell r="Z2173">
            <v>0</v>
          </cell>
          <cell r="AA2173"/>
          <cell r="AB2173"/>
          <cell r="AC2173"/>
          <cell r="AD2173"/>
          <cell r="AE2173"/>
          <cell r="AF2173"/>
          <cell r="AG2173"/>
          <cell r="AH2173"/>
          <cell r="AI2173"/>
          <cell r="AJ2173"/>
          <cell r="AK2173"/>
          <cell r="AL2173"/>
        </row>
        <row r="2174">
          <cell r="D2174" t="str">
            <v>USD</v>
          </cell>
          <cell r="J2174" t="str">
            <v>LETRAS EN GARANTÍA</v>
          </cell>
          <cell r="L2174" t="str">
            <v>TASA CERO</v>
          </cell>
          <cell r="M2174" t="str">
            <v>Argentina</v>
          </cell>
          <cell r="Q2174" t="str">
            <v>No mercado</v>
          </cell>
          <cell r="R2174">
            <v>1.92</v>
          </cell>
          <cell r="S2174">
            <v>0</v>
          </cell>
          <cell r="T2174">
            <v>0</v>
          </cell>
          <cell r="U2174">
            <v>1.92</v>
          </cell>
          <cell r="V2174">
            <v>0</v>
          </cell>
          <cell r="W2174">
            <v>0</v>
          </cell>
          <cell r="X2174">
            <v>1.92</v>
          </cell>
          <cell r="Y2174">
            <v>0</v>
          </cell>
          <cell r="Z2174">
            <v>0</v>
          </cell>
          <cell r="AA2174"/>
          <cell r="AB2174"/>
          <cell r="AC2174"/>
          <cell r="AD2174"/>
          <cell r="AE2174"/>
          <cell r="AF2174"/>
          <cell r="AG2174"/>
          <cell r="AH2174"/>
          <cell r="AI2174"/>
          <cell r="AJ2174"/>
          <cell r="AK2174"/>
          <cell r="AL2174"/>
        </row>
        <row r="2175">
          <cell r="D2175" t="str">
            <v>USD</v>
          </cell>
          <cell r="J2175" t="str">
            <v>LETRAS EN GARANTÍA</v>
          </cell>
          <cell r="L2175" t="str">
            <v>TASA CERO</v>
          </cell>
          <cell r="M2175" t="str">
            <v>Argentina</v>
          </cell>
          <cell r="Q2175" t="str">
            <v>No mercado</v>
          </cell>
          <cell r="R2175">
            <v>1.92</v>
          </cell>
          <cell r="S2175">
            <v>0</v>
          </cell>
          <cell r="T2175">
            <v>0</v>
          </cell>
          <cell r="U2175">
            <v>1.92</v>
          </cell>
          <cell r="V2175">
            <v>0</v>
          </cell>
          <cell r="W2175">
            <v>0</v>
          </cell>
          <cell r="X2175">
            <v>1.92</v>
          </cell>
          <cell r="Y2175">
            <v>0</v>
          </cell>
          <cell r="Z2175">
            <v>0</v>
          </cell>
          <cell r="AA2175"/>
          <cell r="AB2175"/>
          <cell r="AC2175"/>
          <cell r="AD2175"/>
          <cell r="AE2175"/>
          <cell r="AF2175"/>
          <cell r="AG2175"/>
          <cell r="AH2175"/>
          <cell r="AI2175"/>
          <cell r="AJ2175"/>
          <cell r="AK2175"/>
          <cell r="AL2175"/>
        </row>
        <row r="2176">
          <cell r="D2176" t="str">
            <v>USD</v>
          </cell>
          <cell r="J2176" t="str">
            <v>LETRAS EN GARANTÍA</v>
          </cell>
          <cell r="L2176" t="str">
            <v>TASA CERO</v>
          </cell>
          <cell r="M2176" t="str">
            <v>Argentina</v>
          </cell>
          <cell r="Q2176" t="str">
            <v>No mercado</v>
          </cell>
          <cell r="R2176">
            <v>1.92</v>
          </cell>
          <cell r="S2176">
            <v>0</v>
          </cell>
          <cell r="T2176">
            <v>0</v>
          </cell>
          <cell r="U2176">
            <v>1.92</v>
          </cell>
          <cell r="V2176">
            <v>0</v>
          </cell>
          <cell r="W2176">
            <v>0</v>
          </cell>
          <cell r="X2176">
            <v>1.92</v>
          </cell>
          <cell r="Y2176">
            <v>0</v>
          </cell>
          <cell r="Z2176">
            <v>0</v>
          </cell>
          <cell r="AA2176"/>
          <cell r="AB2176"/>
          <cell r="AC2176"/>
          <cell r="AD2176"/>
          <cell r="AE2176"/>
          <cell r="AF2176"/>
          <cell r="AG2176"/>
          <cell r="AH2176"/>
          <cell r="AI2176"/>
          <cell r="AJ2176"/>
          <cell r="AK2176"/>
          <cell r="AL2176"/>
        </row>
        <row r="2177">
          <cell r="D2177" t="str">
            <v>USD</v>
          </cell>
          <cell r="J2177" t="str">
            <v>LETRAS EN GARANTÍA</v>
          </cell>
          <cell r="L2177" t="str">
            <v>TASA CERO</v>
          </cell>
          <cell r="M2177" t="str">
            <v>Argentina</v>
          </cell>
          <cell r="Q2177" t="str">
            <v>No mercado</v>
          </cell>
          <cell r="R2177">
            <v>1.92</v>
          </cell>
          <cell r="S2177">
            <v>0</v>
          </cell>
          <cell r="T2177">
            <v>0</v>
          </cell>
          <cell r="U2177">
            <v>1.92</v>
          </cell>
          <cell r="V2177">
            <v>0</v>
          </cell>
          <cell r="W2177">
            <v>0</v>
          </cell>
          <cell r="X2177">
            <v>1.92</v>
          </cell>
          <cell r="Y2177">
            <v>0</v>
          </cell>
          <cell r="Z2177">
            <v>0</v>
          </cell>
          <cell r="AA2177"/>
          <cell r="AB2177"/>
          <cell r="AC2177"/>
          <cell r="AD2177"/>
          <cell r="AE2177"/>
          <cell r="AF2177"/>
          <cell r="AG2177"/>
          <cell r="AH2177"/>
          <cell r="AI2177"/>
          <cell r="AJ2177"/>
          <cell r="AK2177"/>
          <cell r="AL2177"/>
        </row>
        <row r="2178">
          <cell r="D2178" t="str">
            <v>USD</v>
          </cell>
          <cell r="J2178" t="str">
            <v>LETRAS EN GARANTÍA</v>
          </cell>
          <cell r="L2178" t="str">
            <v>TASA CERO</v>
          </cell>
          <cell r="M2178" t="str">
            <v>Argentina</v>
          </cell>
          <cell r="Q2178" t="str">
            <v>No mercado</v>
          </cell>
          <cell r="R2178">
            <v>1.92</v>
          </cell>
          <cell r="S2178">
            <v>0</v>
          </cell>
          <cell r="T2178">
            <v>0</v>
          </cell>
          <cell r="U2178">
            <v>1.92</v>
          </cell>
          <cell r="V2178">
            <v>0</v>
          </cell>
          <cell r="W2178">
            <v>0</v>
          </cell>
          <cell r="X2178">
            <v>1.92</v>
          </cell>
          <cell r="Y2178">
            <v>0</v>
          </cell>
          <cell r="Z2178">
            <v>0</v>
          </cell>
          <cell r="AA2178"/>
          <cell r="AB2178"/>
          <cell r="AC2178"/>
          <cell r="AD2178"/>
          <cell r="AE2178"/>
          <cell r="AF2178"/>
          <cell r="AG2178"/>
          <cell r="AH2178"/>
          <cell r="AI2178"/>
          <cell r="AJ2178"/>
          <cell r="AK2178"/>
          <cell r="AL2178"/>
        </row>
        <row r="2179">
          <cell r="D2179" t="str">
            <v>USD</v>
          </cell>
          <cell r="J2179" t="str">
            <v>LETRAS EN GARANTÍA</v>
          </cell>
          <cell r="L2179" t="str">
            <v>TASA CERO</v>
          </cell>
          <cell r="M2179" t="str">
            <v>Argentina</v>
          </cell>
          <cell r="Q2179" t="str">
            <v>No mercado</v>
          </cell>
          <cell r="R2179">
            <v>1.92</v>
          </cell>
          <cell r="S2179">
            <v>0</v>
          </cell>
          <cell r="T2179">
            <v>0</v>
          </cell>
          <cell r="U2179">
            <v>1.92</v>
          </cell>
          <cell r="V2179">
            <v>0</v>
          </cell>
          <cell r="W2179">
            <v>0</v>
          </cell>
          <cell r="X2179">
            <v>1.92</v>
          </cell>
          <cell r="Y2179">
            <v>0</v>
          </cell>
          <cell r="Z2179">
            <v>0</v>
          </cell>
          <cell r="AA2179"/>
          <cell r="AB2179"/>
          <cell r="AC2179"/>
          <cell r="AD2179"/>
          <cell r="AE2179"/>
          <cell r="AF2179"/>
          <cell r="AG2179"/>
          <cell r="AH2179"/>
          <cell r="AI2179"/>
          <cell r="AJ2179"/>
          <cell r="AK2179"/>
          <cell r="AL2179"/>
        </row>
        <row r="2180">
          <cell r="D2180" t="str">
            <v>USD</v>
          </cell>
          <cell r="J2180" t="str">
            <v>LETRAS EN GARANTÍA</v>
          </cell>
          <cell r="L2180" t="str">
            <v>TASA CERO</v>
          </cell>
          <cell r="M2180" t="str">
            <v>Argentina</v>
          </cell>
          <cell r="Q2180" t="str">
            <v>No mercado</v>
          </cell>
          <cell r="R2180">
            <v>1.92</v>
          </cell>
          <cell r="S2180">
            <v>0</v>
          </cell>
          <cell r="T2180">
            <v>0</v>
          </cell>
          <cell r="U2180">
            <v>1.92</v>
          </cell>
          <cell r="V2180">
            <v>0</v>
          </cell>
          <cell r="W2180">
            <v>0</v>
          </cell>
          <cell r="X2180">
            <v>1.92</v>
          </cell>
          <cell r="Y2180">
            <v>0</v>
          </cell>
          <cell r="Z2180">
            <v>0</v>
          </cell>
          <cell r="AA2180"/>
          <cell r="AB2180"/>
          <cell r="AC2180"/>
          <cell r="AD2180"/>
          <cell r="AE2180"/>
          <cell r="AF2180"/>
          <cell r="AG2180"/>
          <cell r="AH2180"/>
          <cell r="AI2180"/>
          <cell r="AJ2180"/>
          <cell r="AK2180"/>
          <cell r="AL2180"/>
        </row>
        <row r="2181">
          <cell r="D2181" t="str">
            <v>USD</v>
          </cell>
          <cell r="J2181" t="str">
            <v>LETRAS EN GARANTÍA</v>
          </cell>
          <cell r="L2181" t="str">
            <v>TASA CERO</v>
          </cell>
          <cell r="M2181" t="str">
            <v>Argentina</v>
          </cell>
          <cell r="Q2181" t="str">
            <v>No mercado</v>
          </cell>
          <cell r="R2181">
            <v>1.92</v>
          </cell>
          <cell r="S2181">
            <v>0</v>
          </cell>
          <cell r="T2181">
            <v>0</v>
          </cell>
          <cell r="U2181">
            <v>1.92</v>
          </cell>
          <cell r="V2181">
            <v>0</v>
          </cell>
          <cell r="W2181">
            <v>0</v>
          </cell>
          <cell r="X2181">
            <v>1.92</v>
          </cell>
          <cell r="Y2181">
            <v>0</v>
          </cell>
          <cell r="Z2181">
            <v>0</v>
          </cell>
          <cell r="AA2181"/>
          <cell r="AB2181"/>
          <cell r="AC2181"/>
          <cell r="AD2181"/>
          <cell r="AE2181"/>
          <cell r="AF2181"/>
          <cell r="AG2181"/>
          <cell r="AH2181"/>
          <cell r="AI2181"/>
          <cell r="AJ2181"/>
          <cell r="AK2181"/>
          <cell r="AL2181"/>
        </row>
        <row r="2182">
          <cell r="D2182" t="str">
            <v>USD</v>
          </cell>
          <cell r="J2182" t="str">
            <v>LETRAS EN GARANTÍA</v>
          </cell>
          <cell r="L2182" t="str">
            <v>TASA CERO</v>
          </cell>
          <cell r="M2182" t="str">
            <v>Argentina</v>
          </cell>
          <cell r="Q2182" t="str">
            <v>No mercado</v>
          </cell>
          <cell r="R2182">
            <v>1.9319999999999999</v>
          </cell>
          <cell r="S2182">
            <v>0</v>
          </cell>
          <cell r="T2182">
            <v>0</v>
          </cell>
          <cell r="U2182">
            <v>1.9319999999999999</v>
          </cell>
          <cell r="V2182">
            <v>0</v>
          </cell>
          <cell r="W2182">
            <v>0</v>
          </cell>
          <cell r="X2182">
            <v>1.9319999999999999</v>
          </cell>
          <cell r="Y2182">
            <v>0</v>
          </cell>
          <cell r="Z2182">
            <v>0</v>
          </cell>
          <cell r="AA2182"/>
          <cell r="AB2182"/>
          <cell r="AC2182"/>
          <cell r="AD2182"/>
          <cell r="AE2182"/>
          <cell r="AF2182"/>
          <cell r="AG2182"/>
          <cell r="AH2182"/>
          <cell r="AI2182"/>
          <cell r="AJ2182"/>
          <cell r="AK2182"/>
          <cell r="AL2182"/>
        </row>
        <row r="2183">
          <cell r="D2183" t="str">
            <v>USD</v>
          </cell>
          <cell r="J2183" t="str">
            <v>LETRAS EN GARANTÍA</v>
          </cell>
          <cell r="L2183" t="str">
            <v>TASA CERO</v>
          </cell>
          <cell r="M2183" t="str">
            <v>Argentina</v>
          </cell>
          <cell r="Q2183" t="str">
            <v>No mercado</v>
          </cell>
          <cell r="R2183">
            <v>1.9319999999999999</v>
          </cell>
          <cell r="S2183">
            <v>0</v>
          </cell>
          <cell r="T2183">
            <v>0</v>
          </cell>
          <cell r="U2183">
            <v>1.9319999999999999</v>
          </cell>
          <cell r="V2183">
            <v>0</v>
          </cell>
          <cell r="W2183">
            <v>0</v>
          </cell>
          <cell r="X2183">
            <v>1.9319999999999999</v>
          </cell>
          <cell r="Y2183">
            <v>0</v>
          </cell>
          <cell r="Z2183">
            <v>0</v>
          </cell>
          <cell r="AA2183"/>
          <cell r="AB2183"/>
          <cell r="AC2183"/>
          <cell r="AD2183"/>
          <cell r="AE2183"/>
          <cell r="AF2183"/>
          <cell r="AG2183"/>
          <cell r="AH2183"/>
          <cell r="AI2183"/>
          <cell r="AJ2183"/>
          <cell r="AK2183"/>
          <cell r="AL2183"/>
        </row>
        <row r="2184">
          <cell r="D2184" t="str">
            <v>USD</v>
          </cell>
          <cell r="J2184" t="str">
            <v>LETRAS EN GARANTÍA</v>
          </cell>
          <cell r="L2184" t="str">
            <v>TASA CERO</v>
          </cell>
          <cell r="M2184" t="str">
            <v>Argentina</v>
          </cell>
          <cell r="Q2184" t="str">
            <v>No mercado</v>
          </cell>
          <cell r="R2184">
            <v>1.9319999999999999</v>
          </cell>
          <cell r="S2184">
            <v>0</v>
          </cell>
          <cell r="T2184">
            <v>0</v>
          </cell>
          <cell r="U2184">
            <v>1.9319999999999999</v>
          </cell>
          <cell r="V2184">
            <v>0</v>
          </cell>
          <cell r="W2184">
            <v>0</v>
          </cell>
          <cell r="X2184">
            <v>1.9319999999999999</v>
          </cell>
          <cell r="Y2184">
            <v>0</v>
          </cell>
          <cell r="Z2184">
            <v>0</v>
          </cell>
          <cell r="AA2184"/>
          <cell r="AB2184"/>
          <cell r="AC2184"/>
          <cell r="AD2184"/>
          <cell r="AE2184"/>
          <cell r="AF2184"/>
          <cell r="AG2184"/>
          <cell r="AH2184"/>
          <cell r="AI2184"/>
          <cell r="AJ2184"/>
          <cell r="AK2184"/>
          <cell r="AL2184"/>
        </row>
        <row r="2185">
          <cell r="D2185" t="str">
            <v>USD</v>
          </cell>
          <cell r="J2185" t="str">
            <v>LETRAS EN GARANTÍA</v>
          </cell>
          <cell r="L2185" t="str">
            <v>TASA CERO</v>
          </cell>
          <cell r="M2185" t="str">
            <v>Argentina</v>
          </cell>
          <cell r="Q2185" t="str">
            <v>No mercado</v>
          </cell>
          <cell r="R2185">
            <v>1.9319999999999999</v>
          </cell>
          <cell r="S2185">
            <v>0</v>
          </cell>
          <cell r="T2185">
            <v>0</v>
          </cell>
          <cell r="U2185">
            <v>1.9319999999999999</v>
          </cell>
          <cell r="V2185">
            <v>0</v>
          </cell>
          <cell r="W2185">
            <v>0</v>
          </cell>
          <cell r="X2185">
            <v>1.9319999999999999</v>
          </cell>
          <cell r="Y2185">
            <v>0</v>
          </cell>
          <cell r="Z2185">
            <v>0</v>
          </cell>
          <cell r="AA2185"/>
          <cell r="AB2185"/>
          <cell r="AC2185"/>
          <cell r="AD2185"/>
          <cell r="AE2185"/>
          <cell r="AF2185"/>
          <cell r="AG2185"/>
          <cell r="AH2185"/>
          <cell r="AI2185"/>
          <cell r="AJ2185"/>
          <cell r="AK2185"/>
          <cell r="AL2185"/>
        </row>
        <row r="2186">
          <cell r="D2186" t="str">
            <v>USD</v>
          </cell>
          <cell r="J2186" t="str">
            <v>LETRAS EN GARANTÍA</v>
          </cell>
          <cell r="L2186" t="str">
            <v>TASA CERO</v>
          </cell>
          <cell r="M2186" t="str">
            <v>Argentina</v>
          </cell>
          <cell r="Q2186" t="str">
            <v>No mercado</v>
          </cell>
          <cell r="R2186">
            <v>1.9319999999999999</v>
          </cell>
          <cell r="S2186">
            <v>0</v>
          </cell>
          <cell r="T2186">
            <v>0</v>
          </cell>
          <cell r="U2186">
            <v>1.9319999999999999</v>
          </cell>
          <cell r="V2186">
            <v>0</v>
          </cell>
          <cell r="W2186">
            <v>0</v>
          </cell>
          <cell r="X2186">
            <v>1.9319999999999999</v>
          </cell>
          <cell r="Y2186">
            <v>0</v>
          </cell>
          <cell r="Z2186">
            <v>0</v>
          </cell>
          <cell r="AA2186"/>
          <cell r="AB2186"/>
          <cell r="AC2186"/>
          <cell r="AD2186"/>
          <cell r="AE2186"/>
          <cell r="AF2186"/>
          <cell r="AG2186"/>
          <cell r="AH2186"/>
          <cell r="AI2186"/>
          <cell r="AJ2186"/>
          <cell r="AK2186"/>
          <cell r="AL2186"/>
        </row>
        <row r="2187">
          <cell r="D2187" t="str">
            <v>USD</v>
          </cell>
          <cell r="J2187" t="str">
            <v>LETRAS EN GARANTÍA</v>
          </cell>
          <cell r="L2187" t="str">
            <v>TASA CERO</v>
          </cell>
          <cell r="M2187" t="str">
            <v>Argentina</v>
          </cell>
          <cell r="Q2187" t="str">
            <v>No mercado</v>
          </cell>
          <cell r="R2187">
            <v>1.9319999999999999</v>
          </cell>
          <cell r="S2187">
            <v>0</v>
          </cell>
          <cell r="T2187">
            <v>0</v>
          </cell>
          <cell r="U2187">
            <v>1.9319999999999999</v>
          </cell>
          <cell r="V2187">
            <v>0</v>
          </cell>
          <cell r="W2187">
            <v>0</v>
          </cell>
          <cell r="X2187">
            <v>1.9319999999999999</v>
          </cell>
          <cell r="Y2187">
            <v>0</v>
          </cell>
          <cell r="Z2187">
            <v>0</v>
          </cell>
          <cell r="AA2187"/>
          <cell r="AB2187"/>
          <cell r="AC2187"/>
          <cell r="AD2187"/>
          <cell r="AE2187"/>
          <cell r="AF2187"/>
          <cell r="AG2187"/>
          <cell r="AH2187"/>
          <cell r="AI2187"/>
          <cell r="AJ2187"/>
          <cell r="AK2187"/>
          <cell r="AL2187"/>
        </row>
        <row r="2188">
          <cell r="D2188" t="str">
            <v>USD</v>
          </cell>
          <cell r="J2188" t="str">
            <v>LETRAS EN GARANTÍA</v>
          </cell>
          <cell r="L2188" t="str">
            <v>TASA CERO</v>
          </cell>
          <cell r="M2188" t="str">
            <v>Argentina</v>
          </cell>
          <cell r="Q2188" t="str">
            <v>No mercado</v>
          </cell>
          <cell r="R2188">
            <v>1.9319999999999999</v>
          </cell>
          <cell r="S2188">
            <v>0</v>
          </cell>
          <cell r="T2188">
            <v>0</v>
          </cell>
          <cell r="U2188">
            <v>1.9319999999999999</v>
          </cell>
          <cell r="V2188">
            <v>0</v>
          </cell>
          <cell r="W2188">
            <v>0</v>
          </cell>
          <cell r="X2188">
            <v>1.9319999999999999</v>
          </cell>
          <cell r="Y2188">
            <v>0</v>
          </cell>
          <cell r="Z2188">
            <v>0</v>
          </cell>
          <cell r="AA2188"/>
          <cell r="AB2188"/>
          <cell r="AC2188"/>
          <cell r="AD2188"/>
          <cell r="AE2188"/>
          <cell r="AF2188"/>
          <cell r="AG2188"/>
          <cell r="AH2188"/>
          <cell r="AI2188"/>
          <cell r="AJ2188"/>
          <cell r="AK2188"/>
          <cell r="AL2188"/>
        </row>
        <row r="2189">
          <cell r="D2189" t="str">
            <v>USD</v>
          </cell>
          <cell r="J2189" t="str">
            <v>LETRAS EN GARANTÍA</v>
          </cell>
          <cell r="L2189" t="str">
            <v>TASA CERO</v>
          </cell>
          <cell r="M2189" t="str">
            <v>Argentina</v>
          </cell>
          <cell r="Q2189" t="str">
            <v>No mercado</v>
          </cell>
          <cell r="R2189">
            <v>1.9319999999999999</v>
          </cell>
          <cell r="S2189">
            <v>0</v>
          </cell>
          <cell r="T2189">
            <v>0</v>
          </cell>
          <cell r="U2189">
            <v>1.9319999999999999</v>
          </cell>
          <cell r="V2189">
            <v>0</v>
          </cell>
          <cell r="W2189">
            <v>0</v>
          </cell>
          <cell r="X2189">
            <v>1.9319999999999999</v>
          </cell>
          <cell r="Y2189">
            <v>0</v>
          </cell>
          <cell r="Z2189">
            <v>0</v>
          </cell>
          <cell r="AA2189"/>
          <cell r="AB2189"/>
          <cell r="AC2189"/>
          <cell r="AD2189"/>
          <cell r="AE2189"/>
          <cell r="AF2189"/>
          <cell r="AG2189"/>
          <cell r="AH2189"/>
          <cell r="AI2189"/>
          <cell r="AJ2189"/>
          <cell r="AK2189"/>
          <cell r="AL2189"/>
        </row>
        <row r="2190">
          <cell r="D2190" t="str">
            <v>USD</v>
          </cell>
          <cell r="J2190" t="str">
            <v>LETRAS EN GARANTÍA</v>
          </cell>
          <cell r="L2190" t="str">
            <v>TASA CERO</v>
          </cell>
          <cell r="M2190" t="str">
            <v>Argentina</v>
          </cell>
          <cell r="Q2190" t="str">
            <v>No mercado</v>
          </cell>
          <cell r="R2190">
            <v>1.9319999999999999</v>
          </cell>
          <cell r="S2190">
            <v>0</v>
          </cell>
          <cell r="T2190">
            <v>0</v>
          </cell>
          <cell r="U2190">
            <v>1.9319999999999999</v>
          </cell>
          <cell r="V2190">
            <v>0</v>
          </cell>
          <cell r="W2190">
            <v>0</v>
          </cell>
          <cell r="X2190">
            <v>1.9319999999999999</v>
          </cell>
          <cell r="Y2190">
            <v>0</v>
          </cell>
          <cell r="Z2190">
            <v>0</v>
          </cell>
          <cell r="AA2190"/>
          <cell r="AB2190"/>
          <cell r="AC2190"/>
          <cell r="AD2190"/>
          <cell r="AE2190"/>
          <cell r="AF2190"/>
          <cell r="AG2190"/>
          <cell r="AH2190"/>
          <cell r="AI2190"/>
          <cell r="AJ2190"/>
          <cell r="AK2190"/>
          <cell r="AL2190"/>
        </row>
        <row r="2191">
          <cell r="D2191" t="str">
            <v>USD</v>
          </cell>
          <cell r="J2191" t="str">
            <v>LETRAS EN GARANTÍA</v>
          </cell>
          <cell r="L2191" t="str">
            <v>TASA CERO</v>
          </cell>
          <cell r="M2191" t="str">
            <v>Argentina</v>
          </cell>
          <cell r="Q2191" t="str">
            <v>No mercado</v>
          </cell>
          <cell r="R2191">
            <v>1.9319999999999999</v>
          </cell>
          <cell r="S2191">
            <v>0</v>
          </cell>
          <cell r="T2191">
            <v>0</v>
          </cell>
          <cell r="U2191">
            <v>1.9319999999999999</v>
          </cell>
          <cell r="V2191">
            <v>0</v>
          </cell>
          <cell r="W2191">
            <v>0</v>
          </cell>
          <cell r="X2191">
            <v>1.9319999999999999</v>
          </cell>
          <cell r="Y2191">
            <v>0</v>
          </cell>
          <cell r="Z2191">
            <v>0</v>
          </cell>
          <cell r="AA2191"/>
          <cell r="AB2191"/>
          <cell r="AC2191"/>
          <cell r="AD2191"/>
          <cell r="AE2191"/>
          <cell r="AF2191"/>
          <cell r="AG2191"/>
          <cell r="AH2191"/>
          <cell r="AI2191"/>
          <cell r="AJ2191"/>
          <cell r="AK2191"/>
          <cell r="AL2191"/>
        </row>
        <row r="2192">
          <cell r="D2192" t="str">
            <v>USD</v>
          </cell>
          <cell r="J2192" t="str">
            <v>LETRAS EN GARANTÍA</v>
          </cell>
          <cell r="L2192" t="str">
            <v>TASA CERO</v>
          </cell>
          <cell r="M2192" t="str">
            <v>Argentina</v>
          </cell>
          <cell r="Q2192" t="str">
            <v>No mercado</v>
          </cell>
          <cell r="R2192">
            <v>1.9319999999999999</v>
          </cell>
          <cell r="S2192">
            <v>0</v>
          </cell>
          <cell r="T2192">
            <v>0</v>
          </cell>
          <cell r="U2192">
            <v>1.9319999999999999</v>
          </cell>
          <cell r="V2192">
            <v>0</v>
          </cell>
          <cell r="W2192">
            <v>0</v>
          </cell>
          <cell r="X2192">
            <v>1.9319999999999999</v>
          </cell>
          <cell r="Y2192">
            <v>0</v>
          </cell>
          <cell r="Z2192">
            <v>0</v>
          </cell>
          <cell r="AA2192"/>
          <cell r="AB2192"/>
          <cell r="AC2192"/>
          <cell r="AD2192"/>
          <cell r="AE2192"/>
          <cell r="AF2192"/>
          <cell r="AG2192"/>
          <cell r="AH2192"/>
          <cell r="AI2192"/>
          <cell r="AJ2192"/>
          <cell r="AK2192"/>
          <cell r="AL2192"/>
        </row>
        <row r="2193">
          <cell r="D2193" t="str">
            <v>USD</v>
          </cell>
          <cell r="J2193" t="str">
            <v>LETRAS EN GARANTÍA</v>
          </cell>
          <cell r="L2193" t="str">
            <v>TASA CERO</v>
          </cell>
          <cell r="M2193" t="str">
            <v>Argentina</v>
          </cell>
          <cell r="Q2193" t="str">
            <v>No mercado</v>
          </cell>
          <cell r="R2193">
            <v>1.9319999999999999</v>
          </cell>
          <cell r="S2193">
            <v>0</v>
          </cell>
          <cell r="T2193">
            <v>0</v>
          </cell>
          <cell r="U2193">
            <v>1.9319999999999999</v>
          </cell>
          <cell r="V2193">
            <v>0</v>
          </cell>
          <cell r="W2193">
            <v>0</v>
          </cell>
          <cell r="X2193">
            <v>1.9319999999999999</v>
          </cell>
          <cell r="Y2193">
            <v>0</v>
          </cell>
          <cell r="Z2193">
            <v>0</v>
          </cell>
          <cell r="AA2193"/>
          <cell r="AB2193"/>
          <cell r="AC2193"/>
          <cell r="AD2193"/>
          <cell r="AE2193"/>
          <cell r="AF2193"/>
          <cell r="AG2193"/>
          <cell r="AH2193"/>
          <cell r="AI2193"/>
          <cell r="AJ2193"/>
          <cell r="AK2193"/>
          <cell r="AL2193"/>
        </row>
        <row r="2194">
          <cell r="D2194" t="str">
            <v>USD</v>
          </cell>
          <cell r="J2194" t="str">
            <v>LETRAS EN GARANTÍA</v>
          </cell>
          <cell r="L2194" t="str">
            <v>TASA CERO</v>
          </cell>
          <cell r="M2194" t="str">
            <v>Argentina</v>
          </cell>
          <cell r="Q2194" t="str">
            <v>No mercado</v>
          </cell>
          <cell r="R2194">
            <v>1.9319999999999999</v>
          </cell>
          <cell r="S2194">
            <v>0</v>
          </cell>
          <cell r="T2194">
            <v>0</v>
          </cell>
          <cell r="U2194">
            <v>1.9319999999999999</v>
          </cell>
          <cell r="V2194">
            <v>0</v>
          </cell>
          <cell r="W2194">
            <v>0</v>
          </cell>
          <cell r="X2194">
            <v>1.9319999999999999</v>
          </cell>
          <cell r="Y2194">
            <v>0</v>
          </cell>
          <cell r="Z2194">
            <v>0</v>
          </cell>
          <cell r="AA2194"/>
          <cell r="AB2194"/>
          <cell r="AC2194"/>
          <cell r="AD2194"/>
          <cell r="AE2194"/>
          <cell r="AF2194"/>
          <cell r="AG2194"/>
          <cell r="AH2194"/>
          <cell r="AI2194"/>
          <cell r="AJ2194"/>
          <cell r="AK2194"/>
          <cell r="AL2194"/>
        </row>
        <row r="2195">
          <cell r="D2195" t="str">
            <v>USD</v>
          </cell>
          <cell r="J2195" t="str">
            <v>LETRAS EN GARANTÍA</v>
          </cell>
          <cell r="L2195" t="str">
            <v>TASA CERO</v>
          </cell>
          <cell r="M2195" t="str">
            <v>Argentina</v>
          </cell>
          <cell r="Q2195" t="str">
            <v>No mercado</v>
          </cell>
          <cell r="R2195">
            <v>1.9319999999999999</v>
          </cell>
          <cell r="S2195">
            <v>0</v>
          </cell>
          <cell r="T2195">
            <v>0</v>
          </cell>
          <cell r="U2195">
            <v>1.9319999999999999</v>
          </cell>
          <cell r="V2195">
            <v>0</v>
          </cell>
          <cell r="W2195">
            <v>0</v>
          </cell>
          <cell r="X2195">
            <v>1.9319999999999999</v>
          </cell>
          <cell r="Y2195">
            <v>0</v>
          </cell>
          <cell r="Z2195">
            <v>0</v>
          </cell>
          <cell r="AA2195"/>
          <cell r="AB2195"/>
          <cell r="AC2195"/>
          <cell r="AD2195"/>
          <cell r="AE2195"/>
          <cell r="AF2195"/>
          <cell r="AG2195"/>
          <cell r="AH2195"/>
          <cell r="AI2195"/>
          <cell r="AJ2195"/>
          <cell r="AK2195"/>
          <cell r="AL2195"/>
        </row>
        <row r="2196">
          <cell r="D2196" t="str">
            <v>USD</v>
          </cell>
          <cell r="J2196" t="str">
            <v>LETRAS EN GARANTÍA</v>
          </cell>
          <cell r="L2196" t="str">
            <v>TASA CERO</v>
          </cell>
          <cell r="M2196" t="str">
            <v>Argentina</v>
          </cell>
          <cell r="Q2196" t="str">
            <v>No mercado</v>
          </cell>
          <cell r="R2196">
            <v>1.9319999999999999</v>
          </cell>
          <cell r="S2196">
            <v>0</v>
          </cell>
          <cell r="T2196">
            <v>0</v>
          </cell>
          <cell r="U2196">
            <v>1.9319999999999999</v>
          </cell>
          <cell r="V2196">
            <v>0</v>
          </cell>
          <cell r="W2196">
            <v>0</v>
          </cell>
          <cell r="X2196">
            <v>1.9319999999999999</v>
          </cell>
          <cell r="Y2196">
            <v>0</v>
          </cell>
          <cell r="Z2196">
            <v>0</v>
          </cell>
          <cell r="AA2196"/>
          <cell r="AB2196"/>
          <cell r="AC2196"/>
          <cell r="AD2196"/>
          <cell r="AE2196"/>
          <cell r="AF2196"/>
          <cell r="AG2196"/>
          <cell r="AH2196"/>
          <cell r="AI2196"/>
          <cell r="AJ2196"/>
          <cell r="AK2196"/>
          <cell r="AL2196"/>
        </row>
        <row r="2197">
          <cell r="D2197" t="str">
            <v>USD</v>
          </cell>
          <cell r="J2197" t="str">
            <v>LETRAS EN GARANTÍA</v>
          </cell>
          <cell r="L2197" t="str">
            <v>TASA CERO</v>
          </cell>
          <cell r="M2197" t="str">
            <v>Argentina</v>
          </cell>
          <cell r="Q2197" t="str">
            <v>No mercado</v>
          </cell>
          <cell r="R2197">
            <v>1.9319999999999999</v>
          </cell>
          <cell r="S2197">
            <v>0</v>
          </cell>
          <cell r="T2197">
            <v>0</v>
          </cell>
          <cell r="U2197">
            <v>1.9319999999999999</v>
          </cell>
          <cell r="V2197">
            <v>0</v>
          </cell>
          <cell r="W2197">
            <v>0</v>
          </cell>
          <cell r="X2197">
            <v>1.9319999999999999</v>
          </cell>
          <cell r="Y2197">
            <v>0</v>
          </cell>
          <cell r="Z2197">
            <v>0</v>
          </cell>
          <cell r="AA2197"/>
          <cell r="AB2197"/>
          <cell r="AC2197"/>
          <cell r="AD2197"/>
          <cell r="AE2197"/>
          <cell r="AF2197"/>
          <cell r="AG2197"/>
          <cell r="AH2197"/>
          <cell r="AI2197"/>
          <cell r="AJ2197"/>
          <cell r="AK2197"/>
          <cell r="AL2197"/>
        </row>
        <row r="2198">
          <cell r="D2198" t="str">
            <v>USD</v>
          </cell>
          <cell r="J2198" t="str">
            <v>LETRAS EN GARANTÍA</v>
          </cell>
          <cell r="L2198" t="str">
            <v>TASA CERO</v>
          </cell>
          <cell r="M2198" t="str">
            <v>Argentina</v>
          </cell>
          <cell r="Q2198" t="str">
            <v>No mercado</v>
          </cell>
          <cell r="R2198">
            <v>1.9319999999999999</v>
          </cell>
          <cell r="S2198">
            <v>0</v>
          </cell>
          <cell r="T2198">
            <v>0</v>
          </cell>
          <cell r="U2198">
            <v>1.9319999999999999</v>
          </cell>
          <cell r="V2198">
            <v>0</v>
          </cell>
          <cell r="W2198">
            <v>0</v>
          </cell>
          <cell r="X2198">
            <v>1.9319999999999999</v>
          </cell>
          <cell r="Y2198">
            <v>0</v>
          </cell>
          <cell r="Z2198">
            <v>0</v>
          </cell>
          <cell r="AA2198"/>
          <cell r="AB2198"/>
          <cell r="AC2198"/>
          <cell r="AD2198"/>
          <cell r="AE2198"/>
          <cell r="AF2198"/>
          <cell r="AG2198"/>
          <cell r="AH2198"/>
          <cell r="AI2198"/>
          <cell r="AJ2198"/>
          <cell r="AK2198"/>
          <cell r="AL2198"/>
        </row>
        <row r="2199">
          <cell r="D2199" t="str">
            <v>USD</v>
          </cell>
          <cell r="J2199" t="str">
            <v>LETRAS EN GARANTÍA</v>
          </cell>
          <cell r="L2199" t="str">
            <v>TASA CERO</v>
          </cell>
          <cell r="M2199" t="str">
            <v>Argentina</v>
          </cell>
          <cell r="Q2199" t="str">
            <v>No mercado</v>
          </cell>
          <cell r="R2199">
            <v>1.9319999999999999</v>
          </cell>
          <cell r="S2199">
            <v>0</v>
          </cell>
          <cell r="T2199">
            <v>0</v>
          </cell>
          <cell r="U2199">
            <v>1.9319999999999999</v>
          </cell>
          <cell r="V2199">
            <v>0</v>
          </cell>
          <cell r="W2199">
            <v>0</v>
          </cell>
          <cell r="X2199">
            <v>1.9319999999999999</v>
          </cell>
          <cell r="Y2199">
            <v>0</v>
          </cell>
          <cell r="Z2199">
            <v>0</v>
          </cell>
          <cell r="AA2199"/>
          <cell r="AB2199"/>
          <cell r="AC2199"/>
          <cell r="AD2199"/>
          <cell r="AE2199"/>
          <cell r="AF2199"/>
          <cell r="AG2199"/>
          <cell r="AH2199"/>
          <cell r="AI2199"/>
          <cell r="AJ2199"/>
          <cell r="AK2199"/>
          <cell r="AL2199"/>
        </row>
        <row r="2200">
          <cell r="D2200" t="str">
            <v>USD</v>
          </cell>
          <cell r="J2200" t="str">
            <v>LETRAS EN GARANTÍA</v>
          </cell>
          <cell r="L2200" t="str">
            <v>TASA CERO</v>
          </cell>
          <cell r="M2200" t="str">
            <v>Argentina</v>
          </cell>
          <cell r="Q2200" t="str">
            <v>No mercado</v>
          </cell>
          <cell r="R2200">
            <v>1.9319999999999999</v>
          </cell>
          <cell r="S2200">
            <v>0</v>
          </cell>
          <cell r="T2200">
            <v>0</v>
          </cell>
          <cell r="U2200">
            <v>1.9319999999999999</v>
          </cell>
          <cell r="V2200">
            <v>0</v>
          </cell>
          <cell r="W2200">
            <v>0</v>
          </cell>
          <cell r="X2200">
            <v>1.9319999999999999</v>
          </cell>
          <cell r="Y2200">
            <v>0</v>
          </cell>
          <cell r="Z2200">
            <v>0</v>
          </cell>
          <cell r="AA2200"/>
          <cell r="AB2200"/>
          <cell r="AC2200"/>
          <cell r="AD2200"/>
          <cell r="AE2200"/>
          <cell r="AF2200"/>
          <cell r="AG2200"/>
          <cell r="AH2200"/>
          <cell r="AI2200"/>
          <cell r="AJ2200"/>
          <cell r="AK2200"/>
          <cell r="AL2200"/>
        </row>
        <row r="2201">
          <cell r="D2201" t="str">
            <v>USD</v>
          </cell>
          <cell r="J2201" t="str">
            <v>LETRAS EN GARANTÍA</v>
          </cell>
          <cell r="L2201" t="str">
            <v>TASA CERO</v>
          </cell>
          <cell r="M2201" t="str">
            <v>Argentina</v>
          </cell>
          <cell r="Q2201" t="str">
            <v>No mercado</v>
          </cell>
          <cell r="R2201">
            <v>1.9319999999999999</v>
          </cell>
          <cell r="S2201">
            <v>0</v>
          </cell>
          <cell r="T2201">
            <v>0</v>
          </cell>
          <cell r="U2201">
            <v>1.9319999999999999</v>
          </cell>
          <cell r="V2201">
            <v>0</v>
          </cell>
          <cell r="W2201">
            <v>0</v>
          </cell>
          <cell r="X2201">
            <v>1.9319999999999999</v>
          </cell>
          <cell r="Y2201">
            <v>0</v>
          </cell>
          <cell r="Z2201">
            <v>0</v>
          </cell>
          <cell r="AA2201"/>
          <cell r="AB2201"/>
          <cell r="AC2201"/>
          <cell r="AD2201"/>
          <cell r="AE2201"/>
          <cell r="AF2201"/>
          <cell r="AG2201"/>
          <cell r="AH2201"/>
          <cell r="AI2201"/>
          <cell r="AJ2201"/>
          <cell r="AK2201"/>
          <cell r="AL2201"/>
        </row>
        <row r="2202">
          <cell r="D2202" t="str">
            <v>USD</v>
          </cell>
          <cell r="J2202" t="str">
            <v>LETRAS EN GARANTÍA</v>
          </cell>
          <cell r="L2202" t="str">
            <v>TASA CERO</v>
          </cell>
          <cell r="M2202" t="str">
            <v>Argentina</v>
          </cell>
          <cell r="Q2202" t="str">
            <v>No mercado</v>
          </cell>
          <cell r="R2202">
            <v>1.9319999999999999</v>
          </cell>
          <cell r="S2202">
            <v>0</v>
          </cell>
          <cell r="T2202">
            <v>0</v>
          </cell>
          <cell r="U2202">
            <v>1.9319999999999999</v>
          </cell>
          <cell r="V2202">
            <v>0</v>
          </cell>
          <cell r="W2202">
            <v>0</v>
          </cell>
          <cell r="X2202">
            <v>1.9319999999999999</v>
          </cell>
          <cell r="Y2202">
            <v>0</v>
          </cell>
          <cell r="Z2202">
            <v>0</v>
          </cell>
          <cell r="AA2202"/>
          <cell r="AB2202"/>
          <cell r="AC2202"/>
          <cell r="AD2202"/>
          <cell r="AE2202"/>
          <cell r="AF2202"/>
          <cell r="AG2202"/>
          <cell r="AH2202"/>
          <cell r="AI2202"/>
          <cell r="AJ2202"/>
          <cell r="AK2202"/>
          <cell r="AL2202"/>
        </row>
        <row r="2203">
          <cell r="D2203" t="str">
            <v>USD</v>
          </cell>
          <cell r="J2203" t="str">
            <v>LETRAS EN GARANTÍA</v>
          </cell>
          <cell r="L2203" t="str">
            <v>TASA CERO</v>
          </cell>
          <cell r="M2203" t="str">
            <v>Argentina</v>
          </cell>
          <cell r="Q2203" t="str">
            <v>No mercado</v>
          </cell>
          <cell r="R2203">
            <v>1.9319999999999999</v>
          </cell>
          <cell r="S2203">
            <v>0</v>
          </cell>
          <cell r="T2203">
            <v>0</v>
          </cell>
          <cell r="U2203">
            <v>1.9319999999999999</v>
          </cell>
          <cell r="V2203">
            <v>0</v>
          </cell>
          <cell r="W2203">
            <v>0</v>
          </cell>
          <cell r="X2203">
            <v>1.9319999999999999</v>
          </cell>
          <cell r="Y2203">
            <v>0</v>
          </cell>
          <cell r="Z2203">
            <v>0</v>
          </cell>
          <cell r="AA2203"/>
          <cell r="AB2203"/>
          <cell r="AC2203"/>
          <cell r="AD2203"/>
          <cell r="AE2203"/>
          <cell r="AF2203"/>
          <cell r="AG2203"/>
          <cell r="AH2203"/>
          <cell r="AI2203"/>
          <cell r="AJ2203"/>
          <cell r="AK2203"/>
          <cell r="AL2203"/>
        </row>
        <row r="2204">
          <cell r="D2204" t="str">
            <v>USD</v>
          </cell>
          <cell r="J2204" t="str">
            <v>LETRAS EN GARANTÍA</v>
          </cell>
          <cell r="L2204" t="str">
            <v>TASA CERO</v>
          </cell>
          <cell r="M2204" t="str">
            <v>Argentina</v>
          </cell>
          <cell r="Q2204" t="str">
            <v>No mercado</v>
          </cell>
          <cell r="R2204">
            <v>1.9319999999999999</v>
          </cell>
          <cell r="S2204">
            <v>0</v>
          </cell>
          <cell r="T2204">
            <v>0</v>
          </cell>
          <cell r="U2204">
            <v>1.9319999999999999</v>
          </cell>
          <cell r="V2204">
            <v>0</v>
          </cell>
          <cell r="W2204">
            <v>0</v>
          </cell>
          <cell r="X2204">
            <v>1.9319999999999999</v>
          </cell>
          <cell r="Y2204">
            <v>0</v>
          </cell>
          <cell r="Z2204">
            <v>0</v>
          </cell>
          <cell r="AA2204"/>
          <cell r="AB2204"/>
          <cell r="AC2204"/>
          <cell r="AD2204"/>
          <cell r="AE2204"/>
          <cell r="AF2204"/>
          <cell r="AG2204"/>
          <cell r="AH2204"/>
          <cell r="AI2204"/>
          <cell r="AJ2204"/>
          <cell r="AK2204"/>
          <cell r="AL2204"/>
        </row>
        <row r="2205">
          <cell r="D2205" t="str">
            <v>USD</v>
          </cell>
          <cell r="J2205" t="str">
            <v>LETRAS EN GARANTÍA</v>
          </cell>
          <cell r="L2205" t="str">
            <v>TASA CERO</v>
          </cell>
          <cell r="M2205" t="str">
            <v>Argentina</v>
          </cell>
          <cell r="Q2205" t="str">
            <v>No mercado</v>
          </cell>
          <cell r="R2205">
            <v>1.9319999999999999</v>
          </cell>
          <cell r="S2205">
            <v>0</v>
          </cell>
          <cell r="T2205">
            <v>0</v>
          </cell>
          <cell r="U2205">
            <v>1.9319999999999999</v>
          </cell>
          <cell r="V2205">
            <v>0</v>
          </cell>
          <cell r="W2205">
            <v>0</v>
          </cell>
          <cell r="X2205">
            <v>1.9319999999999999</v>
          </cell>
          <cell r="Y2205">
            <v>0</v>
          </cell>
          <cell r="Z2205">
            <v>0</v>
          </cell>
          <cell r="AA2205"/>
          <cell r="AB2205"/>
          <cell r="AC2205"/>
          <cell r="AD2205"/>
          <cell r="AE2205"/>
          <cell r="AF2205"/>
          <cell r="AG2205"/>
          <cell r="AH2205"/>
          <cell r="AI2205"/>
          <cell r="AJ2205"/>
          <cell r="AK2205"/>
          <cell r="AL2205"/>
        </row>
        <row r="2206">
          <cell r="D2206" t="str">
            <v>USD</v>
          </cell>
          <cell r="J2206" t="str">
            <v>LETRAS EN GARANTÍA</v>
          </cell>
          <cell r="L2206" t="str">
            <v>TASA CERO</v>
          </cell>
          <cell r="M2206" t="str">
            <v>Argentina</v>
          </cell>
          <cell r="Q2206" t="str">
            <v>No mercado</v>
          </cell>
          <cell r="R2206">
            <v>1.9319999999999999</v>
          </cell>
          <cell r="S2206">
            <v>0</v>
          </cell>
          <cell r="T2206">
            <v>0</v>
          </cell>
          <cell r="U2206">
            <v>1.9319999999999999</v>
          </cell>
          <cell r="V2206">
            <v>0</v>
          </cell>
          <cell r="W2206">
            <v>0</v>
          </cell>
          <cell r="X2206">
            <v>1.9319999999999999</v>
          </cell>
          <cell r="Y2206">
            <v>0</v>
          </cell>
          <cell r="Z2206">
            <v>0</v>
          </cell>
          <cell r="AA2206"/>
          <cell r="AB2206"/>
          <cell r="AC2206"/>
          <cell r="AD2206"/>
          <cell r="AE2206"/>
          <cell r="AF2206"/>
          <cell r="AG2206"/>
          <cell r="AH2206"/>
          <cell r="AI2206"/>
          <cell r="AJ2206"/>
          <cell r="AK2206"/>
          <cell r="AL2206"/>
        </row>
        <row r="2207">
          <cell r="D2207" t="str">
            <v>USD</v>
          </cell>
          <cell r="J2207" t="str">
            <v>LETRAS EN GARANTÍA</v>
          </cell>
          <cell r="L2207" t="str">
            <v>TASA CERO</v>
          </cell>
          <cell r="M2207" t="str">
            <v>Argentina</v>
          </cell>
          <cell r="Q2207" t="str">
            <v>No mercado</v>
          </cell>
          <cell r="R2207">
            <v>1.9319999999999999</v>
          </cell>
          <cell r="S2207">
            <v>0</v>
          </cell>
          <cell r="T2207">
            <v>0</v>
          </cell>
          <cell r="U2207">
            <v>1.9319999999999999</v>
          </cell>
          <cell r="V2207">
            <v>0</v>
          </cell>
          <cell r="W2207">
            <v>0</v>
          </cell>
          <cell r="X2207">
            <v>1.9319999999999999</v>
          </cell>
          <cell r="Y2207">
            <v>0</v>
          </cell>
          <cell r="Z2207">
            <v>0</v>
          </cell>
          <cell r="AA2207"/>
          <cell r="AB2207"/>
          <cell r="AC2207"/>
          <cell r="AD2207"/>
          <cell r="AE2207"/>
          <cell r="AF2207"/>
          <cell r="AG2207"/>
          <cell r="AH2207"/>
          <cell r="AI2207"/>
          <cell r="AJ2207"/>
          <cell r="AK2207"/>
          <cell r="AL2207"/>
        </row>
        <row r="2208">
          <cell r="D2208" t="str">
            <v>USD</v>
          </cell>
          <cell r="J2208" t="str">
            <v>LETRAS EN GARANTÍA</v>
          </cell>
          <cell r="L2208" t="str">
            <v>TASA CERO</v>
          </cell>
          <cell r="M2208" t="str">
            <v>Argentina</v>
          </cell>
          <cell r="Q2208" t="str">
            <v>No mercado</v>
          </cell>
          <cell r="R2208">
            <v>1.9319999999999999</v>
          </cell>
          <cell r="S2208">
            <v>0</v>
          </cell>
          <cell r="T2208">
            <v>0</v>
          </cell>
          <cell r="U2208">
            <v>1.9319999999999999</v>
          </cell>
          <cell r="V2208">
            <v>0</v>
          </cell>
          <cell r="W2208">
            <v>0</v>
          </cell>
          <cell r="X2208">
            <v>1.9319999999999999</v>
          </cell>
          <cell r="Y2208">
            <v>0</v>
          </cell>
          <cell r="Z2208">
            <v>0</v>
          </cell>
          <cell r="AA2208"/>
          <cell r="AB2208"/>
          <cell r="AC2208"/>
          <cell r="AD2208"/>
          <cell r="AE2208"/>
          <cell r="AF2208"/>
          <cell r="AG2208"/>
          <cell r="AH2208"/>
          <cell r="AI2208"/>
          <cell r="AJ2208"/>
          <cell r="AK2208"/>
          <cell r="AL2208"/>
        </row>
        <row r="2209">
          <cell r="D2209" t="str">
            <v>USD</v>
          </cell>
          <cell r="J2209" t="str">
            <v>LETRAS EN GARANTÍA</v>
          </cell>
          <cell r="L2209" t="str">
            <v>TASA CERO</v>
          </cell>
          <cell r="M2209" t="str">
            <v>Argentina</v>
          </cell>
          <cell r="Q2209" t="str">
            <v>No mercado</v>
          </cell>
          <cell r="R2209">
            <v>1.9319999999999999</v>
          </cell>
          <cell r="S2209">
            <v>0</v>
          </cell>
          <cell r="T2209">
            <v>0</v>
          </cell>
          <cell r="U2209">
            <v>1.9319999999999999</v>
          </cell>
          <cell r="V2209">
            <v>0</v>
          </cell>
          <cell r="W2209">
            <v>0</v>
          </cell>
          <cell r="X2209">
            <v>1.9319999999999999</v>
          </cell>
          <cell r="Y2209">
            <v>0</v>
          </cell>
          <cell r="Z2209">
            <v>0</v>
          </cell>
          <cell r="AA2209"/>
          <cell r="AB2209"/>
          <cell r="AC2209"/>
          <cell r="AD2209"/>
          <cell r="AE2209"/>
          <cell r="AF2209"/>
          <cell r="AG2209"/>
          <cell r="AH2209"/>
          <cell r="AI2209"/>
          <cell r="AJ2209"/>
          <cell r="AK2209"/>
          <cell r="AL2209"/>
        </row>
        <row r="2210">
          <cell r="D2210" t="str">
            <v>USD</v>
          </cell>
          <cell r="J2210" t="str">
            <v>LETRAS EN GARANTÍA</v>
          </cell>
          <cell r="L2210" t="str">
            <v>TASA CERO</v>
          </cell>
          <cell r="M2210" t="str">
            <v>Argentina</v>
          </cell>
          <cell r="Q2210" t="str">
            <v>No mercado</v>
          </cell>
          <cell r="R2210">
            <v>1.9319999999999999</v>
          </cell>
          <cell r="S2210">
            <v>0</v>
          </cell>
          <cell r="T2210">
            <v>0</v>
          </cell>
          <cell r="U2210">
            <v>1.9319999999999999</v>
          </cell>
          <cell r="V2210">
            <v>0</v>
          </cell>
          <cell r="W2210">
            <v>0</v>
          </cell>
          <cell r="X2210">
            <v>1.9319999999999999</v>
          </cell>
          <cell r="Y2210">
            <v>0</v>
          </cell>
          <cell r="Z2210">
            <v>0</v>
          </cell>
          <cell r="AA2210"/>
          <cell r="AB2210"/>
          <cell r="AC2210"/>
          <cell r="AD2210"/>
          <cell r="AE2210"/>
          <cell r="AF2210"/>
          <cell r="AG2210"/>
          <cell r="AH2210"/>
          <cell r="AI2210"/>
          <cell r="AJ2210"/>
          <cell r="AK2210"/>
          <cell r="AL2210"/>
        </row>
        <row r="2211">
          <cell r="D2211" t="str">
            <v>USD</v>
          </cell>
          <cell r="J2211" t="str">
            <v>LETRAS EN GARANTÍA</v>
          </cell>
          <cell r="L2211" t="str">
            <v>TASA CERO</v>
          </cell>
          <cell r="M2211" t="str">
            <v>Argentina</v>
          </cell>
          <cell r="Q2211" t="str">
            <v>No mercado</v>
          </cell>
          <cell r="R2211">
            <v>1.9319999999999999</v>
          </cell>
          <cell r="S2211">
            <v>0</v>
          </cell>
          <cell r="T2211">
            <v>0</v>
          </cell>
          <cell r="U2211">
            <v>1.9319999999999999</v>
          </cell>
          <cell r="V2211">
            <v>0</v>
          </cell>
          <cell r="W2211">
            <v>0</v>
          </cell>
          <cell r="X2211">
            <v>1.9319999999999999</v>
          </cell>
          <cell r="Y2211">
            <v>0</v>
          </cell>
          <cell r="Z2211">
            <v>0</v>
          </cell>
          <cell r="AA2211"/>
          <cell r="AB2211"/>
          <cell r="AC2211"/>
          <cell r="AD2211"/>
          <cell r="AE2211"/>
          <cell r="AF2211"/>
          <cell r="AG2211"/>
          <cell r="AH2211"/>
          <cell r="AI2211"/>
          <cell r="AJ2211"/>
          <cell r="AK2211"/>
          <cell r="AL2211"/>
        </row>
        <row r="2212">
          <cell r="D2212" t="str">
            <v>USD</v>
          </cell>
          <cell r="J2212" t="str">
            <v>LETRAS EN GARANTÍA</v>
          </cell>
          <cell r="L2212" t="str">
            <v>TASA CERO</v>
          </cell>
          <cell r="M2212" t="str">
            <v>Argentina</v>
          </cell>
          <cell r="Q2212" t="str">
            <v>No mercado</v>
          </cell>
          <cell r="R2212">
            <v>1.9319999999999999</v>
          </cell>
          <cell r="S2212">
            <v>0</v>
          </cell>
          <cell r="T2212">
            <v>0</v>
          </cell>
          <cell r="U2212">
            <v>1.9319999999999999</v>
          </cell>
          <cell r="V2212">
            <v>0</v>
          </cell>
          <cell r="W2212">
            <v>0</v>
          </cell>
          <cell r="X2212">
            <v>1.9319999999999999</v>
          </cell>
          <cell r="Y2212">
            <v>0</v>
          </cell>
          <cell r="Z2212">
            <v>0</v>
          </cell>
          <cell r="AA2212"/>
          <cell r="AB2212"/>
          <cell r="AC2212"/>
          <cell r="AD2212"/>
          <cell r="AE2212"/>
          <cell r="AF2212"/>
          <cell r="AG2212"/>
          <cell r="AH2212"/>
          <cell r="AI2212"/>
          <cell r="AJ2212"/>
          <cell r="AK2212"/>
          <cell r="AL2212"/>
        </row>
        <row r="2213">
          <cell r="D2213" t="str">
            <v>USD</v>
          </cell>
          <cell r="J2213" t="str">
            <v>LETRAS EN GARANTÍA</v>
          </cell>
          <cell r="L2213" t="str">
            <v>TASA CERO</v>
          </cell>
          <cell r="M2213" t="str">
            <v>Argentina</v>
          </cell>
          <cell r="Q2213" t="str">
            <v>No mercado</v>
          </cell>
          <cell r="R2213">
            <v>1.9319999999999999</v>
          </cell>
          <cell r="S2213">
            <v>0</v>
          </cell>
          <cell r="T2213">
            <v>0</v>
          </cell>
          <cell r="U2213">
            <v>1.9319999999999999</v>
          </cell>
          <cell r="V2213">
            <v>0</v>
          </cell>
          <cell r="W2213">
            <v>0</v>
          </cell>
          <cell r="X2213">
            <v>1.9319999999999999</v>
          </cell>
          <cell r="Y2213">
            <v>0</v>
          </cell>
          <cell r="Z2213">
            <v>0</v>
          </cell>
          <cell r="AA2213"/>
          <cell r="AB2213"/>
          <cell r="AC2213"/>
          <cell r="AD2213"/>
          <cell r="AE2213"/>
          <cell r="AF2213"/>
          <cell r="AG2213"/>
          <cell r="AH2213"/>
          <cell r="AI2213"/>
          <cell r="AJ2213"/>
          <cell r="AK2213"/>
          <cell r="AL2213"/>
        </row>
        <row r="2214">
          <cell r="D2214" t="str">
            <v>USD</v>
          </cell>
          <cell r="J2214" t="str">
            <v>LETRAS EN GARANTÍA</v>
          </cell>
          <cell r="L2214" t="str">
            <v>TASA CERO</v>
          </cell>
          <cell r="M2214" t="str">
            <v>Argentina</v>
          </cell>
          <cell r="Q2214" t="str">
            <v>No mercado</v>
          </cell>
          <cell r="R2214">
            <v>1.9319999999999999</v>
          </cell>
          <cell r="S2214">
            <v>0</v>
          </cell>
          <cell r="T2214">
            <v>0</v>
          </cell>
          <cell r="U2214">
            <v>1.9319999999999999</v>
          </cell>
          <cell r="V2214">
            <v>0</v>
          </cell>
          <cell r="W2214">
            <v>0</v>
          </cell>
          <cell r="X2214">
            <v>1.9319999999999999</v>
          </cell>
          <cell r="Y2214">
            <v>0</v>
          </cell>
          <cell r="Z2214">
            <v>0</v>
          </cell>
          <cell r="AA2214"/>
          <cell r="AB2214"/>
          <cell r="AC2214"/>
          <cell r="AD2214"/>
          <cell r="AE2214"/>
          <cell r="AF2214"/>
          <cell r="AG2214"/>
          <cell r="AH2214"/>
          <cell r="AI2214"/>
          <cell r="AJ2214"/>
          <cell r="AK2214"/>
          <cell r="AL2214"/>
        </row>
        <row r="2215">
          <cell r="D2215" t="str">
            <v>USD</v>
          </cell>
          <cell r="J2215" t="str">
            <v>LETRAS EN GARANTÍA</v>
          </cell>
          <cell r="L2215" t="str">
            <v>TASA CERO</v>
          </cell>
          <cell r="M2215" t="str">
            <v>Argentina</v>
          </cell>
          <cell r="Q2215" t="str">
            <v>No mercado</v>
          </cell>
          <cell r="R2215">
            <v>1.9319999999999999</v>
          </cell>
          <cell r="S2215">
            <v>0</v>
          </cell>
          <cell r="T2215">
            <v>0</v>
          </cell>
          <cell r="U2215">
            <v>1.9319999999999999</v>
          </cell>
          <cell r="V2215">
            <v>0</v>
          </cell>
          <cell r="W2215">
            <v>0</v>
          </cell>
          <cell r="X2215">
            <v>1.9319999999999999</v>
          </cell>
          <cell r="Y2215">
            <v>0</v>
          </cell>
          <cell r="Z2215">
            <v>0</v>
          </cell>
          <cell r="AA2215"/>
          <cell r="AB2215"/>
          <cell r="AC2215"/>
          <cell r="AD2215"/>
          <cell r="AE2215"/>
          <cell r="AF2215"/>
          <cell r="AG2215"/>
          <cell r="AH2215"/>
          <cell r="AI2215"/>
          <cell r="AJ2215"/>
          <cell r="AK2215"/>
          <cell r="AL2215"/>
        </row>
        <row r="2216">
          <cell r="D2216" t="str">
            <v>USD</v>
          </cell>
          <cell r="J2216" t="str">
            <v>LETRAS EN GARANTÍA</v>
          </cell>
          <cell r="L2216" t="str">
            <v>TASA CERO</v>
          </cell>
          <cell r="M2216" t="str">
            <v>Argentina</v>
          </cell>
          <cell r="Q2216" t="str">
            <v>No mercado</v>
          </cell>
          <cell r="R2216">
            <v>1.9319999999999999</v>
          </cell>
          <cell r="S2216">
            <v>0</v>
          </cell>
          <cell r="T2216">
            <v>0</v>
          </cell>
          <cell r="U2216">
            <v>1.9319999999999999</v>
          </cell>
          <cell r="V2216">
            <v>0</v>
          </cell>
          <cell r="W2216">
            <v>0</v>
          </cell>
          <cell r="X2216">
            <v>1.9319999999999999</v>
          </cell>
          <cell r="Y2216">
            <v>0</v>
          </cell>
          <cell r="Z2216">
            <v>0</v>
          </cell>
          <cell r="AA2216"/>
          <cell r="AB2216"/>
          <cell r="AC2216"/>
          <cell r="AD2216"/>
          <cell r="AE2216"/>
          <cell r="AF2216"/>
          <cell r="AG2216"/>
          <cell r="AH2216"/>
          <cell r="AI2216"/>
          <cell r="AJ2216"/>
          <cell r="AK2216"/>
          <cell r="AL2216"/>
        </row>
        <row r="2217">
          <cell r="D2217" t="str">
            <v>USD</v>
          </cell>
          <cell r="J2217" t="str">
            <v>LETRAS EN GARANTÍA</v>
          </cell>
          <cell r="L2217" t="str">
            <v>TASA CERO</v>
          </cell>
          <cell r="M2217" t="str">
            <v>Argentina</v>
          </cell>
          <cell r="Q2217" t="str">
            <v>No mercado</v>
          </cell>
          <cell r="R2217">
            <v>1.9319999999999999</v>
          </cell>
          <cell r="S2217">
            <v>0</v>
          </cell>
          <cell r="T2217">
            <v>0</v>
          </cell>
          <cell r="U2217">
            <v>1.9319999999999999</v>
          </cell>
          <cell r="V2217">
            <v>0</v>
          </cell>
          <cell r="W2217">
            <v>0</v>
          </cell>
          <cell r="X2217">
            <v>1.9319999999999999</v>
          </cell>
          <cell r="Y2217">
            <v>0</v>
          </cell>
          <cell r="Z2217">
            <v>0</v>
          </cell>
          <cell r="AA2217"/>
          <cell r="AB2217"/>
          <cell r="AC2217"/>
          <cell r="AD2217"/>
          <cell r="AE2217"/>
          <cell r="AF2217"/>
          <cell r="AG2217"/>
          <cell r="AH2217"/>
          <cell r="AI2217"/>
          <cell r="AJ2217"/>
          <cell r="AK2217"/>
          <cell r="AL2217"/>
        </row>
        <row r="2218">
          <cell r="D2218" t="str">
            <v>USD</v>
          </cell>
          <cell r="J2218" t="str">
            <v>LETRAS EN GARANTÍA</v>
          </cell>
          <cell r="L2218" t="str">
            <v>TASA CERO</v>
          </cell>
          <cell r="M2218" t="str">
            <v>Argentina</v>
          </cell>
          <cell r="Q2218" t="str">
            <v>No mercado</v>
          </cell>
          <cell r="R2218">
            <v>1.9319999999999999</v>
          </cell>
          <cell r="S2218">
            <v>0</v>
          </cell>
          <cell r="T2218">
            <v>0</v>
          </cell>
          <cell r="U2218">
            <v>1.9319999999999999</v>
          </cell>
          <cell r="V2218">
            <v>0</v>
          </cell>
          <cell r="W2218">
            <v>0</v>
          </cell>
          <cell r="X2218">
            <v>1.9319999999999999</v>
          </cell>
          <cell r="Y2218">
            <v>0</v>
          </cell>
          <cell r="Z2218">
            <v>0</v>
          </cell>
          <cell r="AA2218"/>
          <cell r="AB2218"/>
          <cell r="AC2218"/>
          <cell r="AD2218"/>
          <cell r="AE2218"/>
          <cell r="AF2218"/>
          <cell r="AG2218"/>
          <cell r="AH2218"/>
          <cell r="AI2218"/>
          <cell r="AJ2218"/>
          <cell r="AK2218"/>
          <cell r="AL2218"/>
        </row>
        <row r="2219">
          <cell r="D2219" t="str">
            <v>USD</v>
          </cell>
          <cell r="J2219" t="str">
            <v>LETRAS EN GARANTÍA</v>
          </cell>
          <cell r="L2219" t="str">
            <v>TASA CERO</v>
          </cell>
          <cell r="M2219" t="str">
            <v>Argentina</v>
          </cell>
          <cell r="Q2219" t="str">
            <v>No mercado</v>
          </cell>
          <cell r="R2219">
            <v>1.9319999999999999</v>
          </cell>
          <cell r="S2219">
            <v>0</v>
          </cell>
          <cell r="T2219">
            <v>0</v>
          </cell>
          <cell r="U2219">
            <v>1.9319999999999999</v>
          </cell>
          <cell r="V2219">
            <v>0</v>
          </cell>
          <cell r="W2219">
            <v>0</v>
          </cell>
          <cell r="X2219">
            <v>1.9319999999999999</v>
          </cell>
          <cell r="Y2219">
            <v>0</v>
          </cell>
          <cell r="Z2219">
            <v>0</v>
          </cell>
          <cell r="AA2219"/>
          <cell r="AB2219"/>
          <cell r="AC2219"/>
          <cell r="AD2219"/>
          <cell r="AE2219"/>
          <cell r="AF2219"/>
          <cell r="AG2219"/>
          <cell r="AH2219"/>
          <cell r="AI2219"/>
          <cell r="AJ2219"/>
          <cell r="AK2219"/>
          <cell r="AL2219"/>
        </row>
        <row r="2220">
          <cell r="D2220" t="str">
            <v>USD</v>
          </cell>
          <cell r="J2220" t="str">
            <v>LETRAS EN GARANTÍA</v>
          </cell>
          <cell r="L2220" t="str">
            <v>TASA CERO</v>
          </cell>
          <cell r="M2220" t="str">
            <v>Argentina</v>
          </cell>
          <cell r="Q2220" t="str">
            <v>No mercado</v>
          </cell>
          <cell r="R2220">
            <v>1.9319999999999999</v>
          </cell>
          <cell r="S2220">
            <v>0</v>
          </cell>
          <cell r="T2220">
            <v>0</v>
          </cell>
          <cell r="U2220">
            <v>1.9319999999999999</v>
          </cell>
          <cell r="V2220">
            <v>0</v>
          </cell>
          <cell r="W2220">
            <v>0</v>
          </cell>
          <cell r="X2220">
            <v>1.9319999999999999</v>
          </cell>
          <cell r="Y2220">
            <v>0</v>
          </cell>
          <cell r="Z2220">
            <v>0</v>
          </cell>
          <cell r="AA2220"/>
          <cell r="AB2220"/>
          <cell r="AC2220"/>
          <cell r="AD2220"/>
          <cell r="AE2220"/>
          <cell r="AF2220"/>
          <cell r="AG2220"/>
          <cell r="AH2220"/>
          <cell r="AI2220"/>
          <cell r="AJ2220"/>
          <cell r="AK2220"/>
          <cell r="AL2220"/>
        </row>
        <row r="2221">
          <cell r="D2221" t="str">
            <v>USD</v>
          </cell>
          <cell r="J2221" t="str">
            <v>LETRAS EN GARANTÍA</v>
          </cell>
          <cell r="L2221" t="str">
            <v>TASA CERO</v>
          </cell>
          <cell r="M2221" t="str">
            <v>Argentina</v>
          </cell>
          <cell r="Q2221" t="str">
            <v>No mercado</v>
          </cell>
          <cell r="R2221">
            <v>1.9319999999999999</v>
          </cell>
          <cell r="S2221">
            <v>0</v>
          </cell>
          <cell r="T2221">
            <v>0</v>
          </cell>
          <cell r="U2221">
            <v>1.9319999999999999</v>
          </cell>
          <cell r="V2221">
            <v>0</v>
          </cell>
          <cell r="W2221">
            <v>0</v>
          </cell>
          <cell r="X2221">
            <v>1.9319999999999999</v>
          </cell>
          <cell r="Y2221">
            <v>0</v>
          </cell>
          <cell r="Z2221">
            <v>0</v>
          </cell>
          <cell r="AA2221"/>
          <cell r="AB2221"/>
          <cell r="AC2221"/>
          <cell r="AD2221"/>
          <cell r="AE2221"/>
          <cell r="AF2221"/>
          <cell r="AG2221"/>
          <cell r="AH2221"/>
          <cell r="AI2221"/>
          <cell r="AJ2221"/>
          <cell r="AK2221"/>
          <cell r="AL2221"/>
        </row>
        <row r="2222">
          <cell r="D2222" t="str">
            <v>USD</v>
          </cell>
          <cell r="J2222" t="str">
            <v>LETRAS EN GARANTÍA</v>
          </cell>
          <cell r="L2222" t="str">
            <v>TASA CERO</v>
          </cell>
          <cell r="M2222" t="str">
            <v>Argentina</v>
          </cell>
          <cell r="Q2222" t="str">
            <v>No mercado</v>
          </cell>
          <cell r="R2222">
            <v>1.9379999999999999</v>
          </cell>
          <cell r="S2222">
            <v>0</v>
          </cell>
          <cell r="T2222">
            <v>0</v>
          </cell>
          <cell r="U2222">
            <v>1.9379999999999999</v>
          </cell>
          <cell r="V2222">
            <v>0</v>
          </cell>
          <cell r="W2222">
            <v>0</v>
          </cell>
          <cell r="X2222">
            <v>1.9379999999999999</v>
          </cell>
          <cell r="Y2222">
            <v>0</v>
          </cell>
          <cell r="Z2222">
            <v>0</v>
          </cell>
          <cell r="AA2222"/>
          <cell r="AB2222"/>
          <cell r="AC2222"/>
          <cell r="AD2222"/>
          <cell r="AE2222"/>
          <cell r="AF2222"/>
          <cell r="AG2222"/>
          <cell r="AH2222"/>
          <cell r="AI2222"/>
          <cell r="AJ2222"/>
          <cell r="AK2222"/>
          <cell r="AL2222"/>
        </row>
        <row r="2223">
          <cell r="D2223" t="str">
            <v>USD</v>
          </cell>
          <cell r="J2223" t="str">
            <v>LETRAS EN GARANTÍA</v>
          </cell>
          <cell r="L2223" t="str">
            <v>TASA CERO</v>
          </cell>
          <cell r="M2223" t="str">
            <v>Argentina</v>
          </cell>
          <cell r="Q2223" t="str">
            <v>No mercado</v>
          </cell>
          <cell r="R2223">
            <v>1.9379999999999999</v>
          </cell>
          <cell r="S2223">
            <v>0</v>
          </cell>
          <cell r="T2223">
            <v>0</v>
          </cell>
          <cell r="U2223">
            <v>1.9379999999999999</v>
          </cell>
          <cell r="V2223">
            <v>0</v>
          </cell>
          <cell r="W2223">
            <v>0</v>
          </cell>
          <cell r="X2223">
            <v>1.9379999999999999</v>
          </cell>
          <cell r="Y2223">
            <v>0</v>
          </cell>
          <cell r="Z2223">
            <v>0</v>
          </cell>
          <cell r="AA2223"/>
          <cell r="AB2223"/>
          <cell r="AC2223"/>
          <cell r="AD2223"/>
          <cell r="AE2223"/>
          <cell r="AF2223"/>
          <cell r="AG2223"/>
          <cell r="AH2223"/>
          <cell r="AI2223"/>
          <cell r="AJ2223"/>
          <cell r="AK2223"/>
          <cell r="AL2223"/>
        </row>
        <row r="2224">
          <cell r="D2224" t="str">
            <v>USD</v>
          </cell>
          <cell r="J2224" t="str">
            <v>LETRAS EN GARANTÍA</v>
          </cell>
          <cell r="L2224" t="str">
            <v>TASA CERO</v>
          </cell>
          <cell r="M2224" t="str">
            <v>Argentina</v>
          </cell>
          <cell r="Q2224" t="str">
            <v>No mercado</v>
          </cell>
          <cell r="R2224">
            <v>1.9379999999999999</v>
          </cell>
          <cell r="S2224">
            <v>0</v>
          </cell>
          <cell r="T2224">
            <v>0</v>
          </cell>
          <cell r="U2224">
            <v>1.9379999999999999</v>
          </cell>
          <cell r="V2224">
            <v>0</v>
          </cell>
          <cell r="W2224">
            <v>0</v>
          </cell>
          <cell r="X2224">
            <v>1.9379999999999999</v>
          </cell>
          <cell r="Y2224">
            <v>0</v>
          </cell>
          <cell r="Z2224">
            <v>0</v>
          </cell>
          <cell r="AA2224"/>
          <cell r="AB2224"/>
          <cell r="AC2224"/>
          <cell r="AD2224"/>
          <cell r="AE2224"/>
          <cell r="AF2224"/>
          <cell r="AG2224"/>
          <cell r="AH2224"/>
          <cell r="AI2224"/>
          <cell r="AJ2224"/>
          <cell r="AK2224"/>
          <cell r="AL2224"/>
        </row>
        <row r="2225">
          <cell r="D2225" t="str">
            <v>USD</v>
          </cell>
          <cell r="J2225" t="str">
            <v>LETRAS EN GARANTÍA</v>
          </cell>
          <cell r="L2225" t="str">
            <v>TASA CERO</v>
          </cell>
          <cell r="M2225" t="str">
            <v>Argentina</v>
          </cell>
          <cell r="Q2225" t="str">
            <v>No mercado</v>
          </cell>
          <cell r="R2225">
            <v>1.9379999999999999</v>
          </cell>
          <cell r="S2225">
            <v>0</v>
          </cell>
          <cell r="T2225">
            <v>0</v>
          </cell>
          <cell r="U2225">
            <v>1.9379999999999999</v>
          </cell>
          <cell r="V2225">
            <v>0</v>
          </cell>
          <cell r="W2225">
            <v>0</v>
          </cell>
          <cell r="X2225">
            <v>1.9379999999999999</v>
          </cell>
          <cell r="Y2225">
            <v>0</v>
          </cell>
          <cell r="Z2225">
            <v>0</v>
          </cell>
          <cell r="AA2225"/>
          <cell r="AB2225"/>
          <cell r="AC2225"/>
          <cell r="AD2225"/>
          <cell r="AE2225"/>
          <cell r="AF2225"/>
          <cell r="AG2225"/>
          <cell r="AH2225"/>
          <cell r="AI2225"/>
          <cell r="AJ2225"/>
          <cell r="AK2225"/>
          <cell r="AL2225"/>
        </row>
        <row r="2226">
          <cell r="D2226" t="str">
            <v>USD</v>
          </cell>
          <cell r="J2226" t="str">
            <v>LETRAS EN GARANTÍA</v>
          </cell>
          <cell r="L2226" t="str">
            <v>TASA CERO</v>
          </cell>
          <cell r="M2226" t="str">
            <v>Argentina</v>
          </cell>
          <cell r="Q2226" t="str">
            <v>No mercado</v>
          </cell>
          <cell r="R2226">
            <v>1.9379999999999999</v>
          </cell>
          <cell r="S2226">
            <v>0</v>
          </cell>
          <cell r="T2226">
            <v>0</v>
          </cell>
          <cell r="U2226">
            <v>1.9379999999999999</v>
          </cell>
          <cell r="V2226">
            <v>0</v>
          </cell>
          <cell r="W2226">
            <v>0</v>
          </cell>
          <cell r="X2226">
            <v>1.9379999999999999</v>
          </cell>
          <cell r="Y2226">
            <v>0</v>
          </cell>
          <cell r="Z2226">
            <v>0</v>
          </cell>
          <cell r="AA2226"/>
          <cell r="AB2226"/>
          <cell r="AC2226"/>
          <cell r="AD2226"/>
          <cell r="AE2226"/>
          <cell r="AF2226"/>
          <cell r="AG2226"/>
          <cell r="AH2226"/>
          <cell r="AI2226"/>
          <cell r="AJ2226"/>
          <cell r="AK2226"/>
          <cell r="AL2226"/>
        </row>
        <row r="2227">
          <cell r="D2227" t="str">
            <v>USD</v>
          </cell>
          <cell r="J2227" t="str">
            <v>LETRAS EN GARANTÍA</v>
          </cell>
          <cell r="L2227" t="str">
            <v>TASA CERO</v>
          </cell>
          <cell r="M2227" t="str">
            <v>Argentina</v>
          </cell>
          <cell r="Q2227" t="str">
            <v>No mercado</v>
          </cell>
          <cell r="R2227">
            <v>1.9379999999999999</v>
          </cell>
          <cell r="S2227">
            <v>0</v>
          </cell>
          <cell r="T2227">
            <v>0</v>
          </cell>
          <cell r="U2227">
            <v>1.9379999999999999</v>
          </cell>
          <cell r="V2227">
            <v>0</v>
          </cell>
          <cell r="W2227">
            <v>0</v>
          </cell>
          <cell r="X2227">
            <v>1.9379999999999999</v>
          </cell>
          <cell r="Y2227">
            <v>0</v>
          </cell>
          <cell r="Z2227">
            <v>0</v>
          </cell>
          <cell r="AA2227"/>
          <cell r="AB2227"/>
          <cell r="AC2227"/>
          <cell r="AD2227"/>
          <cell r="AE2227"/>
          <cell r="AF2227"/>
          <cell r="AG2227"/>
          <cell r="AH2227"/>
          <cell r="AI2227"/>
          <cell r="AJ2227"/>
          <cell r="AK2227"/>
          <cell r="AL2227"/>
        </row>
        <row r="2228">
          <cell r="D2228" t="str">
            <v>USD</v>
          </cell>
          <cell r="J2228" t="str">
            <v>LETRAS EN GARANTÍA</v>
          </cell>
          <cell r="L2228" t="str">
            <v>TASA CERO</v>
          </cell>
          <cell r="M2228" t="str">
            <v>Argentina</v>
          </cell>
          <cell r="Q2228" t="str">
            <v>No mercado</v>
          </cell>
          <cell r="R2228">
            <v>1.9379999999999999</v>
          </cell>
          <cell r="S2228">
            <v>0</v>
          </cell>
          <cell r="T2228">
            <v>0</v>
          </cell>
          <cell r="U2228">
            <v>1.9379999999999999</v>
          </cell>
          <cell r="V2228">
            <v>0</v>
          </cell>
          <cell r="W2228">
            <v>0</v>
          </cell>
          <cell r="X2228">
            <v>1.9379999999999999</v>
          </cell>
          <cell r="Y2228">
            <v>0</v>
          </cell>
          <cell r="Z2228">
            <v>0</v>
          </cell>
          <cell r="AA2228"/>
          <cell r="AB2228"/>
          <cell r="AC2228"/>
          <cell r="AD2228"/>
          <cell r="AE2228"/>
          <cell r="AF2228"/>
          <cell r="AG2228"/>
          <cell r="AH2228"/>
          <cell r="AI2228"/>
          <cell r="AJ2228"/>
          <cell r="AK2228"/>
          <cell r="AL2228"/>
        </row>
        <row r="2229">
          <cell r="D2229" t="str">
            <v>USD</v>
          </cell>
          <cell r="J2229" t="str">
            <v>LETRAS EN GARANTÍA</v>
          </cell>
          <cell r="L2229" t="str">
            <v>TASA CERO</v>
          </cell>
          <cell r="M2229" t="str">
            <v>Argentina</v>
          </cell>
          <cell r="Q2229" t="str">
            <v>No mercado</v>
          </cell>
          <cell r="R2229">
            <v>1.9379999999999999</v>
          </cell>
          <cell r="S2229">
            <v>0</v>
          </cell>
          <cell r="T2229">
            <v>0</v>
          </cell>
          <cell r="U2229">
            <v>1.9379999999999999</v>
          </cell>
          <cell r="V2229">
            <v>0</v>
          </cell>
          <cell r="W2229">
            <v>0</v>
          </cell>
          <cell r="X2229">
            <v>1.9379999999999999</v>
          </cell>
          <cell r="Y2229">
            <v>0</v>
          </cell>
          <cell r="Z2229">
            <v>0</v>
          </cell>
          <cell r="AA2229"/>
          <cell r="AB2229"/>
          <cell r="AC2229"/>
          <cell r="AD2229"/>
          <cell r="AE2229"/>
          <cell r="AF2229"/>
          <cell r="AG2229"/>
          <cell r="AH2229"/>
          <cell r="AI2229"/>
          <cell r="AJ2229"/>
          <cell r="AK2229"/>
          <cell r="AL2229"/>
        </row>
        <row r="2230">
          <cell r="D2230" t="str">
            <v>USD</v>
          </cell>
          <cell r="J2230" t="str">
            <v>LETRAS EN GARANTÍA</v>
          </cell>
          <cell r="L2230" t="str">
            <v>TASA CERO</v>
          </cell>
          <cell r="M2230" t="str">
            <v>Argentina</v>
          </cell>
          <cell r="Q2230" t="str">
            <v>No mercado</v>
          </cell>
          <cell r="R2230">
            <v>1.9379999999999999</v>
          </cell>
          <cell r="S2230">
            <v>0</v>
          </cell>
          <cell r="T2230">
            <v>0</v>
          </cell>
          <cell r="U2230">
            <v>1.9379999999999999</v>
          </cell>
          <cell r="V2230">
            <v>0</v>
          </cell>
          <cell r="W2230">
            <v>0</v>
          </cell>
          <cell r="X2230">
            <v>1.9379999999999999</v>
          </cell>
          <cell r="Y2230">
            <v>0</v>
          </cell>
          <cell r="Z2230">
            <v>0</v>
          </cell>
          <cell r="AA2230"/>
          <cell r="AB2230"/>
          <cell r="AC2230"/>
          <cell r="AD2230"/>
          <cell r="AE2230"/>
          <cell r="AF2230"/>
          <cell r="AG2230"/>
          <cell r="AH2230"/>
          <cell r="AI2230"/>
          <cell r="AJ2230"/>
          <cell r="AK2230"/>
          <cell r="AL2230"/>
        </row>
        <row r="2231">
          <cell r="D2231" t="str">
            <v>USD</v>
          </cell>
          <cell r="J2231" t="str">
            <v>LETRAS EN GARANTÍA</v>
          </cell>
          <cell r="L2231" t="str">
            <v>TASA CERO</v>
          </cell>
          <cell r="M2231" t="str">
            <v>Argentina</v>
          </cell>
          <cell r="Q2231" t="str">
            <v>No mercado</v>
          </cell>
          <cell r="R2231">
            <v>1.9379999999999999</v>
          </cell>
          <cell r="S2231">
            <v>0</v>
          </cell>
          <cell r="T2231">
            <v>0</v>
          </cell>
          <cell r="U2231">
            <v>1.9379999999999999</v>
          </cell>
          <cell r="V2231">
            <v>0</v>
          </cell>
          <cell r="W2231">
            <v>0</v>
          </cell>
          <cell r="X2231">
            <v>1.9379999999999999</v>
          </cell>
          <cell r="Y2231">
            <v>0</v>
          </cell>
          <cell r="Z2231">
            <v>0</v>
          </cell>
          <cell r="AA2231"/>
          <cell r="AB2231"/>
          <cell r="AC2231"/>
          <cell r="AD2231"/>
          <cell r="AE2231"/>
          <cell r="AF2231"/>
          <cell r="AG2231"/>
          <cell r="AH2231"/>
          <cell r="AI2231"/>
          <cell r="AJ2231"/>
          <cell r="AK2231"/>
          <cell r="AL2231"/>
        </row>
        <row r="2232">
          <cell r="D2232" t="str">
            <v>USD</v>
          </cell>
          <cell r="J2232" t="str">
            <v>LETRAS EN GARANTÍA</v>
          </cell>
          <cell r="L2232" t="str">
            <v>TASA CERO</v>
          </cell>
          <cell r="M2232" t="str">
            <v>Argentina</v>
          </cell>
          <cell r="Q2232" t="str">
            <v>No mercado</v>
          </cell>
          <cell r="R2232">
            <v>1.9379999999999999</v>
          </cell>
          <cell r="S2232">
            <v>0</v>
          </cell>
          <cell r="T2232">
            <v>0</v>
          </cell>
          <cell r="U2232">
            <v>1.9379999999999999</v>
          </cell>
          <cell r="V2232">
            <v>0</v>
          </cell>
          <cell r="W2232">
            <v>0</v>
          </cell>
          <cell r="X2232">
            <v>1.9379999999999999</v>
          </cell>
          <cell r="Y2232">
            <v>0</v>
          </cell>
          <cell r="Z2232">
            <v>0</v>
          </cell>
          <cell r="AA2232"/>
          <cell r="AB2232"/>
          <cell r="AC2232"/>
          <cell r="AD2232"/>
          <cell r="AE2232"/>
          <cell r="AF2232"/>
          <cell r="AG2232"/>
          <cell r="AH2232"/>
          <cell r="AI2232"/>
          <cell r="AJ2232"/>
          <cell r="AK2232"/>
          <cell r="AL2232"/>
        </row>
        <row r="2233">
          <cell r="D2233" t="str">
            <v>USD</v>
          </cell>
          <cell r="J2233" t="str">
            <v>LETRAS EN GARANTÍA</v>
          </cell>
          <cell r="L2233" t="str">
            <v>TASA CERO</v>
          </cell>
          <cell r="M2233" t="str">
            <v>Argentina</v>
          </cell>
          <cell r="Q2233" t="str">
            <v>No mercado</v>
          </cell>
          <cell r="R2233">
            <v>1.9379999999999999</v>
          </cell>
          <cell r="S2233">
            <v>0</v>
          </cell>
          <cell r="T2233">
            <v>0</v>
          </cell>
          <cell r="U2233">
            <v>1.9379999999999999</v>
          </cell>
          <cell r="V2233">
            <v>0</v>
          </cell>
          <cell r="W2233">
            <v>0</v>
          </cell>
          <cell r="X2233">
            <v>1.9379999999999999</v>
          </cell>
          <cell r="Y2233">
            <v>0</v>
          </cell>
          <cell r="Z2233">
            <v>0</v>
          </cell>
          <cell r="AA2233"/>
          <cell r="AB2233"/>
          <cell r="AC2233"/>
          <cell r="AD2233"/>
          <cell r="AE2233"/>
          <cell r="AF2233"/>
          <cell r="AG2233"/>
          <cell r="AH2233"/>
          <cell r="AI2233"/>
          <cell r="AJ2233"/>
          <cell r="AK2233"/>
          <cell r="AL2233"/>
        </row>
        <row r="2234">
          <cell r="D2234" t="str">
            <v>USD</v>
          </cell>
          <cell r="J2234" t="str">
            <v>LETRAS EN GARANTÍA</v>
          </cell>
          <cell r="L2234" t="str">
            <v>TASA CERO</v>
          </cell>
          <cell r="M2234" t="str">
            <v>Argentina</v>
          </cell>
          <cell r="Q2234" t="str">
            <v>No mercado</v>
          </cell>
          <cell r="R2234">
            <v>1.9379999999999999</v>
          </cell>
          <cell r="S2234">
            <v>0</v>
          </cell>
          <cell r="T2234">
            <v>0</v>
          </cell>
          <cell r="U2234">
            <v>1.9379999999999999</v>
          </cell>
          <cell r="V2234">
            <v>0</v>
          </cell>
          <cell r="W2234">
            <v>0</v>
          </cell>
          <cell r="X2234">
            <v>1.9379999999999999</v>
          </cell>
          <cell r="Y2234">
            <v>0</v>
          </cell>
          <cell r="Z2234">
            <v>0</v>
          </cell>
          <cell r="AA2234"/>
          <cell r="AB2234"/>
          <cell r="AC2234"/>
          <cell r="AD2234"/>
          <cell r="AE2234"/>
          <cell r="AF2234"/>
          <cell r="AG2234"/>
          <cell r="AH2234"/>
          <cell r="AI2234"/>
          <cell r="AJ2234"/>
          <cell r="AK2234"/>
          <cell r="AL2234"/>
        </row>
        <row r="2235">
          <cell r="D2235" t="str">
            <v>USD</v>
          </cell>
          <cell r="J2235" t="str">
            <v>LETRAS EN GARANTÍA</v>
          </cell>
          <cell r="L2235" t="str">
            <v>TASA CERO</v>
          </cell>
          <cell r="M2235" t="str">
            <v>Argentina</v>
          </cell>
          <cell r="Q2235" t="str">
            <v>No mercado</v>
          </cell>
          <cell r="R2235">
            <v>1.9379999999999999</v>
          </cell>
          <cell r="S2235">
            <v>0</v>
          </cell>
          <cell r="T2235">
            <v>0</v>
          </cell>
          <cell r="U2235">
            <v>1.9379999999999999</v>
          </cell>
          <cell r="V2235">
            <v>0</v>
          </cell>
          <cell r="W2235">
            <v>0</v>
          </cell>
          <cell r="X2235">
            <v>1.9379999999999999</v>
          </cell>
          <cell r="Y2235">
            <v>0</v>
          </cell>
          <cell r="Z2235">
            <v>0</v>
          </cell>
          <cell r="AA2235"/>
          <cell r="AB2235"/>
          <cell r="AC2235"/>
          <cell r="AD2235"/>
          <cell r="AE2235"/>
          <cell r="AF2235"/>
          <cell r="AG2235"/>
          <cell r="AH2235"/>
          <cell r="AI2235"/>
          <cell r="AJ2235"/>
          <cell r="AK2235"/>
          <cell r="AL2235"/>
        </row>
        <row r="2236">
          <cell r="D2236" t="str">
            <v>USD</v>
          </cell>
          <cell r="J2236" t="str">
            <v>LETRAS EN GARANTÍA</v>
          </cell>
          <cell r="L2236" t="str">
            <v>TASA CERO</v>
          </cell>
          <cell r="M2236" t="str">
            <v>Argentina</v>
          </cell>
          <cell r="Q2236" t="str">
            <v>No mercado</v>
          </cell>
          <cell r="R2236">
            <v>1.9379999999999999</v>
          </cell>
          <cell r="S2236">
            <v>0</v>
          </cell>
          <cell r="T2236">
            <v>0</v>
          </cell>
          <cell r="U2236">
            <v>1.9379999999999999</v>
          </cell>
          <cell r="V2236">
            <v>0</v>
          </cell>
          <cell r="W2236">
            <v>0</v>
          </cell>
          <cell r="X2236">
            <v>1.9379999999999999</v>
          </cell>
          <cell r="Y2236">
            <v>0</v>
          </cell>
          <cell r="Z2236">
            <v>0</v>
          </cell>
          <cell r="AA2236"/>
          <cell r="AB2236"/>
          <cell r="AC2236"/>
          <cell r="AD2236"/>
          <cell r="AE2236"/>
          <cell r="AF2236"/>
          <cell r="AG2236"/>
          <cell r="AH2236"/>
          <cell r="AI2236"/>
          <cell r="AJ2236"/>
          <cell r="AK2236"/>
          <cell r="AL2236"/>
        </row>
        <row r="2237">
          <cell r="D2237" t="str">
            <v>USD</v>
          </cell>
          <cell r="J2237" t="str">
            <v>LETRAS EN GARANTÍA</v>
          </cell>
          <cell r="L2237" t="str">
            <v>TASA CERO</v>
          </cell>
          <cell r="M2237" t="str">
            <v>Argentina</v>
          </cell>
          <cell r="Q2237" t="str">
            <v>No mercado</v>
          </cell>
          <cell r="R2237">
            <v>1.9379999999999999</v>
          </cell>
          <cell r="S2237">
            <v>0</v>
          </cell>
          <cell r="T2237">
            <v>0</v>
          </cell>
          <cell r="U2237">
            <v>1.9379999999999999</v>
          </cell>
          <cell r="V2237">
            <v>0</v>
          </cell>
          <cell r="W2237">
            <v>0</v>
          </cell>
          <cell r="X2237">
            <v>1.9379999999999999</v>
          </cell>
          <cell r="Y2237">
            <v>0</v>
          </cell>
          <cell r="Z2237">
            <v>0</v>
          </cell>
          <cell r="AA2237"/>
          <cell r="AB2237"/>
          <cell r="AC2237"/>
          <cell r="AD2237"/>
          <cell r="AE2237"/>
          <cell r="AF2237"/>
          <cell r="AG2237"/>
          <cell r="AH2237"/>
          <cell r="AI2237"/>
          <cell r="AJ2237"/>
          <cell r="AK2237"/>
          <cell r="AL2237"/>
        </row>
        <row r="2238">
          <cell r="D2238" t="str">
            <v>USD</v>
          </cell>
          <cell r="J2238" t="str">
            <v>LETRAS EN GARANTÍA</v>
          </cell>
          <cell r="L2238" t="str">
            <v>TASA CERO</v>
          </cell>
          <cell r="M2238" t="str">
            <v>Argentina</v>
          </cell>
          <cell r="Q2238" t="str">
            <v>No mercado</v>
          </cell>
          <cell r="R2238">
            <v>1.9379999999999999</v>
          </cell>
          <cell r="S2238">
            <v>0</v>
          </cell>
          <cell r="T2238">
            <v>0</v>
          </cell>
          <cell r="U2238">
            <v>1.9379999999999999</v>
          </cell>
          <cell r="V2238">
            <v>0</v>
          </cell>
          <cell r="W2238">
            <v>0</v>
          </cell>
          <cell r="X2238">
            <v>1.9379999999999999</v>
          </cell>
          <cell r="Y2238">
            <v>0</v>
          </cell>
          <cell r="Z2238">
            <v>0</v>
          </cell>
          <cell r="AA2238"/>
          <cell r="AB2238"/>
          <cell r="AC2238"/>
          <cell r="AD2238"/>
          <cell r="AE2238"/>
          <cell r="AF2238"/>
          <cell r="AG2238"/>
          <cell r="AH2238"/>
          <cell r="AI2238"/>
          <cell r="AJ2238"/>
          <cell r="AK2238"/>
          <cell r="AL2238"/>
        </row>
        <row r="2239">
          <cell r="D2239" t="str">
            <v>USD</v>
          </cell>
          <cell r="J2239" t="str">
            <v>LETRAS EN GARANTÍA</v>
          </cell>
          <cell r="L2239" t="str">
            <v>TASA CERO</v>
          </cell>
          <cell r="M2239" t="str">
            <v>Argentina</v>
          </cell>
          <cell r="Q2239" t="str">
            <v>No mercado</v>
          </cell>
          <cell r="R2239">
            <v>1.9379999999999999</v>
          </cell>
          <cell r="S2239">
            <v>0</v>
          </cell>
          <cell r="T2239">
            <v>0</v>
          </cell>
          <cell r="U2239">
            <v>1.9379999999999999</v>
          </cell>
          <cell r="V2239">
            <v>0</v>
          </cell>
          <cell r="W2239">
            <v>0</v>
          </cell>
          <cell r="X2239">
            <v>1.9379999999999999</v>
          </cell>
          <cell r="Y2239">
            <v>0</v>
          </cell>
          <cell r="Z2239">
            <v>0</v>
          </cell>
          <cell r="AA2239"/>
          <cell r="AB2239"/>
          <cell r="AC2239"/>
          <cell r="AD2239"/>
          <cell r="AE2239"/>
          <cell r="AF2239"/>
          <cell r="AG2239"/>
          <cell r="AH2239"/>
          <cell r="AI2239"/>
          <cell r="AJ2239"/>
          <cell r="AK2239"/>
          <cell r="AL2239"/>
        </row>
        <row r="2240">
          <cell r="D2240" t="str">
            <v>USD</v>
          </cell>
          <cell r="J2240" t="str">
            <v>LETRAS EN GARANTÍA</v>
          </cell>
          <cell r="L2240" t="str">
            <v>TASA CERO</v>
          </cell>
          <cell r="M2240" t="str">
            <v>Argentina</v>
          </cell>
          <cell r="Q2240" t="str">
            <v>No mercado</v>
          </cell>
          <cell r="R2240">
            <v>1.9379999999999999</v>
          </cell>
          <cell r="S2240">
            <v>0</v>
          </cell>
          <cell r="T2240">
            <v>0</v>
          </cell>
          <cell r="U2240">
            <v>1.9379999999999999</v>
          </cell>
          <cell r="V2240">
            <v>0</v>
          </cell>
          <cell r="W2240">
            <v>0</v>
          </cell>
          <cell r="X2240">
            <v>1.9379999999999999</v>
          </cell>
          <cell r="Y2240">
            <v>0</v>
          </cell>
          <cell r="Z2240">
            <v>0</v>
          </cell>
          <cell r="AA2240"/>
          <cell r="AB2240"/>
          <cell r="AC2240"/>
          <cell r="AD2240"/>
          <cell r="AE2240"/>
          <cell r="AF2240"/>
          <cell r="AG2240"/>
          <cell r="AH2240"/>
          <cell r="AI2240"/>
          <cell r="AJ2240"/>
          <cell r="AK2240"/>
          <cell r="AL2240"/>
        </row>
        <row r="2241">
          <cell r="D2241" t="str">
            <v>USD</v>
          </cell>
          <cell r="J2241" t="str">
            <v>LETRAS EN GARANTÍA</v>
          </cell>
          <cell r="L2241" t="str">
            <v>TASA CERO</v>
          </cell>
          <cell r="M2241" t="str">
            <v>Argentina</v>
          </cell>
          <cell r="Q2241" t="str">
            <v>No mercado</v>
          </cell>
          <cell r="R2241">
            <v>1.9379999999999999</v>
          </cell>
          <cell r="S2241">
            <v>0</v>
          </cell>
          <cell r="T2241">
            <v>0</v>
          </cell>
          <cell r="U2241">
            <v>1.9379999999999999</v>
          </cell>
          <cell r="V2241">
            <v>0</v>
          </cell>
          <cell r="W2241">
            <v>0</v>
          </cell>
          <cell r="X2241">
            <v>1.9379999999999999</v>
          </cell>
          <cell r="Y2241">
            <v>0</v>
          </cell>
          <cell r="Z2241">
            <v>0</v>
          </cell>
          <cell r="AA2241"/>
          <cell r="AB2241"/>
          <cell r="AC2241"/>
          <cell r="AD2241"/>
          <cell r="AE2241"/>
          <cell r="AF2241"/>
          <cell r="AG2241"/>
          <cell r="AH2241"/>
          <cell r="AI2241"/>
          <cell r="AJ2241"/>
          <cell r="AK2241"/>
          <cell r="AL2241"/>
        </row>
        <row r="2242">
          <cell r="D2242" t="str">
            <v>USD</v>
          </cell>
          <cell r="J2242" t="str">
            <v>LETRAS EN GARANTÍA</v>
          </cell>
          <cell r="L2242" t="str">
            <v>TASA CERO</v>
          </cell>
          <cell r="M2242" t="str">
            <v>Argentina</v>
          </cell>
          <cell r="Q2242" t="str">
            <v>No mercado</v>
          </cell>
          <cell r="R2242">
            <v>2</v>
          </cell>
          <cell r="S2242">
            <v>0</v>
          </cell>
          <cell r="T2242">
            <v>0</v>
          </cell>
          <cell r="U2242">
            <v>2</v>
          </cell>
          <cell r="V2242">
            <v>0</v>
          </cell>
          <cell r="W2242">
            <v>0</v>
          </cell>
          <cell r="X2242">
            <v>2</v>
          </cell>
          <cell r="Y2242">
            <v>0</v>
          </cell>
          <cell r="Z2242">
            <v>0</v>
          </cell>
          <cell r="AA2242"/>
          <cell r="AB2242"/>
          <cell r="AC2242"/>
          <cell r="AD2242"/>
          <cell r="AE2242"/>
          <cell r="AF2242"/>
          <cell r="AG2242"/>
          <cell r="AH2242"/>
          <cell r="AI2242"/>
          <cell r="AJ2242"/>
          <cell r="AK2242"/>
          <cell r="AL2242"/>
        </row>
        <row r="2243">
          <cell r="D2243" t="str">
            <v>USD</v>
          </cell>
          <cell r="J2243" t="str">
            <v>LETRAS EN GARANTÍA</v>
          </cell>
          <cell r="L2243" t="str">
            <v>TASA CERO</v>
          </cell>
          <cell r="M2243" t="str">
            <v>Argentina</v>
          </cell>
          <cell r="Q2243" t="str">
            <v>No mercado</v>
          </cell>
          <cell r="R2243">
            <v>2</v>
          </cell>
          <cell r="S2243">
            <v>0</v>
          </cell>
          <cell r="T2243">
            <v>0</v>
          </cell>
          <cell r="U2243">
            <v>2</v>
          </cell>
          <cell r="V2243">
            <v>0</v>
          </cell>
          <cell r="W2243">
            <v>0</v>
          </cell>
          <cell r="X2243">
            <v>2</v>
          </cell>
          <cell r="Y2243">
            <v>0</v>
          </cell>
          <cell r="Z2243">
            <v>0</v>
          </cell>
          <cell r="AA2243"/>
          <cell r="AB2243"/>
          <cell r="AC2243"/>
          <cell r="AD2243"/>
          <cell r="AE2243"/>
          <cell r="AF2243"/>
          <cell r="AG2243"/>
          <cell r="AH2243"/>
          <cell r="AI2243"/>
          <cell r="AJ2243"/>
          <cell r="AK2243"/>
          <cell r="AL2243"/>
        </row>
        <row r="2244">
          <cell r="D2244" t="str">
            <v>USD</v>
          </cell>
          <cell r="J2244" t="str">
            <v>LETRAS EN GARANTÍA</v>
          </cell>
          <cell r="L2244" t="str">
            <v>TASA CERO</v>
          </cell>
          <cell r="M2244" t="str">
            <v>Argentina</v>
          </cell>
          <cell r="Q2244" t="str">
            <v>No mercado</v>
          </cell>
          <cell r="R2244">
            <v>2</v>
          </cell>
          <cell r="S2244">
            <v>0</v>
          </cell>
          <cell r="T2244">
            <v>0</v>
          </cell>
          <cell r="U2244">
            <v>2</v>
          </cell>
          <cell r="V2244">
            <v>0</v>
          </cell>
          <cell r="W2244">
            <v>0</v>
          </cell>
          <cell r="X2244">
            <v>2</v>
          </cell>
          <cell r="Y2244">
            <v>0</v>
          </cell>
          <cell r="Z2244">
            <v>0</v>
          </cell>
          <cell r="AA2244"/>
          <cell r="AB2244"/>
          <cell r="AC2244"/>
          <cell r="AD2244"/>
          <cell r="AE2244"/>
          <cell r="AF2244"/>
          <cell r="AG2244"/>
          <cell r="AH2244"/>
          <cell r="AI2244"/>
          <cell r="AJ2244"/>
          <cell r="AK2244"/>
          <cell r="AL2244"/>
        </row>
        <row r="2245">
          <cell r="D2245" t="str">
            <v>USD</v>
          </cell>
          <cell r="J2245" t="str">
            <v>LETRAS EN GARANTÍA</v>
          </cell>
          <cell r="L2245" t="str">
            <v>TASA CERO</v>
          </cell>
          <cell r="M2245" t="str">
            <v>Argentina</v>
          </cell>
          <cell r="Q2245" t="str">
            <v>No mercado</v>
          </cell>
          <cell r="R2245">
            <v>2</v>
          </cell>
          <cell r="S2245">
            <v>0</v>
          </cell>
          <cell r="T2245">
            <v>0</v>
          </cell>
          <cell r="U2245">
            <v>2</v>
          </cell>
          <cell r="V2245">
            <v>0</v>
          </cell>
          <cell r="W2245">
            <v>0</v>
          </cell>
          <cell r="X2245">
            <v>2</v>
          </cell>
          <cell r="Y2245">
            <v>0</v>
          </cell>
          <cell r="Z2245">
            <v>0</v>
          </cell>
          <cell r="AA2245"/>
          <cell r="AB2245"/>
          <cell r="AC2245"/>
          <cell r="AD2245"/>
          <cell r="AE2245"/>
          <cell r="AF2245"/>
          <cell r="AG2245"/>
          <cell r="AH2245"/>
          <cell r="AI2245"/>
          <cell r="AJ2245"/>
          <cell r="AK2245"/>
          <cell r="AL2245"/>
        </row>
        <row r="2246">
          <cell r="D2246" t="str">
            <v>USD</v>
          </cell>
          <cell r="J2246" t="str">
            <v>LETRAS EN GARANTÍA</v>
          </cell>
          <cell r="L2246" t="str">
            <v>TASA CERO</v>
          </cell>
          <cell r="M2246" t="str">
            <v>Argentina</v>
          </cell>
          <cell r="Q2246" t="str">
            <v>No mercado</v>
          </cell>
          <cell r="R2246">
            <v>2</v>
          </cell>
          <cell r="S2246">
            <v>0</v>
          </cell>
          <cell r="T2246">
            <v>0</v>
          </cell>
          <cell r="U2246">
            <v>2</v>
          </cell>
          <cell r="V2246">
            <v>0</v>
          </cell>
          <cell r="W2246">
            <v>0</v>
          </cell>
          <cell r="X2246">
            <v>2</v>
          </cell>
          <cell r="Y2246">
            <v>0</v>
          </cell>
          <cell r="Z2246">
            <v>0</v>
          </cell>
          <cell r="AA2246"/>
          <cell r="AB2246"/>
          <cell r="AC2246"/>
          <cell r="AD2246"/>
          <cell r="AE2246"/>
          <cell r="AF2246"/>
          <cell r="AG2246"/>
          <cell r="AH2246"/>
          <cell r="AI2246"/>
          <cell r="AJ2246"/>
          <cell r="AK2246"/>
          <cell r="AL2246"/>
        </row>
        <row r="2247">
          <cell r="D2247" t="str">
            <v>USD</v>
          </cell>
          <cell r="J2247" t="str">
            <v>LETRAS EN GARANTÍA</v>
          </cell>
          <cell r="L2247" t="str">
            <v>TASA CERO</v>
          </cell>
          <cell r="M2247" t="str">
            <v>Argentina</v>
          </cell>
          <cell r="Q2247" t="str">
            <v>No mercado</v>
          </cell>
          <cell r="R2247">
            <v>2</v>
          </cell>
          <cell r="S2247">
            <v>0</v>
          </cell>
          <cell r="T2247">
            <v>0</v>
          </cell>
          <cell r="U2247">
            <v>2</v>
          </cell>
          <cell r="V2247">
            <v>0</v>
          </cell>
          <cell r="W2247">
            <v>0</v>
          </cell>
          <cell r="X2247">
            <v>2</v>
          </cell>
          <cell r="Y2247">
            <v>0</v>
          </cell>
          <cell r="Z2247">
            <v>0</v>
          </cell>
          <cell r="AA2247"/>
          <cell r="AB2247"/>
          <cell r="AC2247"/>
          <cell r="AD2247"/>
          <cell r="AE2247"/>
          <cell r="AF2247"/>
          <cell r="AG2247"/>
          <cell r="AH2247"/>
          <cell r="AI2247"/>
          <cell r="AJ2247"/>
          <cell r="AK2247"/>
          <cell r="AL2247"/>
        </row>
        <row r="2248">
          <cell r="D2248" t="str">
            <v>USD</v>
          </cell>
          <cell r="J2248" t="str">
            <v>LETRAS EN GARANTÍA</v>
          </cell>
          <cell r="L2248" t="str">
            <v>TASA CERO</v>
          </cell>
          <cell r="M2248" t="str">
            <v>Argentina</v>
          </cell>
          <cell r="Q2248" t="str">
            <v>No mercado</v>
          </cell>
          <cell r="R2248">
            <v>2</v>
          </cell>
          <cell r="S2248">
            <v>0</v>
          </cell>
          <cell r="T2248">
            <v>0</v>
          </cell>
          <cell r="U2248">
            <v>2</v>
          </cell>
          <cell r="V2248">
            <v>0</v>
          </cell>
          <cell r="W2248">
            <v>0</v>
          </cell>
          <cell r="X2248">
            <v>2</v>
          </cell>
          <cell r="Y2248">
            <v>0</v>
          </cell>
          <cell r="Z2248">
            <v>0</v>
          </cell>
          <cell r="AA2248"/>
          <cell r="AB2248"/>
          <cell r="AC2248"/>
          <cell r="AD2248"/>
          <cell r="AE2248"/>
          <cell r="AF2248"/>
          <cell r="AG2248"/>
          <cell r="AH2248"/>
          <cell r="AI2248"/>
          <cell r="AJ2248"/>
          <cell r="AK2248"/>
          <cell r="AL2248"/>
        </row>
        <row r="2249">
          <cell r="D2249" t="str">
            <v>USD</v>
          </cell>
          <cell r="J2249" t="str">
            <v>LETRAS EN GARANTÍA</v>
          </cell>
          <cell r="L2249" t="str">
            <v>TASA CERO</v>
          </cell>
          <cell r="M2249" t="str">
            <v>Argentina</v>
          </cell>
          <cell r="Q2249" t="str">
            <v>No mercado</v>
          </cell>
          <cell r="R2249">
            <v>2</v>
          </cell>
          <cell r="S2249">
            <v>0</v>
          </cell>
          <cell r="T2249">
            <v>0</v>
          </cell>
          <cell r="U2249">
            <v>2</v>
          </cell>
          <cell r="V2249">
            <v>0</v>
          </cell>
          <cell r="W2249">
            <v>0</v>
          </cell>
          <cell r="X2249">
            <v>2</v>
          </cell>
          <cell r="Y2249">
            <v>0</v>
          </cell>
          <cell r="Z2249">
            <v>0</v>
          </cell>
          <cell r="AA2249"/>
          <cell r="AB2249"/>
          <cell r="AC2249"/>
          <cell r="AD2249"/>
          <cell r="AE2249"/>
          <cell r="AF2249"/>
          <cell r="AG2249"/>
          <cell r="AH2249"/>
          <cell r="AI2249"/>
          <cell r="AJ2249"/>
          <cell r="AK2249"/>
          <cell r="AL2249"/>
        </row>
        <row r="2250">
          <cell r="D2250" t="str">
            <v>USD</v>
          </cell>
          <cell r="J2250" t="str">
            <v>LETRAS EN GARANTÍA</v>
          </cell>
          <cell r="L2250" t="str">
            <v>TASA CERO</v>
          </cell>
          <cell r="M2250" t="str">
            <v>Argentina</v>
          </cell>
          <cell r="Q2250" t="str">
            <v>No mercado</v>
          </cell>
          <cell r="R2250">
            <v>2</v>
          </cell>
          <cell r="S2250">
            <v>0</v>
          </cell>
          <cell r="T2250">
            <v>0</v>
          </cell>
          <cell r="U2250">
            <v>2</v>
          </cell>
          <cell r="V2250">
            <v>0</v>
          </cell>
          <cell r="W2250">
            <v>0</v>
          </cell>
          <cell r="X2250">
            <v>2</v>
          </cell>
          <cell r="Y2250">
            <v>0</v>
          </cell>
          <cell r="Z2250">
            <v>0</v>
          </cell>
          <cell r="AA2250"/>
          <cell r="AB2250"/>
          <cell r="AC2250"/>
          <cell r="AD2250"/>
          <cell r="AE2250"/>
          <cell r="AF2250"/>
          <cell r="AG2250"/>
          <cell r="AH2250"/>
          <cell r="AI2250"/>
          <cell r="AJ2250"/>
          <cell r="AK2250"/>
          <cell r="AL2250"/>
        </row>
        <row r="2251">
          <cell r="D2251" t="str">
            <v>USD</v>
          </cell>
          <cell r="J2251" t="str">
            <v>LETRAS EN GARANTÍA</v>
          </cell>
          <cell r="L2251" t="str">
            <v>TASA CERO</v>
          </cell>
          <cell r="M2251" t="str">
            <v>Argentina</v>
          </cell>
          <cell r="Q2251" t="str">
            <v>No mercado</v>
          </cell>
          <cell r="R2251">
            <v>2</v>
          </cell>
          <cell r="S2251">
            <v>0</v>
          </cell>
          <cell r="T2251">
            <v>0</v>
          </cell>
          <cell r="U2251">
            <v>2</v>
          </cell>
          <cell r="V2251">
            <v>0</v>
          </cell>
          <cell r="W2251">
            <v>0</v>
          </cell>
          <cell r="X2251">
            <v>2</v>
          </cell>
          <cell r="Y2251">
            <v>0</v>
          </cell>
          <cell r="Z2251">
            <v>0</v>
          </cell>
          <cell r="AA2251"/>
          <cell r="AB2251"/>
          <cell r="AC2251"/>
          <cell r="AD2251"/>
          <cell r="AE2251"/>
          <cell r="AF2251"/>
          <cell r="AG2251"/>
          <cell r="AH2251"/>
          <cell r="AI2251"/>
          <cell r="AJ2251"/>
          <cell r="AK2251"/>
          <cell r="AL2251"/>
        </row>
        <row r="2252">
          <cell r="D2252" t="str">
            <v>USD</v>
          </cell>
          <cell r="J2252" t="str">
            <v>LETRAS EN GARANTÍA</v>
          </cell>
          <cell r="L2252" t="str">
            <v>TASA CERO</v>
          </cell>
          <cell r="M2252" t="str">
            <v>Argentina</v>
          </cell>
          <cell r="Q2252" t="str">
            <v>No mercado</v>
          </cell>
          <cell r="R2252">
            <v>2</v>
          </cell>
          <cell r="S2252">
            <v>0</v>
          </cell>
          <cell r="T2252">
            <v>0</v>
          </cell>
          <cell r="U2252">
            <v>2</v>
          </cell>
          <cell r="V2252">
            <v>0</v>
          </cell>
          <cell r="W2252">
            <v>0</v>
          </cell>
          <cell r="X2252">
            <v>2</v>
          </cell>
          <cell r="Y2252">
            <v>0</v>
          </cell>
          <cell r="Z2252">
            <v>0</v>
          </cell>
          <cell r="AA2252"/>
          <cell r="AB2252"/>
          <cell r="AC2252"/>
          <cell r="AD2252"/>
          <cell r="AE2252"/>
          <cell r="AF2252"/>
          <cell r="AG2252"/>
          <cell r="AH2252"/>
          <cell r="AI2252"/>
          <cell r="AJ2252"/>
          <cell r="AK2252"/>
          <cell r="AL2252"/>
        </row>
        <row r="2253">
          <cell r="D2253" t="str">
            <v>USD</v>
          </cell>
          <cell r="J2253" t="str">
            <v>LETRAS EN GARANTÍA</v>
          </cell>
          <cell r="L2253" t="str">
            <v>TASA CERO</v>
          </cell>
          <cell r="M2253" t="str">
            <v>Argentina</v>
          </cell>
          <cell r="Q2253" t="str">
            <v>No mercado</v>
          </cell>
          <cell r="R2253">
            <v>2</v>
          </cell>
          <cell r="S2253">
            <v>0</v>
          </cell>
          <cell r="T2253">
            <v>0</v>
          </cell>
          <cell r="U2253">
            <v>2</v>
          </cell>
          <cell r="V2253">
            <v>0</v>
          </cell>
          <cell r="W2253">
            <v>0</v>
          </cell>
          <cell r="X2253">
            <v>2</v>
          </cell>
          <cell r="Y2253">
            <v>0</v>
          </cell>
          <cell r="Z2253">
            <v>0</v>
          </cell>
          <cell r="AA2253"/>
          <cell r="AB2253"/>
          <cell r="AC2253"/>
          <cell r="AD2253"/>
          <cell r="AE2253"/>
          <cell r="AF2253"/>
          <cell r="AG2253"/>
          <cell r="AH2253"/>
          <cell r="AI2253"/>
          <cell r="AJ2253"/>
          <cell r="AK2253"/>
          <cell r="AL2253"/>
        </row>
        <row r="2254">
          <cell r="D2254" t="str">
            <v>USD</v>
          </cell>
          <cell r="J2254" t="str">
            <v>LETRAS EN GARANTÍA</v>
          </cell>
          <cell r="L2254" t="str">
            <v>TASA CERO</v>
          </cell>
          <cell r="M2254" t="str">
            <v>Argentina</v>
          </cell>
          <cell r="Q2254" t="str">
            <v>No mercado</v>
          </cell>
          <cell r="R2254">
            <v>2</v>
          </cell>
          <cell r="S2254">
            <v>0</v>
          </cell>
          <cell r="T2254">
            <v>0</v>
          </cell>
          <cell r="U2254">
            <v>2</v>
          </cell>
          <cell r="V2254">
            <v>0</v>
          </cell>
          <cell r="W2254">
            <v>0</v>
          </cell>
          <cell r="X2254">
            <v>2</v>
          </cell>
          <cell r="Y2254">
            <v>0</v>
          </cell>
          <cell r="Z2254">
            <v>0</v>
          </cell>
          <cell r="AA2254"/>
          <cell r="AB2254"/>
          <cell r="AC2254"/>
          <cell r="AD2254"/>
          <cell r="AE2254"/>
          <cell r="AF2254"/>
          <cell r="AG2254"/>
          <cell r="AH2254"/>
          <cell r="AI2254"/>
          <cell r="AJ2254"/>
          <cell r="AK2254"/>
          <cell r="AL2254"/>
        </row>
        <row r="2255">
          <cell r="D2255" t="str">
            <v>USD</v>
          </cell>
          <cell r="J2255" t="str">
            <v>LETRAS EN GARANTÍA</v>
          </cell>
          <cell r="L2255" t="str">
            <v>TASA CERO</v>
          </cell>
          <cell r="M2255" t="str">
            <v>Argentina</v>
          </cell>
          <cell r="Q2255" t="str">
            <v>No mercado</v>
          </cell>
          <cell r="R2255">
            <v>2</v>
          </cell>
          <cell r="S2255">
            <v>0</v>
          </cell>
          <cell r="T2255">
            <v>0</v>
          </cell>
          <cell r="U2255">
            <v>2</v>
          </cell>
          <cell r="V2255">
            <v>0</v>
          </cell>
          <cell r="W2255">
            <v>0</v>
          </cell>
          <cell r="X2255">
            <v>2</v>
          </cell>
          <cell r="Y2255">
            <v>0</v>
          </cell>
          <cell r="Z2255">
            <v>0</v>
          </cell>
          <cell r="AA2255"/>
          <cell r="AB2255"/>
          <cell r="AC2255"/>
          <cell r="AD2255"/>
          <cell r="AE2255"/>
          <cell r="AF2255"/>
          <cell r="AG2255"/>
          <cell r="AH2255"/>
          <cell r="AI2255"/>
          <cell r="AJ2255"/>
          <cell r="AK2255"/>
          <cell r="AL2255"/>
        </row>
        <row r="2256">
          <cell r="D2256" t="str">
            <v>USD</v>
          </cell>
          <cell r="J2256" t="str">
            <v>LETRAS EN GARANTÍA</v>
          </cell>
          <cell r="L2256" t="str">
            <v>TASA CERO</v>
          </cell>
          <cell r="M2256" t="str">
            <v>Argentina</v>
          </cell>
          <cell r="Q2256" t="str">
            <v>No mercado</v>
          </cell>
          <cell r="R2256">
            <v>2</v>
          </cell>
          <cell r="S2256">
            <v>0</v>
          </cell>
          <cell r="T2256">
            <v>0</v>
          </cell>
          <cell r="U2256">
            <v>2</v>
          </cell>
          <cell r="V2256">
            <v>0</v>
          </cell>
          <cell r="W2256">
            <v>0</v>
          </cell>
          <cell r="X2256">
            <v>2</v>
          </cell>
          <cell r="Y2256">
            <v>0</v>
          </cell>
          <cell r="Z2256">
            <v>0</v>
          </cell>
          <cell r="AA2256"/>
          <cell r="AB2256"/>
          <cell r="AC2256"/>
          <cell r="AD2256"/>
          <cell r="AE2256"/>
          <cell r="AF2256"/>
          <cell r="AG2256"/>
          <cell r="AH2256"/>
          <cell r="AI2256"/>
          <cell r="AJ2256"/>
          <cell r="AK2256"/>
          <cell r="AL2256"/>
        </row>
        <row r="2257">
          <cell r="D2257" t="str">
            <v>USD</v>
          </cell>
          <cell r="J2257" t="str">
            <v>LETRAS EN GARANTÍA</v>
          </cell>
          <cell r="L2257" t="str">
            <v>TASA CERO</v>
          </cell>
          <cell r="M2257" t="str">
            <v>Argentina</v>
          </cell>
          <cell r="Q2257" t="str">
            <v>No mercado</v>
          </cell>
          <cell r="R2257">
            <v>2</v>
          </cell>
          <cell r="S2257">
            <v>0</v>
          </cell>
          <cell r="T2257">
            <v>0</v>
          </cell>
          <cell r="U2257">
            <v>2</v>
          </cell>
          <cell r="V2257">
            <v>0</v>
          </cell>
          <cell r="W2257">
            <v>0</v>
          </cell>
          <cell r="X2257">
            <v>2</v>
          </cell>
          <cell r="Y2257">
            <v>0</v>
          </cell>
          <cell r="Z2257">
            <v>0</v>
          </cell>
          <cell r="AA2257"/>
          <cell r="AB2257"/>
          <cell r="AC2257"/>
          <cell r="AD2257"/>
          <cell r="AE2257"/>
          <cell r="AF2257"/>
          <cell r="AG2257"/>
          <cell r="AH2257"/>
          <cell r="AI2257"/>
          <cell r="AJ2257"/>
          <cell r="AK2257"/>
          <cell r="AL2257"/>
        </row>
        <row r="2258">
          <cell r="D2258" t="str">
            <v>USD</v>
          </cell>
          <cell r="J2258" t="str">
            <v>LETRAS EN GARANTÍA</v>
          </cell>
          <cell r="L2258" t="str">
            <v>TASA CERO</v>
          </cell>
          <cell r="M2258" t="str">
            <v>Argentina</v>
          </cell>
          <cell r="Q2258" t="str">
            <v>No mercado</v>
          </cell>
          <cell r="R2258">
            <v>2</v>
          </cell>
          <cell r="S2258">
            <v>0</v>
          </cell>
          <cell r="T2258">
            <v>0</v>
          </cell>
          <cell r="U2258">
            <v>2</v>
          </cell>
          <cell r="V2258">
            <v>0</v>
          </cell>
          <cell r="W2258">
            <v>0</v>
          </cell>
          <cell r="X2258">
            <v>2</v>
          </cell>
          <cell r="Y2258">
            <v>0</v>
          </cell>
          <cell r="Z2258">
            <v>0</v>
          </cell>
          <cell r="AA2258"/>
          <cell r="AB2258"/>
          <cell r="AC2258"/>
          <cell r="AD2258"/>
          <cell r="AE2258"/>
          <cell r="AF2258"/>
          <cell r="AG2258"/>
          <cell r="AH2258"/>
          <cell r="AI2258"/>
          <cell r="AJ2258"/>
          <cell r="AK2258"/>
          <cell r="AL2258"/>
        </row>
        <row r="2259">
          <cell r="D2259" t="str">
            <v>USD</v>
          </cell>
          <cell r="J2259" t="str">
            <v>LETRAS EN GARANTÍA</v>
          </cell>
          <cell r="L2259" t="str">
            <v>TASA CERO</v>
          </cell>
          <cell r="M2259" t="str">
            <v>Argentina</v>
          </cell>
          <cell r="Q2259" t="str">
            <v>No mercado</v>
          </cell>
          <cell r="R2259">
            <v>2</v>
          </cell>
          <cell r="S2259">
            <v>0</v>
          </cell>
          <cell r="T2259">
            <v>0</v>
          </cell>
          <cell r="U2259">
            <v>2</v>
          </cell>
          <cell r="V2259">
            <v>0</v>
          </cell>
          <cell r="W2259">
            <v>0</v>
          </cell>
          <cell r="X2259">
            <v>2</v>
          </cell>
          <cell r="Y2259">
            <v>0</v>
          </cell>
          <cell r="Z2259">
            <v>0</v>
          </cell>
          <cell r="AA2259"/>
          <cell r="AB2259"/>
          <cell r="AC2259"/>
          <cell r="AD2259"/>
          <cell r="AE2259"/>
          <cell r="AF2259"/>
          <cell r="AG2259"/>
          <cell r="AH2259"/>
          <cell r="AI2259"/>
          <cell r="AJ2259"/>
          <cell r="AK2259"/>
          <cell r="AL2259"/>
        </row>
        <row r="2260">
          <cell r="D2260" t="str">
            <v>USD</v>
          </cell>
          <cell r="J2260" t="str">
            <v>LETRAS EN GARANTÍA</v>
          </cell>
          <cell r="L2260" t="str">
            <v>TASA CERO</v>
          </cell>
          <cell r="M2260" t="str">
            <v>Argentina</v>
          </cell>
          <cell r="Q2260" t="str">
            <v>No mercado</v>
          </cell>
          <cell r="R2260">
            <v>2</v>
          </cell>
          <cell r="S2260">
            <v>0</v>
          </cell>
          <cell r="T2260">
            <v>0</v>
          </cell>
          <cell r="U2260">
            <v>2</v>
          </cell>
          <cell r="V2260">
            <v>0</v>
          </cell>
          <cell r="W2260">
            <v>0</v>
          </cell>
          <cell r="X2260">
            <v>2</v>
          </cell>
          <cell r="Y2260">
            <v>0</v>
          </cell>
          <cell r="Z2260">
            <v>0</v>
          </cell>
          <cell r="AA2260"/>
          <cell r="AB2260"/>
          <cell r="AC2260"/>
          <cell r="AD2260"/>
          <cell r="AE2260"/>
          <cell r="AF2260"/>
          <cell r="AG2260"/>
          <cell r="AH2260"/>
          <cell r="AI2260"/>
          <cell r="AJ2260"/>
          <cell r="AK2260"/>
          <cell r="AL2260"/>
        </row>
        <row r="2261">
          <cell r="D2261" t="str">
            <v>USD</v>
          </cell>
          <cell r="J2261" t="str">
            <v>LETRAS EN GARANTÍA</v>
          </cell>
          <cell r="L2261" t="str">
            <v>TASA CERO</v>
          </cell>
          <cell r="M2261" t="str">
            <v>Argentina</v>
          </cell>
          <cell r="Q2261" t="str">
            <v>No mercado</v>
          </cell>
          <cell r="R2261">
            <v>2</v>
          </cell>
          <cell r="S2261">
            <v>0</v>
          </cell>
          <cell r="T2261">
            <v>0</v>
          </cell>
          <cell r="U2261">
            <v>2</v>
          </cell>
          <cell r="V2261">
            <v>0</v>
          </cell>
          <cell r="W2261">
            <v>0</v>
          </cell>
          <cell r="X2261">
            <v>2</v>
          </cell>
          <cell r="Y2261">
            <v>0</v>
          </cell>
          <cell r="Z2261">
            <v>0</v>
          </cell>
          <cell r="AA2261"/>
          <cell r="AB2261"/>
          <cell r="AC2261"/>
          <cell r="AD2261"/>
          <cell r="AE2261"/>
          <cell r="AF2261"/>
          <cell r="AG2261"/>
          <cell r="AH2261"/>
          <cell r="AI2261"/>
          <cell r="AJ2261"/>
          <cell r="AK2261"/>
          <cell r="AL2261"/>
        </row>
        <row r="2262">
          <cell r="D2262" t="str">
            <v>USD</v>
          </cell>
          <cell r="J2262" t="str">
            <v>LETRAS EN GARANTÍA</v>
          </cell>
          <cell r="L2262" t="str">
            <v>TASA CERO</v>
          </cell>
          <cell r="M2262" t="str">
            <v>Argentina</v>
          </cell>
          <cell r="Q2262" t="str">
            <v>No mercado</v>
          </cell>
          <cell r="R2262">
            <v>2.08</v>
          </cell>
          <cell r="S2262">
            <v>0</v>
          </cell>
          <cell r="T2262">
            <v>0</v>
          </cell>
          <cell r="U2262">
            <v>2.08</v>
          </cell>
          <cell r="V2262">
            <v>0</v>
          </cell>
          <cell r="W2262">
            <v>0</v>
          </cell>
          <cell r="X2262">
            <v>2.08</v>
          </cell>
          <cell r="Y2262">
            <v>0</v>
          </cell>
          <cell r="Z2262">
            <v>0</v>
          </cell>
          <cell r="AA2262"/>
          <cell r="AB2262"/>
          <cell r="AC2262"/>
          <cell r="AD2262"/>
          <cell r="AE2262"/>
          <cell r="AF2262"/>
          <cell r="AG2262"/>
          <cell r="AH2262"/>
          <cell r="AI2262"/>
          <cell r="AJ2262"/>
          <cell r="AK2262"/>
          <cell r="AL2262"/>
        </row>
        <row r="2263">
          <cell r="D2263" t="str">
            <v>USD</v>
          </cell>
          <cell r="J2263" t="str">
            <v>LETRAS EN GARANTÍA</v>
          </cell>
          <cell r="L2263" t="str">
            <v>TASA CERO</v>
          </cell>
          <cell r="M2263" t="str">
            <v>Argentina</v>
          </cell>
          <cell r="Q2263" t="str">
            <v>No mercado</v>
          </cell>
          <cell r="R2263">
            <v>2.08</v>
          </cell>
          <cell r="S2263">
            <v>0</v>
          </cell>
          <cell r="T2263">
            <v>0</v>
          </cell>
          <cell r="U2263">
            <v>2.08</v>
          </cell>
          <cell r="V2263">
            <v>0</v>
          </cell>
          <cell r="W2263">
            <v>0</v>
          </cell>
          <cell r="X2263">
            <v>2.08</v>
          </cell>
          <cell r="Y2263">
            <v>0</v>
          </cell>
          <cell r="Z2263">
            <v>0</v>
          </cell>
          <cell r="AA2263"/>
          <cell r="AB2263"/>
          <cell r="AC2263"/>
          <cell r="AD2263"/>
          <cell r="AE2263"/>
          <cell r="AF2263"/>
          <cell r="AG2263"/>
          <cell r="AH2263"/>
          <cell r="AI2263"/>
          <cell r="AJ2263"/>
          <cell r="AK2263"/>
          <cell r="AL2263"/>
        </row>
        <row r="2264">
          <cell r="D2264" t="str">
            <v>USD</v>
          </cell>
          <cell r="J2264" t="str">
            <v>LETRAS EN GARANTÍA</v>
          </cell>
          <cell r="L2264" t="str">
            <v>TASA CERO</v>
          </cell>
          <cell r="M2264" t="str">
            <v>Argentina</v>
          </cell>
          <cell r="Q2264" t="str">
            <v>No mercado</v>
          </cell>
          <cell r="R2264">
            <v>2.08</v>
          </cell>
          <cell r="S2264">
            <v>0</v>
          </cell>
          <cell r="T2264">
            <v>0</v>
          </cell>
          <cell r="U2264">
            <v>2.08</v>
          </cell>
          <cell r="V2264">
            <v>0</v>
          </cell>
          <cell r="W2264">
            <v>0</v>
          </cell>
          <cell r="X2264">
            <v>2.08</v>
          </cell>
          <cell r="Y2264">
            <v>0</v>
          </cell>
          <cell r="Z2264">
            <v>0</v>
          </cell>
          <cell r="AA2264"/>
          <cell r="AB2264"/>
          <cell r="AC2264"/>
          <cell r="AD2264"/>
          <cell r="AE2264"/>
          <cell r="AF2264"/>
          <cell r="AG2264"/>
          <cell r="AH2264"/>
          <cell r="AI2264"/>
          <cell r="AJ2264"/>
          <cell r="AK2264"/>
          <cell r="AL2264"/>
        </row>
        <row r="2265">
          <cell r="D2265" t="str">
            <v>USD</v>
          </cell>
          <cell r="J2265" t="str">
            <v>LETRAS EN GARANTÍA</v>
          </cell>
          <cell r="L2265" t="str">
            <v>TASA CERO</v>
          </cell>
          <cell r="M2265" t="str">
            <v>Argentina</v>
          </cell>
          <cell r="Q2265" t="str">
            <v>No mercado</v>
          </cell>
          <cell r="R2265">
            <v>2.08</v>
          </cell>
          <cell r="S2265">
            <v>0</v>
          </cell>
          <cell r="T2265">
            <v>0</v>
          </cell>
          <cell r="U2265">
            <v>2.08</v>
          </cell>
          <cell r="V2265">
            <v>0</v>
          </cell>
          <cell r="W2265">
            <v>0</v>
          </cell>
          <cell r="X2265">
            <v>2.08</v>
          </cell>
          <cell r="Y2265">
            <v>0</v>
          </cell>
          <cell r="Z2265">
            <v>0</v>
          </cell>
          <cell r="AA2265"/>
          <cell r="AB2265"/>
          <cell r="AC2265"/>
          <cell r="AD2265"/>
          <cell r="AE2265"/>
          <cell r="AF2265"/>
          <cell r="AG2265"/>
          <cell r="AH2265"/>
          <cell r="AI2265"/>
          <cell r="AJ2265"/>
          <cell r="AK2265"/>
          <cell r="AL2265"/>
        </row>
        <row r="2266">
          <cell r="D2266" t="str">
            <v>USD</v>
          </cell>
          <cell r="J2266" t="str">
            <v>LETRAS EN GARANTÍA</v>
          </cell>
          <cell r="L2266" t="str">
            <v>TASA CERO</v>
          </cell>
          <cell r="M2266" t="str">
            <v>Argentina</v>
          </cell>
          <cell r="Q2266" t="str">
            <v>No mercado</v>
          </cell>
          <cell r="R2266">
            <v>2.08</v>
          </cell>
          <cell r="S2266">
            <v>0</v>
          </cell>
          <cell r="T2266">
            <v>0</v>
          </cell>
          <cell r="U2266">
            <v>2.08</v>
          </cell>
          <cell r="V2266">
            <v>0</v>
          </cell>
          <cell r="W2266">
            <v>0</v>
          </cell>
          <cell r="X2266">
            <v>2.08</v>
          </cell>
          <cell r="Y2266">
            <v>0</v>
          </cell>
          <cell r="Z2266">
            <v>0</v>
          </cell>
          <cell r="AA2266"/>
          <cell r="AB2266"/>
          <cell r="AC2266"/>
          <cell r="AD2266"/>
          <cell r="AE2266"/>
          <cell r="AF2266"/>
          <cell r="AG2266"/>
          <cell r="AH2266"/>
          <cell r="AI2266"/>
          <cell r="AJ2266"/>
          <cell r="AK2266"/>
          <cell r="AL2266"/>
        </row>
        <row r="2267">
          <cell r="D2267" t="str">
            <v>USD</v>
          </cell>
          <cell r="J2267" t="str">
            <v>LETRAS EN GARANTÍA</v>
          </cell>
          <cell r="L2267" t="str">
            <v>TASA CERO</v>
          </cell>
          <cell r="M2267" t="str">
            <v>Argentina</v>
          </cell>
          <cell r="Q2267" t="str">
            <v>No mercado</v>
          </cell>
          <cell r="R2267">
            <v>2.08</v>
          </cell>
          <cell r="S2267">
            <v>0</v>
          </cell>
          <cell r="T2267">
            <v>0</v>
          </cell>
          <cell r="U2267">
            <v>2.08</v>
          </cell>
          <cell r="V2267">
            <v>0</v>
          </cell>
          <cell r="W2267">
            <v>0</v>
          </cell>
          <cell r="X2267">
            <v>2.08</v>
          </cell>
          <cell r="Y2267">
            <v>0</v>
          </cell>
          <cell r="Z2267">
            <v>0</v>
          </cell>
          <cell r="AA2267"/>
          <cell r="AB2267"/>
          <cell r="AC2267"/>
          <cell r="AD2267"/>
          <cell r="AE2267"/>
          <cell r="AF2267"/>
          <cell r="AG2267"/>
          <cell r="AH2267"/>
          <cell r="AI2267"/>
          <cell r="AJ2267"/>
          <cell r="AK2267"/>
          <cell r="AL2267"/>
        </row>
        <row r="2268">
          <cell r="D2268" t="str">
            <v>USD</v>
          </cell>
          <cell r="J2268" t="str">
            <v>LETRAS EN GARANTÍA</v>
          </cell>
          <cell r="L2268" t="str">
            <v>TASA CERO</v>
          </cell>
          <cell r="M2268" t="str">
            <v>Argentina</v>
          </cell>
          <cell r="Q2268" t="str">
            <v>No mercado</v>
          </cell>
          <cell r="R2268">
            <v>2.08</v>
          </cell>
          <cell r="S2268">
            <v>0</v>
          </cell>
          <cell r="T2268">
            <v>0</v>
          </cell>
          <cell r="U2268">
            <v>2.08</v>
          </cell>
          <cell r="V2268">
            <v>0</v>
          </cell>
          <cell r="W2268">
            <v>0</v>
          </cell>
          <cell r="X2268">
            <v>2.08</v>
          </cell>
          <cell r="Y2268">
            <v>0</v>
          </cell>
          <cell r="Z2268">
            <v>0</v>
          </cell>
          <cell r="AA2268"/>
          <cell r="AB2268"/>
          <cell r="AC2268"/>
          <cell r="AD2268"/>
          <cell r="AE2268"/>
          <cell r="AF2268"/>
          <cell r="AG2268"/>
          <cell r="AH2268"/>
          <cell r="AI2268"/>
          <cell r="AJ2268"/>
          <cell r="AK2268"/>
          <cell r="AL2268"/>
        </row>
        <row r="2269">
          <cell r="D2269" t="str">
            <v>USD</v>
          </cell>
          <cell r="J2269" t="str">
            <v>LETRAS EN GARANTÍA</v>
          </cell>
          <cell r="L2269" t="str">
            <v>TASA CERO</v>
          </cell>
          <cell r="M2269" t="str">
            <v>Argentina</v>
          </cell>
          <cell r="Q2269" t="str">
            <v>No mercado</v>
          </cell>
          <cell r="R2269">
            <v>2.08</v>
          </cell>
          <cell r="S2269">
            <v>0</v>
          </cell>
          <cell r="T2269">
            <v>0</v>
          </cell>
          <cell r="U2269">
            <v>2.08</v>
          </cell>
          <cell r="V2269">
            <v>0</v>
          </cell>
          <cell r="W2269">
            <v>0</v>
          </cell>
          <cell r="X2269">
            <v>2.08</v>
          </cell>
          <cell r="Y2269">
            <v>0</v>
          </cell>
          <cell r="Z2269">
            <v>0</v>
          </cell>
          <cell r="AA2269"/>
          <cell r="AB2269"/>
          <cell r="AC2269"/>
          <cell r="AD2269"/>
          <cell r="AE2269"/>
          <cell r="AF2269"/>
          <cell r="AG2269"/>
          <cell r="AH2269"/>
          <cell r="AI2269"/>
          <cell r="AJ2269"/>
          <cell r="AK2269"/>
          <cell r="AL2269"/>
        </row>
        <row r="2270">
          <cell r="D2270" t="str">
            <v>USD</v>
          </cell>
          <cell r="J2270" t="str">
            <v>LETRAS EN GARANTÍA</v>
          </cell>
          <cell r="L2270" t="str">
            <v>TASA CERO</v>
          </cell>
          <cell r="M2270" t="str">
            <v>Argentina</v>
          </cell>
          <cell r="Q2270" t="str">
            <v>No mercado</v>
          </cell>
          <cell r="R2270">
            <v>2.08</v>
          </cell>
          <cell r="S2270">
            <v>0</v>
          </cell>
          <cell r="T2270">
            <v>0</v>
          </cell>
          <cell r="U2270">
            <v>2.08</v>
          </cell>
          <cell r="V2270">
            <v>0</v>
          </cell>
          <cell r="W2270">
            <v>0</v>
          </cell>
          <cell r="X2270">
            <v>2.08</v>
          </cell>
          <cell r="Y2270">
            <v>0</v>
          </cell>
          <cell r="Z2270">
            <v>0</v>
          </cell>
          <cell r="AA2270"/>
          <cell r="AB2270"/>
          <cell r="AC2270"/>
          <cell r="AD2270"/>
          <cell r="AE2270"/>
          <cell r="AF2270"/>
          <cell r="AG2270"/>
          <cell r="AH2270"/>
          <cell r="AI2270"/>
          <cell r="AJ2270"/>
          <cell r="AK2270"/>
          <cell r="AL2270"/>
        </row>
        <row r="2271">
          <cell r="D2271" t="str">
            <v>USD</v>
          </cell>
          <cell r="J2271" t="str">
            <v>LETRAS EN GARANTÍA</v>
          </cell>
          <cell r="L2271" t="str">
            <v>TASA CERO</v>
          </cell>
          <cell r="M2271" t="str">
            <v>Argentina</v>
          </cell>
          <cell r="Q2271" t="str">
            <v>No mercado</v>
          </cell>
          <cell r="R2271">
            <v>2.08</v>
          </cell>
          <cell r="S2271">
            <v>0</v>
          </cell>
          <cell r="T2271">
            <v>0</v>
          </cell>
          <cell r="U2271">
            <v>2.08</v>
          </cell>
          <cell r="V2271">
            <v>0</v>
          </cell>
          <cell r="W2271">
            <v>0</v>
          </cell>
          <cell r="X2271">
            <v>2.08</v>
          </cell>
          <cell r="Y2271">
            <v>0</v>
          </cell>
          <cell r="Z2271">
            <v>0</v>
          </cell>
          <cell r="AA2271"/>
          <cell r="AB2271"/>
          <cell r="AC2271"/>
          <cell r="AD2271"/>
          <cell r="AE2271"/>
          <cell r="AF2271"/>
          <cell r="AG2271"/>
          <cell r="AH2271"/>
          <cell r="AI2271"/>
          <cell r="AJ2271"/>
          <cell r="AK2271"/>
          <cell r="AL2271"/>
        </row>
        <row r="2272">
          <cell r="D2272" t="str">
            <v>USD</v>
          </cell>
          <cell r="J2272" t="str">
            <v>LETRAS EN GARANTÍA</v>
          </cell>
          <cell r="L2272" t="str">
            <v>TASA CERO</v>
          </cell>
          <cell r="M2272" t="str">
            <v>Argentina</v>
          </cell>
          <cell r="Q2272" t="str">
            <v>No mercado</v>
          </cell>
          <cell r="R2272">
            <v>2.08</v>
          </cell>
          <cell r="S2272">
            <v>0</v>
          </cell>
          <cell r="T2272">
            <v>0</v>
          </cell>
          <cell r="U2272">
            <v>2.08</v>
          </cell>
          <cell r="V2272">
            <v>0</v>
          </cell>
          <cell r="W2272">
            <v>0</v>
          </cell>
          <cell r="X2272">
            <v>2.08</v>
          </cell>
          <cell r="Y2272">
            <v>0</v>
          </cell>
          <cell r="Z2272">
            <v>0</v>
          </cell>
          <cell r="AA2272"/>
          <cell r="AB2272"/>
          <cell r="AC2272"/>
          <cell r="AD2272"/>
          <cell r="AE2272"/>
          <cell r="AF2272"/>
          <cell r="AG2272"/>
          <cell r="AH2272"/>
          <cell r="AI2272"/>
          <cell r="AJ2272"/>
          <cell r="AK2272"/>
          <cell r="AL2272"/>
        </row>
        <row r="2273">
          <cell r="D2273" t="str">
            <v>USD</v>
          </cell>
          <cell r="J2273" t="str">
            <v>LETRAS EN GARANTÍA</v>
          </cell>
          <cell r="L2273" t="str">
            <v>TASA CERO</v>
          </cell>
          <cell r="M2273" t="str">
            <v>Argentina</v>
          </cell>
          <cell r="Q2273" t="str">
            <v>No mercado</v>
          </cell>
          <cell r="R2273">
            <v>2.08</v>
          </cell>
          <cell r="S2273">
            <v>0</v>
          </cell>
          <cell r="T2273">
            <v>0</v>
          </cell>
          <cell r="U2273">
            <v>2.08</v>
          </cell>
          <cell r="V2273">
            <v>0</v>
          </cell>
          <cell r="W2273">
            <v>0</v>
          </cell>
          <cell r="X2273">
            <v>2.08</v>
          </cell>
          <cell r="Y2273">
            <v>0</v>
          </cell>
          <cell r="Z2273">
            <v>0</v>
          </cell>
          <cell r="AA2273"/>
          <cell r="AB2273"/>
          <cell r="AC2273"/>
          <cell r="AD2273"/>
          <cell r="AE2273"/>
          <cell r="AF2273"/>
          <cell r="AG2273"/>
          <cell r="AH2273"/>
          <cell r="AI2273"/>
          <cell r="AJ2273"/>
          <cell r="AK2273"/>
          <cell r="AL2273"/>
        </row>
        <row r="2274">
          <cell r="D2274" t="str">
            <v>USD</v>
          </cell>
          <cell r="J2274" t="str">
            <v>LETRAS EN GARANTÍA</v>
          </cell>
          <cell r="L2274" t="str">
            <v>TASA CERO</v>
          </cell>
          <cell r="M2274" t="str">
            <v>Argentina</v>
          </cell>
          <cell r="Q2274" t="str">
            <v>No mercado</v>
          </cell>
          <cell r="R2274">
            <v>2.08</v>
          </cell>
          <cell r="S2274">
            <v>0</v>
          </cell>
          <cell r="T2274">
            <v>0</v>
          </cell>
          <cell r="U2274">
            <v>2.08</v>
          </cell>
          <cell r="V2274">
            <v>0</v>
          </cell>
          <cell r="W2274">
            <v>0</v>
          </cell>
          <cell r="X2274">
            <v>2.08</v>
          </cell>
          <cell r="Y2274">
            <v>0</v>
          </cell>
          <cell r="Z2274">
            <v>0</v>
          </cell>
          <cell r="AA2274"/>
          <cell r="AB2274"/>
          <cell r="AC2274"/>
          <cell r="AD2274"/>
          <cell r="AE2274"/>
          <cell r="AF2274"/>
          <cell r="AG2274"/>
          <cell r="AH2274"/>
          <cell r="AI2274"/>
          <cell r="AJ2274"/>
          <cell r="AK2274"/>
          <cell r="AL2274"/>
        </row>
        <row r="2275">
          <cell r="D2275" t="str">
            <v>USD</v>
          </cell>
          <cell r="J2275" t="str">
            <v>LETRAS EN GARANTÍA</v>
          </cell>
          <cell r="L2275" t="str">
            <v>TASA CERO</v>
          </cell>
          <cell r="M2275" t="str">
            <v>Argentina</v>
          </cell>
          <cell r="Q2275" t="str">
            <v>No mercado</v>
          </cell>
          <cell r="R2275">
            <v>2.08</v>
          </cell>
          <cell r="S2275">
            <v>0</v>
          </cell>
          <cell r="T2275">
            <v>0</v>
          </cell>
          <cell r="U2275">
            <v>2.08</v>
          </cell>
          <cell r="V2275">
            <v>0</v>
          </cell>
          <cell r="W2275">
            <v>0</v>
          </cell>
          <cell r="X2275">
            <v>2.08</v>
          </cell>
          <cell r="Y2275">
            <v>0</v>
          </cell>
          <cell r="Z2275">
            <v>0</v>
          </cell>
          <cell r="AA2275"/>
          <cell r="AB2275"/>
          <cell r="AC2275"/>
          <cell r="AD2275"/>
          <cell r="AE2275"/>
          <cell r="AF2275"/>
          <cell r="AG2275"/>
          <cell r="AH2275"/>
          <cell r="AI2275"/>
          <cell r="AJ2275"/>
          <cell r="AK2275"/>
          <cell r="AL2275"/>
        </row>
        <row r="2276">
          <cell r="D2276" t="str">
            <v>USD</v>
          </cell>
          <cell r="J2276" t="str">
            <v>LETRAS EN GARANTÍA</v>
          </cell>
          <cell r="L2276" t="str">
            <v>TASA CERO</v>
          </cell>
          <cell r="M2276" t="str">
            <v>Argentina</v>
          </cell>
          <cell r="Q2276" t="str">
            <v>No mercado</v>
          </cell>
          <cell r="R2276">
            <v>2.08</v>
          </cell>
          <cell r="S2276">
            <v>0</v>
          </cell>
          <cell r="T2276">
            <v>0</v>
          </cell>
          <cell r="U2276">
            <v>2.08</v>
          </cell>
          <cell r="V2276">
            <v>0</v>
          </cell>
          <cell r="W2276">
            <v>0</v>
          </cell>
          <cell r="X2276">
            <v>2.08</v>
          </cell>
          <cell r="Y2276">
            <v>0</v>
          </cell>
          <cell r="Z2276">
            <v>0</v>
          </cell>
          <cell r="AA2276"/>
          <cell r="AB2276"/>
          <cell r="AC2276"/>
          <cell r="AD2276"/>
          <cell r="AE2276"/>
          <cell r="AF2276"/>
          <cell r="AG2276"/>
          <cell r="AH2276"/>
          <cell r="AI2276"/>
          <cell r="AJ2276"/>
          <cell r="AK2276"/>
          <cell r="AL2276"/>
        </row>
        <row r="2277">
          <cell r="D2277" t="str">
            <v>USD</v>
          </cell>
          <cell r="J2277" t="str">
            <v>LETRAS EN GARANTÍA</v>
          </cell>
          <cell r="L2277" t="str">
            <v>TASA CERO</v>
          </cell>
          <cell r="M2277" t="str">
            <v>Argentina</v>
          </cell>
          <cell r="Q2277" t="str">
            <v>No mercado</v>
          </cell>
          <cell r="R2277">
            <v>2.08</v>
          </cell>
          <cell r="S2277">
            <v>0</v>
          </cell>
          <cell r="T2277">
            <v>0</v>
          </cell>
          <cell r="U2277">
            <v>2.08</v>
          </cell>
          <cell r="V2277">
            <v>0</v>
          </cell>
          <cell r="W2277">
            <v>0</v>
          </cell>
          <cell r="X2277">
            <v>2.08</v>
          </cell>
          <cell r="Y2277">
            <v>0</v>
          </cell>
          <cell r="Z2277">
            <v>0</v>
          </cell>
          <cell r="AA2277"/>
          <cell r="AB2277"/>
          <cell r="AC2277"/>
          <cell r="AD2277"/>
          <cell r="AE2277"/>
          <cell r="AF2277"/>
          <cell r="AG2277"/>
          <cell r="AH2277"/>
          <cell r="AI2277"/>
          <cell r="AJ2277"/>
          <cell r="AK2277"/>
          <cell r="AL2277"/>
        </row>
        <row r="2278">
          <cell r="D2278" t="str">
            <v>USD</v>
          </cell>
          <cell r="J2278" t="str">
            <v>LETRAS EN GARANTÍA</v>
          </cell>
          <cell r="L2278" t="str">
            <v>TASA CERO</v>
          </cell>
          <cell r="M2278" t="str">
            <v>Argentina</v>
          </cell>
          <cell r="Q2278" t="str">
            <v>No mercado</v>
          </cell>
          <cell r="R2278">
            <v>2.08</v>
          </cell>
          <cell r="S2278">
            <v>0</v>
          </cell>
          <cell r="T2278">
            <v>0</v>
          </cell>
          <cell r="U2278">
            <v>2.08</v>
          </cell>
          <cell r="V2278">
            <v>0</v>
          </cell>
          <cell r="W2278">
            <v>0</v>
          </cell>
          <cell r="X2278">
            <v>2.08</v>
          </cell>
          <cell r="Y2278">
            <v>0</v>
          </cell>
          <cell r="Z2278">
            <v>0</v>
          </cell>
          <cell r="AA2278"/>
          <cell r="AB2278"/>
          <cell r="AC2278"/>
          <cell r="AD2278"/>
          <cell r="AE2278"/>
          <cell r="AF2278"/>
          <cell r="AG2278"/>
          <cell r="AH2278"/>
          <cell r="AI2278"/>
          <cell r="AJ2278"/>
          <cell r="AK2278"/>
          <cell r="AL2278"/>
        </row>
        <row r="2279">
          <cell r="D2279" t="str">
            <v>USD</v>
          </cell>
          <cell r="J2279" t="str">
            <v>LETRAS EN GARANTÍA</v>
          </cell>
          <cell r="L2279" t="str">
            <v>TASA CERO</v>
          </cell>
          <cell r="M2279" t="str">
            <v>Argentina</v>
          </cell>
          <cell r="Q2279" t="str">
            <v>No mercado</v>
          </cell>
          <cell r="R2279">
            <v>2.08</v>
          </cell>
          <cell r="S2279">
            <v>0</v>
          </cell>
          <cell r="T2279">
            <v>0</v>
          </cell>
          <cell r="U2279">
            <v>2.08</v>
          </cell>
          <cell r="V2279">
            <v>0</v>
          </cell>
          <cell r="W2279">
            <v>0</v>
          </cell>
          <cell r="X2279">
            <v>2.08</v>
          </cell>
          <cell r="Y2279">
            <v>0</v>
          </cell>
          <cell r="Z2279">
            <v>0</v>
          </cell>
          <cell r="AA2279"/>
          <cell r="AB2279"/>
          <cell r="AC2279"/>
          <cell r="AD2279"/>
          <cell r="AE2279"/>
          <cell r="AF2279"/>
          <cell r="AG2279"/>
          <cell r="AH2279"/>
          <cell r="AI2279"/>
          <cell r="AJ2279"/>
          <cell r="AK2279"/>
          <cell r="AL2279"/>
        </row>
        <row r="2280">
          <cell r="D2280" t="str">
            <v>USD</v>
          </cell>
          <cell r="J2280" t="str">
            <v>LETRAS EN GARANTÍA</v>
          </cell>
          <cell r="L2280" t="str">
            <v>TASA CERO</v>
          </cell>
          <cell r="M2280" t="str">
            <v>Argentina</v>
          </cell>
          <cell r="Q2280" t="str">
            <v>No mercado</v>
          </cell>
          <cell r="R2280">
            <v>2.08</v>
          </cell>
          <cell r="S2280">
            <v>0</v>
          </cell>
          <cell r="T2280">
            <v>0</v>
          </cell>
          <cell r="U2280">
            <v>2.08</v>
          </cell>
          <cell r="V2280">
            <v>0</v>
          </cell>
          <cell r="W2280">
            <v>0</v>
          </cell>
          <cell r="X2280">
            <v>2.08</v>
          </cell>
          <cell r="Y2280">
            <v>0</v>
          </cell>
          <cell r="Z2280">
            <v>0</v>
          </cell>
          <cell r="AA2280"/>
          <cell r="AB2280"/>
          <cell r="AC2280"/>
          <cell r="AD2280"/>
          <cell r="AE2280"/>
          <cell r="AF2280"/>
          <cell r="AG2280"/>
          <cell r="AH2280"/>
          <cell r="AI2280"/>
          <cell r="AJ2280"/>
          <cell r="AK2280"/>
          <cell r="AL2280"/>
        </row>
        <row r="2281">
          <cell r="D2281" t="str">
            <v>USD</v>
          </cell>
          <cell r="J2281" t="str">
            <v>LETRAS EN GARANTÍA</v>
          </cell>
          <cell r="L2281" t="str">
            <v>TASA CERO</v>
          </cell>
          <cell r="M2281" t="str">
            <v>Argentina</v>
          </cell>
          <cell r="Q2281" t="str">
            <v>No mercado</v>
          </cell>
          <cell r="R2281">
            <v>2.08</v>
          </cell>
          <cell r="S2281">
            <v>0</v>
          </cell>
          <cell r="T2281">
            <v>0</v>
          </cell>
          <cell r="U2281">
            <v>2.08</v>
          </cell>
          <cell r="V2281">
            <v>0</v>
          </cell>
          <cell r="W2281">
            <v>0</v>
          </cell>
          <cell r="X2281">
            <v>2.08</v>
          </cell>
          <cell r="Y2281">
            <v>0</v>
          </cell>
          <cell r="Z2281">
            <v>0</v>
          </cell>
          <cell r="AA2281"/>
          <cell r="AB2281"/>
          <cell r="AC2281"/>
          <cell r="AD2281"/>
          <cell r="AE2281"/>
          <cell r="AF2281"/>
          <cell r="AG2281"/>
          <cell r="AH2281"/>
          <cell r="AI2281"/>
          <cell r="AJ2281"/>
          <cell r="AK2281"/>
          <cell r="AL2281"/>
        </row>
        <row r="2282">
          <cell r="D2282" t="str">
            <v>USD</v>
          </cell>
          <cell r="J2282" t="str">
            <v>LETRAS EN GARANTÍA</v>
          </cell>
          <cell r="L2282" t="str">
            <v>TASA CERO</v>
          </cell>
          <cell r="M2282" t="str">
            <v>Argentina</v>
          </cell>
          <cell r="Q2282" t="str">
            <v>No mercado</v>
          </cell>
          <cell r="R2282">
            <v>2.1037499999999998</v>
          </cell>
          <cell r="S2282">
            <v>0</v>
          </cell>
          <cell r="T2282">
            <v>0</v>
          </cell>
          <cell r="U2282">
            <v>2.1037499999999998</v>
          </cell>
          <cell r="V2282">
            <v>0</v>
          </cell>
          <cell r="W2282">
            <v>0</v>
          </cell>
          <cell r="X2282">
            <v>2.1037499999999998</v>
          </cell>
          <cell r="Y2282">
            <v>0</v>
          </cell>
          <cell r="Z2282">
            <v>0</v>
          </cell>
          <cell r="AA2282"/>
          <cell r="AB2282"/>
          <cell r="AC2282"/>
          <cell r="AD2282"/>
          <cell r="AE2282"/>
          <cell r="AF2282"/>
          <cell r="AG2282"/>
          <cell r="AH2282"/>
          <cell r="AI2282"/>
          <cell r="AJ2282"/>
          <cell r="AK2282"/>
          <cell r="AL2282"/>
        </row>
        <row r="2283">
          <cell r="D2283" t="str">
            <v>USD</v>
          </cell>
          <cell r="J2283" t="str">
            <v>LETRAS EN GARANTÍA</v>
          </cell>
          <cell r="L2283" t="str">
            <v>TASA CERO</v>
          </cell>
          <cell r="M2283" t="str">
            <v>Argentina</v>
          </cell>
          <cell r="Q2283" t="str">
            <v>No mercado</v>
          </cell>
          <cell r="R2283">
            <v>2.1037499999999998</v>
          </cell>
          <cell r="S2283">
            <v>0</v>
          </cell>
          <cell r="T2283">
            <v>0</v>
          </cell>
          <cell r="U2283">
            <v>2.1037499999999998</v>
          </cell>
          <cell r="V2283">
            <v>0</v>
          </cell>
          <cell r="W2283">
            <v>0</v>
          </cell>
          <cell r="X2283">
            <v>2.1037499999999998</v>
          </cell>
          <cell r="Y2283">
            <v>0</v>
          </cell>
          <cell r="Z2283">
            <v>0</v>
          </cell>
          <cell r="AA2283"/>
          <cell r="AB2283"/>
          <cell r="AC2283"/>
          <cell r="AD2283"/>
          <cell r="AE2283"/>
          <cell r="AF2283"/>
          <cell r="AG2283"/>
          <cell r="AH2283"/>
          <cell r="AI2283"/>
          <cell r="AJ2283"/>
          <cell r="AK2283"/>
          <cell r="AL2283"/>
        </row>
        <row r="2284">
          <cell r="D2284" t="str">
            <v>USD</v>
          </cell>
          <cell r="J2284" t="str">
            <v>LETRAS EN GARANTÍA</v>
          </cell>
          <cell r="L2284" t="str">
            <v>TASA CERO</v>
          </cell>
          <cell r="M2284" t="str">
            <v>Argentina</v>
          </cell>
          <cell r="Q2284" t="str">
            <v>No mercado</v>
          </cell>
          <cell r="R2284">
            <v>2.1037499999999998</v>
          </cell>
          <cell r="S2284">
            <v>0</v>
          </cell>
          <cell r="T2284">
            <v>0</v>
          </cell>
          <cell r="U2284">
            <v>2.1037499999999998</v>
          </cell>
          <cell r="V2284">
            <v>0</v>
          </cell>
          <cell r="W2284">
            <v>0</v>
          </cell>
          <cell r="X2284">
            <v>2.1037499999999998</v>
          </cell>
          <cell r="Y2284">
            <v>0</v>
          </cell>
          <cell r="Z2284">
            <v>0</v>
          </cell>
          <cell r="AA2284"/>
          <cell r="AB2284"/>
          <cell r="AC2284"/>
          <cell r="AD2284"/>
          <cell r="AE2284"/>
          <cell r="AF2284"/>
          <cell r="AG2284"/>
          <cell r="AH2284"/>
          <cell r="AI2284"/>
          <cell r="AJ2284"/>
          <cell r="AK2284"/>
          <cell r="AL2284"/>
        </row>
        <row r="2285">
          <cell r="D2285" t="str">
            <v>USD</v>
          </cell>
          <cell r="J2285" t="str">
            <v>LETRAS EN GARANTÍA</v>
          </cell>
          <cell r="L2285" t="str">
            <v>TASA CERO</v>
          </cell>
          <cell r="M2285" t="str">
            <v>Argentina</v>
          </cell>
          <cell r="Q2285" t="str">
            <v>No mercado</v>
          </cell>
          <cell r="R2285">
            <v>2.1037499999999998</v>
          </cell>
          <cell r="S2285">
            <v>0</v>
          </cell>
          <cell r="T2285">
            <v>0</v>
          </cell>
          <cell r="U2285">
            <v>2.1037499999999998</v>
          </cell>
          <cell r="V2285">
            <v>0</v>
          </cell>
          <cell r="W2285">
            <v>0</v>
          </cell>
          <cell r="X2285">
            <v>2.1037499999999998</v>
          </cell>
          <cell r="Y2285">
            <v>0</v>
          </cell>
          <cell r="Z2285">
            <v>0</v>
          </cell>
          <cell r="AA2285"/>
          <cell r="AB2285"/>
          <cell r="AC2285"/>
          <cell r="AD2285"/>
          <cell r="AE2285"/>
          <cell r="AF2285"/>
          <cell r="AG2285"/>
          <cell r="AH2285"/>
          <cell r="AI2285"/>
          <cell r="AJ2285"/>
          <cell r="AK2285"/>
          <cell r="AL2285"/>
        </row>
        <row r="2286">
          <cell r="D2286" t="str">
            <v>USD</v>
          </cell>
          <cell r="J2286" t="str">
            <v>LETRAS EN GARANTÍA</v>
          </cell>
          <cell r="L2286" t="str">
            <v>TASA CERO</v>
          </cell>
          <cell r="M2286" t="str">
            <v>Argentina</v>
          </cell>
          <cell r="Q2286" t="str">
            <v>No mercado</v>
          </cell>
          <cell r="R2286">
            <v>2.1037499999999998</v>
          </cell>
          <cell r="S2286">
            <v>0</v>
          </cell>
          <cell r="T2286">
            <v>0</v>
          </cell>
          <cell r="U2286">
            <v>2.1037499999999998</v>
          </cell>
          <cell r="V2286">
            <v>0</v>
          </cell>
          <cell r="W2286">
            <v>0</v>
          </cell>
          <cell r="X2286">
            <v>2.1037499999999998</v>
          </cell>
          <cell r="Y2286">
            <v>0</v>
          </cell>
          <cell r="Z2286">
            <v>0</v>
          </cell>
          <cell r="AA2286"/>
          <cell r="AB2286"/>
          <cell r="AC2286"/>
          <cell r="AD2286"/>
          <cell r="AE2286"/>
          <cell r="AF2286"/>
          <cell r="AG2286"/>
          <cell r="AH2286"/>
          <cell r="AI2286"/>
          <cell r="AJ2286"/>
          <cell r="AK2286"/>
          <cell r="AL2286"/>
        </row>
        <row r="2287">
          <cell r="D2287" t="str">
            <v>USD</v>
          </cell>
          <cell r="J2287" t="str">
            <v>LETRAS EN GARANTÍA</v>
          </cell>
          <cell r="L2287" t="str">
            <v>TASA CERO</v>
          </cell>
          <cell r="M2287" t="str">
            <v>Argentina</v>
          </cell>
          <cell r="Q2287" t="str">
            <v>No mercado</v>
          </cell>
          <cell r="R2287">
            <v>2.1037499999999998</v>
          </cell>
          <cell r="S2287">
            <v>0</v>
          </cell>
          <cell r="T2287">
            <v>0</v>
          </cell>
          <cell r="U2287">
            <v>2.1037499999999998</v>
          </cell>
          <cell r="V2287">
            <v>0</v>
          </cell>
          <cell r="W2287">
            <v>0</v>
          </cell>
          <cell r="X2287">
            <v>2.1037499999999998</v>
          </cell>
          <cell r="Y2287">
            <v>0</v>
          </cell>
          <cell r="Z2287">
            <v>0</v>
          </cell>
          <cell r="AA2287"/>
          <cell r="AB2287"/>
          <cell r="AC2287"/>
          <cell r="AD2287"/>
          <cell r="AE2287"/>
          <cell r="AF2287"/>
          <cell r="AG2287"/>
          <cell r="AH2287"/>
          <cell r="AI2287"/>
          <cell r="AJ2287"/>
          <cell r="AK2287"/>
          <cell r="AL2287"/>
        </row>
        <row r="2288">
          <cell r="D2288" t="str">
            <v>USD</v>
          </cell>
          <cell r="J2288" t="str">
            <v>LETRAS EN GARANTÍA</v>
          </cell>
          <cell r="L2288" t="str">
            <v>TASA CERO</v>
          </cell>
          <cell r="M2288" t="str">
            <v>Argentina</v>
          </cell>
          <cell r="Q2288" t="str">
            <v>No mercado</v>
          </cell>
          <cell r="R2288">
            <v>2.1037499999999998</v>
          </cell>
          <cell r="S2288">
            <v>0</v>
          </cell>
          <cell r="T2288">
            <v>0</v>
          </cell>
          <cell r="U2288">
            <v>2.1037499999999998</v>
          </cell>
          <cell r="V2288">
            <v>0</v>
          </cell>
          <cell r="W2288">
            <v>0</v>
          </cell>
          <cell r="X2288">
            <v>2.1037499999999998</v>
          </cell>
          <cell r="Y2288">
            <v>0</v>
          </cell>
          <cell r="Z2288">
            <v>0</v>
          </cell>
          <cell r="AA2288"/>
          <cell r="AB2288"/>
          <cell r="AC2288"/>
          <cell r="AD2288"/>
          <cell r="AE2288"/>
          <cell r="AF2288"/>
          <cell r="AG2288"/>
          <cell r="AH2288"/>
          <cell r="AI2288"/>
          <cell r="AJ2288"/>
          <cell r="AK2288"/>
          <cell r="AL2288"/>
        </row>
        <row r="2289">
          <cell r="D2289" t="str">
            <v>USD</v>
          </cell>
          <cell r="J2289" t="str">
            <v>LETRAS EN GARANTÍA</v>
          </cell>
          <cell r="L2289" t="str">
            <v>TASA CERO</v>
          </cell>
          <cell r="M2289" t="str">
            <v>Argentina</v>
          </cell>
          <cell r="Q2289" t="str">
            <v>No mercado</v>
          </cell>
          <cell r="R2289">
            <v>2.1037499999999998</v>
          </cell>
          <cell r="S2289">
            <v>0</v>
          </cell>
          <cell r="T2289">
            <v>0</v>
          </cell>
          <cell r="U2289">
            <v>2.1037499999999998</v>
          </cell>
          <cell r="V2289">
            <v>0</v>
          </cell>
          <cell r="W2289">
            <v>0</v>
          </cell>
          <cell r="X2289">
            <v>2.1037499999999998</v>
          </cell>
          <cell r="Y2289">
            <v>0</v>
          </cell>
          <cell r="Z2289">
            <v>0</v>
          </cell>
          <cell r="AA2289"/>
          <cell r="AB2289"/>
          <cell r="AC2289"/>
          <cell r="AD2289"/>
          <cell r="AE2289"/>
          <cell r="AF2289"/>
          <cell r="AG2289"/>
          <cell r="AH2289"/>
          <cell r="AI2289"/>
          <cell r="AJ2289"/>
          <cell r="AK2289"/>
          <cell r="AL2289"/>
        </row>
        <row r="2290">
          <cell r="D2290" t="str">
            <v>USD</v>
          </cell>
          <cell r="J2290" t="str">
            <v>LETRAS EN GARANTÍA</v>
          </cell>
          <cell r="L2290" t="str">
            <v>TASA CERO</v>
          </cell>
          <cell r="M2290" t="str">
            <v>Argentina</v>
          </cell>
          <cell r="Q2290" t="str">
            <v>No mercado</v>
          </cell>
          <cell r="R2290">
            <v>2.1037499999999998</v>
          </cell>
          <cell r="S2290">
            <v>0</v>
          </cell>
          <cell r="T2290">
            <v>0</v>
          </cell>
          <cell r="U2290">
            <v>2.1037499999999998</v>
          </cell>
          <cell r="V2290">
            <v>0</v>
          </cell>
          <cell r="W2290">
            <v>0</v>
          </cell>
          <cell r="X2290">
            <v>2.1037499999999998</v>
          </cell>
          <cell r="Y2290">
            <v>0</v>
          </cell>
          <cell r="Z2290">
            <v>0</v>
          </cell>
          <cell r="AA2290"/>
          <cell r="AB2290"/>
          <cell r="AC2290"/>
          <cell r="AD2290"/>
          <cell r="AE2290"/>
          <cell r="AF2290"/>
          <cell r="AG2290"/>
          <cell r="AH2290"/>
          <cell r="AI2290"/>
          <cell r="AJ2290"/>
          <cell r="AK2290"/>
          <cell r="AL2290"/>
        </row>
        <row r="2291">
          <cell r="D2291" t="str">
            <v>USD</v>
          </cell>
          <cell r="J2291" t="str">
            <v>LETRAS EN GARANTÍA</v>
          </cell>
          <cell r="L2291" t="str">
            <v>TASA CERO</v>
          </cell>
          <cell r="M2291" t="str">
            <v>Argentina</v>
          </cell>
          <cell r="Q2291" t="str">
            <v>No mercado</v>
          </cell>
          <cell r="R2291">
            <v>2.1037499999999998</v>
          </cell>
          <cell r="S2291">
            <v>0</v>
          </cell>
          <cell r="T2291">
            <v>0</v>
          </cell>
          <cell r="U2291">
            <v>2.1037499999999998</v>
          </cell>
          <cell r="V2291">
            <v>0</v>
          </cell>
          <cell r="W2291">
            <v>0</v>
          </cell>
          <cell r="X2291">
            <v>2.1037499999999998</v>
          </cell>
          <cell r="Y2291">
            <v>0</v>
          </cell>
          <cell r="Z2291">
            <v>0</v>
          </cell>
          <cell r="AA2291"/>
          <cell r="AB2291"/>
          <cell r="AC2291"/>
          <cell r="AD2291"/>
          <cell r="AE2291"/>
          <cell r="AF2291"/>
          <cell r="AG2291"/>
          <cell r="AH2291"/>
          <cell r="AI2291"/>
          <cell r="AJ2291"/>
          <cell r="AK2291"/>
          <cell r="AL2291"/>
        </row>
        <row r="2292">
          <cell r="D2292" t="str">
            <v>USD</v>
          </cell>
          <cell r="J2292" t="str">
            <v>LETRAS EN GARANTÍA</v>
          </cell>
          <cell r="L2292" t="str">
            <v>TASA CERO</v>
          </cell>
          <cell r="M2292" t="str">
            <v>Argentina</v>
          </cell>
          <cell r="Q2292" t="str">
            <v>No mercado</v>
          </cell>
          <cell r="R2292">
            <v>2.1037499999999998</v>
          </cell>
          <cell r="S2292">
            <v>0</v>
          </cell>
          <cell r="T2292">
            <v>0</v>
          </cell>
          <cell r="U2292">
            <v>2.1037499999999998</v>
          </cell>
          <cell r="V2292">
            <v>0</v>
          </cell>
          <cell r="W2292">
            <v>0</v>
          </cell>
          <cell r="X2292">
            <v>2.1037499999999998</v>
          </cell>
          <cell r="Y2292">
            <v>0</v>
          </cell>
          <cell r="Z2292">
            <v>0</v>
          </cell>
          <cell r="AA2292"/>
          <cell r="AB2292"/>
          <cell r="AC2292"/>
          <cell r="AD2292"/>
          <cell r="AE2292"/>
          <cell r="AF2292"/>
          <cell r="AG2292"/>
          <cell r="AH2292"/>
          <cell r="AI2292"/>
          <cell r="AJ2292"/>
          <cell r="AK2292"/>
          <cell r="AL2292"/>
        </row>
        <row r="2293">
          <cell r="D2293" t="str">
            <v>USD</v>
          </cell>
          <cell r="J2293" t="str">
            <v>LETRAS EN GARANTÍA</v>
          </cell>
          <cell r="L2293" t="str">
            <v>TASA CERO</v>
          </cell>
          <cell r="M2293" t="str">
            <v>Argentina</v>
          </cell>
          <cell r="Q2293" t="str">
            <v>No mercado</v>
          </cell>
          <cell r="R2293">
            <v>2.1037499999999998</v>
          </cell>
          <cell r="S2293">
            <v>0</v>
          </cell>
          <cell r="T2293">
            <v>0</v>
          </cell>
          <cell r="U2293">
            <v>2.1037499999999998</v>
          </cell>
          <cell r="V2293">
            <v>0</v>
          </cell>
          <cell r="W2293">
            <v>0</v>
          </cell>
          <cell r="X2293">
            <v>2.1037499999999998</v>
          </cell>
          <cell r="Y2293">
            <v>0</v>
          </cell>
          <cell r="Z2293">
            <v>0</v>
          </cell>
          <cell r="AA2293"/>
          <cell r="AB2293"/>
          <cell r="AC2293"/>
          <cell r="AD2293"/>
          <cell r="AE2293"/>
          <cell r="AF2293"/>
          <cell r="AG2293"/>
          <cell r="AH2293"/>
          <cell r="AI2293"/>
          <cell r="AJ2293"/>
          <cell r="AK2293"/>
          <cell r="AL2293"/>
        </row>
        <row r="2294">
          <cell r="D2294" t="str">
            <v>USD</v>
          </cell>
          <cell r="J2294" t="str">
            <v>LETRAS EN GARANTÍA</v>
          </cell>
          <cell r="L2294" t="str">
            <v>TASA CERO</v>
          </cell>
          <cell r="M2294" t="str">
            <v>Argentina</v>
          </cell>
          <cell r="Q2294" t="str">
            <v>No mercado</v>
          </cell>
          <cell r="R2294">
            <v>2.1037499999999998</v>
          </cell>
          <cell r="S2294">
            <v>0</v>
          </cell>
          <cell r="T2294">
            <v>0</v>
          </cell>
          <cell r="U2294">
            <v>2.1037499999999998</v>
          </cell>
          <cell r="V2294">
            <v>0</v>
          </cell>
          <cell r="W2294">
            <v>0</v>
          </cell>
          <cell r="X2294">
            <v>2.1037499999999998</v>
          </cell>
          <cell r="Y2294">
            <v>0</v>
          </cell>
          <cell r="Z2294">
            <v>0</v>
          </cell>
          <cell r="AA2294"/>
          <cell r="AB2294"/>
          <cell r="AC2294"/>
          <cell r="AD2294"/>
          <cell r="AE2294"/>
          <cell r="AF2294"/>
          <cell r="AG2294"/>
          <cell r="AH2294"/>
          <cell r="AI2294"/>
          <cell r="AJ2294"/>
          <cell r="AK2294"/>
          <cell r="AL2294"/>
        </row>
        <row r="2295">
          <cell r="D2295" t="str">
            <v>USD</v>
          </cell>
          <cell r="J2295" t="str">
            <v>LETRAS EN GARANTÍA</v>
          </cell>
          <cell r="L2295" t="str">
            <v>TASA CERO</v>
          </cell>
          <cell r="M2295" t="str">
            <v>Argentina</v>
          </cell>
          <cell r="Q2295" t="str">
            <v>No mercado</v>
          </cell>
          <cell r="R2295">
            <v>2.1037499999999998</v>
          </cell>
          <cell r="S2295">
            <v>0</v>
          </cell>
          <cell r="T2295">
            <v>0</v>
          </cell>
          <cell r="U2295">
            <v>2.1037499999999998</v>
          </cell>
          <cell r="V2295">
            <v>0</v>
          </cell>
          <cell r="W2295">
            <v>0</v>
          </cell>
          <cell r="X2295">
            <v>2.1037499999999998</v>
          </cell>
          <cell r="Y2295">
            <v>0</v>
          </cell>
          <cell r="Z2295">
            <v>0</v>
          </cell>
          <cell r="AA2295"/>
          <cell r="AB2295"/>
          <cell r="AC2295"/>
          <cell r="AD2295"/>
          <cell r="AE2295"/>
          <cell r="AF2295"/>
          <cell r="AG2295"/>
          <cell r="AH2295"/>
          <cell r="AI2295"/>
          <cell r="AJ2295"/>
          <cell r="AK2295"/>
          <cell r="AL2295"/>
        </row>
        <row r="2296">
          <cell r="D2296" t="str">
            <v>USD</v>
          </cell>
          <cell r="J2296" t="str">
            <v>LETRAS EN GARANTÍA</v>
          </cell>
          <cell r="L2296" t="str">
            <v>TASA CERO</v>
          </cell>
          <cell r="M2296" t="str">
            <v>Argentina</v>
          </cell>
          <cell r="Q2296" t="str">
            <v>No mercado</v>
          </cell>
          <cell r="R2296">
            <v>2.1037499999999998</v>
          </cell>
          <cell r="S2296">
            <v>0</v>
          </cell>
          <cell r="T2296">
            <v>0</v>
          </cell>
          <cell r="U2296">
            <v>2.1037499999999998</v>
          </cell>
          <cell r="V2296">
            <v>0</v>
          </cell>
          <cell r="W2296">
            <v>0</v>
          </cell>
          <cell r="X2296">
            <v>2.1037499999999998</v>
          </cell>
          <cell r="Y2296">
            <v>0</v>
          </cell>
          <cell r="Z2296">
            <v>0</v>
          </cell>
          <cell r="AA2296"/>
          <cell r="AB2296"/>
          <cell r="AC2296"/>
          <cell r="AD2296"/>
          <cell r="AE2296"/>
          <cell r="AF2296"/>
          <cell r="AG2296"/>
          <cell r="AH2296"/>
          <cell r="AI2296"/>
          <cell r="AJ2296"/>
          <cell r="AK2296"/>
          <cell r="AL2296"/>
        </row>
        <row r="2297">
          <cell r="D2297" t="str">
            <v>USD</v>
          </cell>
          <cell r="J2297" t="str">
            <v>LETRAS EN GARANTÍA</v>
          </cell>
          <cell r="L2297" t="str">
            <v>TASA CERO</v>
          </cell>
          <cell r="M2297" t="str">
            <v>Argentina</v>
          </cell>
          <cell r="Q2297" t="str">
            <v>No mercado</v>
          </cell>
          <cell r="R2297">
            <v>2.1037499999999998</v>
          </cell>
          <cell r="S2297">
            <v>0</v>
          </cell>
          <cell r="T2297">
            <v>0</v>
          </cell>
          <cell r="U2297">
            <v>2.1037499999999998</v>
          </cell>
          <cell r="V2297">
            <v>0</v>
          </cell>
          <cell r="W2297">
            <v>0</v>
          </cell>
          <cell r="X2297">
            <v>2.1037499999999998</v>
          </cell>
          <cell r="Y2297">
            <v>0</v>
          </cell>
          <cell r="Z2297">
            <v>0</v>
          </cell>
          <cell r="AA2297"/>
          <cell r="AB2297"/>
          <cell r="AC2297"/>
          <cell r="AD2297"/>
          <cell r="AE2297"/>
          <cell r="AF2297"/>
          <cell r="AG2297"/>
          <cell r="AH2297"/>
          <cell r="AI2297"/>
          <cell r="AJ2297"/>
          <cell r="AK2297"/>
          <cell r="AL2297"/>
        </row>
        <row r="2298">
          <cell r="D2298" t="str">
            <v>USD</v>
          </cell>
          <cell r="J2298" t="str">
            <v>LETRAS EN GARANTÍA</v>
          </cell>
          <cell r="L2298" t="str">
            <v>TASA CERO</v>
          </cell>
          <cell r="M2298" t="str">
            <v>Argentina</v>
          </cell>
          <cell r="Q2298" t="str">
            <v>No mercado</v>
          </cell>
          <cell r="R2298">
            <v>2.1037499999999998</v>
          </cell>
          <cell r="S2298">
            <v>0</v>
          </cell>
          <cell r="T2298">
            <v>0</v>
          </cell>
          <cell r="U2298">
            <v>2.1037499999999998</v>
          </cell>
          <cell r="V2298">
            <v>0</v>
          </cell>
          <cell r="W2298">
            <v>0</v>
          </cell>
          <cell r="X2298">
            <v>2.1037499999999998</v>
          </cell>
          <cell r="Y2298">
            <v>0</v>
          </cell>
          <cell r="Z2298">
            <v>0</v>
          </cell>
          <cell r="AA2298"/>
          <cell r="AB2298"/>
          <cell r="AC2298"/>
          <cell r="AD2298"/>
          <cell r="AE2298"/>
          <cell r="AF2298"/>
          <cell r="AG2298"/>
          <cell r="AH2298"/>
          <cell r="AI2298"/>
          <cell r="AJ2298"/>
          <cell r="AK2298"/>
          <cell r="AL2298"/>
        </row>
        <row r="2299">
          <cell r="D2299" t="str">
            <v>USD</v>
          </cell>
          <cell r="J2299" t="str">
            <v>LETRAS EN GARANTÍA</v>
          </cell>
          <cell r="L2299" t="str">
            <v>TASA CERO</v>
          </cell>
          <cell r="M2299" t="str">
            <v>Argentina</v>
          </cell>
          <cell r="Q2299" t="str">
            <v>No mercado</v>
          </cell>
          <cell r="R2299">
            <v>2.1037499999999998</v>
          </cell>
          <cell r="S2299">
            <v>0</v>
          </cell>
          <cell r="T2299">
            <v>0</v>
          </cell>
          <cell r="U2299">
            <v>2.1037499999999998</v>
          </cell>
          <cell r="V2299">
            <v>0</v>
          </cell>
          <cell r="W2299">
            <v>0</v>
          </cell>
          <cell r="X2299">
            <v>2.1037499999999998</v>
          </cell>
          <cell r="Y2299">
            <v>0</v>
          </cell>
          <cell r="Z2299">
            <v>0</v>
          </cell>
          <cell r="AA2299"/>
          <cell r="AB2299"/>
          <cell r="AC2299"/>
          <cell r="AD2299"/>
          <cell r="AE2299"/>
          <cell r="AF2299"/>
          <cell r="AG2299"/>
          <cell r="AH2299"/>
          <cell r="AI2299"/>
          <cell r="AJ2299"/>
          <cell r="AK2299"/>
          <cell r="AL2299"/>
        </row>
        <row r="2300">
          <cell r="D2300" t="str">
            <v>USD</v>
          </cell>
          <cell r="J2300" t="str">
            <v>LETRAS EN GARANTÍA</v>
          </cell>
          <cell r="L2300" t="str">
            <v>TASA CERO</v>
          </cell>
          <cell r="M2300" t="str">
            <v>Argentina</v>
          </cell>
          <cell r="Q2300" t="str">
            <v>No mercado</v>
          </cell>
          <cell r="R2300">
            <v>2.1037499999999998</v>
          </cell>
          <cell r="S2300">
            <v>0</v>
          </cell>
          <cell r="T2300">
            <v>0</v>
          </cell>
          <cell r="U2300">
            <v>2.1037499999999998</v>
          </cell>
          <cell r="V2300">
            <v>0</v>
          </cell>
          <cell r="W2300">
            <v>0</v>
          </cell>
          <cell r="X2300">
            <v>2.1037499999999998</v>
          </cell>
          <cell r="Y2300">
            <v>0</v>
          </cell>
          <cell r="Z2300">
            <v>0</v>
          </cell>
          <cell r="AA2300"/>
          <cell r="AB2300"/>
          <cell r="AC2300"/>
          <cell r="AD2300"/>
          <cell r="AE2300"/>
          <cell r="AF2300"/>
          <cell r="AG2300"/>
          <cell r="AH2300"/>
          <cell r="AI2300"/>
          <cell r="AJ2300"/>
          <cell r="AK2300"/>
          <cell r="AL2300"/>
        </row>
        <row r="2301">
          <cell r="D2301" t="str">
            <v>USD</v>
          </cell>
          <cell r="J2301" t="str">
            <v>LETRAS EN GARANTÍA</v>
          </cell>
          <cell r="L2301" t="str">
            <v>TASA CERO</v>
          </cell>
          <cell r="M2301" t="str">
            <v>Argentina</v>
          </cell>
          <cell r="Q2301" t="str">
            <v>No mercado</v>
          </cell>
          <cell r="R2301">
            <v>2.1037499999999998</v>
          </cell>
          <cell r="S2301">
            <v>0</v>
          </cell>
          <cell r="T2301">
            <v>0</v>
          </cell>
          <cell r="U2301">
            <v>2.1037499999999998</v>
          </cell>
          <cell r="V2301">
            <v>0</v>
          </cell>
          <cell r="W2301">
            <v>0</v>
          </cell>
          <cell r="X2301">
            <v>2.1037499999999998</v>
          </cell>
          <cell r="Y2301">
            <v>0</v>
          </cell>
          <cell r="Z2301">
            <v>0</v>
          </cell>
          <cell r="AA2301"/>
          <cell r="AB2301"/>
          <cell r="AC2301"/>
          <cell r="AD2301"/>
          <cell r="AE2301"/>
          <cell r="AF2301"/>
          <cell r="AG2301"/>
          <cell r="AH2301"/>
          <cell r="AI2301"/>
          <cell r="AJ2301"/>
          <cell r="AK2301"/>
          <cell r="AL2301"/>
        </row>
        <row r="2302">
          <cell r="D2302" t="str">
            <v>USD</v>
          </cell>
          <cell r="J2302" t="str">
            <v>LETRAS EN GARANTÍA</v>
          </cell>
          <cell r="L2302" t="str">
            <v>TASA CERO</v>
          </cell>
          <cell r="M2302" t="str">
            <v>Argentina</v>
          </cell>
          <cell r="Q2302" t="str">
            <v>No mercado</v>
          </cell>
          <cell r="R2302">
            <v>2.2679999999999998</v>
          </cell>
          <cell r="S2302">
            <v>0</v>
          </cell>
          <cell r="T2302">
            <v>0</v>
          </cell>
          <cell r="U2302">
            <v>2.2679999999999998</v>
          </cell>
          <cell r="V2302">
            <v>0</v>
          </cell>
          <cell r="W2302">
            <v>0</v>
          </cell>
          <cell r="X2302">
            <v>2.2679999999999998</v>
          </cell>
          <cell r="Y2302">
            <v>0</v>
          </cell>
          <cell r="Z2302">
            <v>0</v>
          </cell>
          <cell r="AA2302"/>
          <cell r="AB2302"/>
          <cell r="AC2302"/>
          <cell r="AD2302"/>
          <cell r="AE2302"/>
          <cell r="AF2302"/>
          <cell r="AG2302"/>
          <cell r="AH2302"/>
          <cell r="AI2302"/>
          <cell r="AJ2302"/>
          <cell r="AK2302"/>
          <cell r="AL2302"/>
        </row>
        <row r="2303">
          <cell r="D2303" t="str">
            <v>USD</v>
          </cell>
          <cell r="J2303" t="str">
            <v>LETRAS EN GARANTÍA</v>
          </cell>
          <cell r="L2303" t="str">
            <v>TASA CERO</v>
          </cell>
          <cell r="M2303" t="str">
            <v>Argentina</v>
          </cell>
          <cell r="Q2303" t="str">
            <v>No mercado</v>
          </cell>
          <cell r="R2303">
            <v>2.2679999999999998</v>
          </cell>
          <cell r="S2303">
            <v>0</v>
          </cell>
          <cell r="T2303">
            <v>0</v>
          </cell>
          <cell r="U2303">
            <v>2.2679999999999998</v>
          </cell>
          <cell r="V2303">
            <v>0</v>
          </cell>
          <cell r="W2303">
            <v>0</v>
          </cell>
          <cell r="X2303">
            <v>2.2679999999999998</v>
          </cell>
          <cell r="Y2303">
            <v>0</v>
          </cell>
          <cell r="Z2303">
            <v>0</v>
          </cell>
          <cell r="AA2303"/>
          <cell r="AB2303"/>
          <cell r="AC2303"/>
          <cell r="AD2303"/>
          <cell r="AE2303"/>
          <cell r="AF2303"/>
          <cell r="AG2303"/>
          <cell r="AH2303"/>
          <cell r="AI2303"/>
          <cell r="AJ2303"/>
          <cell r="AK2303"/>
          <cell r="AL2303"/>
        </row>
        <row r="2304">
          <cell r="D2304" t="str">
            <v>USD</v>
          </cell>
          <cell r="J2304" t="str">
            <v>LETRAS EN GARANTÍA</v>
          </cell>
          <cell r="L2304" t="str">
            <v>TASA CERO</v>
          </cell>
          <cell r="M2304" t="str">
            <v>Argentina</v>
          </cell>
          <cell r="Q2304" t="str">
            <v>No mercado</v>
          </cell>
          <cell r="R2304">
            <v>2.2679999999999998</v>
          </cell>
          <cell r="S2304">
            <v>0</v>
          </cell>
          <cell r="T2304">
            <v>0</v>
          </cell>
          <cell r="U2304">
            <v>2.2679999999999998</v>
          </cell>
          <cell r="V2304">
            <v>0</v>
          </cell>
          <cell r="W2304">
            <v>0</v>
          </cell>
          <cell r="X2304">
            <v>2.2679999999999998</v>
          </cell>
          <cell r="Y2304">
            <v>0</v>
          </cell>
          <cell r="Z2304">
            <v>0</v>
          </cell>
          <cell r="AA2304"/>
          <cell r="AB2304"/>
          <cell r="AC2304"/>
          <cell r="AD2304"/>
          <cell r="AE2304"/>
          <cell r="AF2304"/>
          <cell r="AG2304"/>
          <cell r="AH2304"/>
          <cell r="AI2304"/>
          <cell r="AJ2304"/>
          <cell r="AK2304"/>
          <cell r="AL2304"/>
        </row>
        <row r="2305">
          <cell r="D2305" t="str">
            <v>USD</v>
          </cell>
          <cell r="J2305" t="str">
            <v>LETRAS EN GARANTÍA</v>
          </cell>
          <cell r="L2305" t="str">
            <v>TASA CERO</v>
          </cell>
          <cell r="M2305" t="str">
            <v>Argentina</v>
          </cell>
          <cell r="Q2305" t="str">
            <v>No mercado</v>
          </cell>
          <cell r="R2305">
            <v>2.2679999999999998</v>
          </cell>
          <cell r="S2305">
            <v>0</v>
          </cell>
          <cell r="T2305">
            <v>0</v>
          </cell>
          <cell r="U2305">
            <v>2.2679999999999998</v>
          </cell>
          <cell r="V2305">
            <v>0</v>
          </cell>
          <cell r="W2305">
            <v>0</v>
          </cell>
          <cell r="X2305">
            <v>2.2679999999999998</v>
          </cell>
          <cell r="Y2305">
            <v>0</v>
          </cell>
          <cell r="Z2305">
            <v>0</v>
          </cell>
          <cell r="AA2305"/>
          <cell r="AB2305"/>
          <cell r="AC2305"/>
          <cell r="AD2305"/>
          <cell r="AE2305"/>
          <cell r="AF2305"/>
          <cell r="AG2305"/>
          <cell r="AH2305"/>
          <cell r="AI2305"/>
          <cell r="AJ2305"/>
          <cell r="AK2305"/>
          <cell r="AL2305"/>
        </row>
        <row r="2306">
          <cell r="D2306" t="str">
            <v>USD</v>
          </cell>
          <cell r="J2306" t="str">
            <v>LETRAS EN GARANTÍA</v>
          </cell>
          <cell r="L2306" t="str">
            <v>TASA CERO</v>
          </cell>
          <cell r="M2306" t="str">
            <v>Argentina</v>
          </cell>
          <cell r="Q2306" t="str">
            <v>No mercado</v>
          </cell>
          <cell r="R2306">
            <v>2.2679999999999998</v>
          </cell>
          <cell r="S2306">
            <v>0</v>
          </cell>
          <cell r="T2306">
            <v>0</v>
          </cell>
          <cell r="U2306">
            <v>2.2679999999999998</v>
          </cell>
          <cell r="V2306">
            <v>0</v>
          </cell>
          <cell r="W2306">
            <v>0</v>
          </cell>
          <cell r="X2306">
            <v>2.2679999999999998</v>
          </cell>
          <cell r="Y2306">
            <v>0</v>
          </cell>
          <cell r="Z2306">
            <v>0</v>
          </cell>
          <cell r="AA2306"/>
          <cell r="AB2306"/>
          <cell r="AC2306"/>
          <cell r="AD2306"/>
          <cell r="AE2306"/>
          <cell r="AF2306"/>
          <cell r="AG2306"/>
          <cell r="AH2306"/>
          <cell r="AI2306"/>
          <cell r="AJ2306"/>
          <cell r="AK2306"/>
          <cell r="AL2306"/>
        </row>
        <row r="2307">
          <cell r="D2307" t="str">
            <v>USD</v>
          </cell>
          <cell r="J2307" t="str">
            <v>LETRAS EN GARANTÍA</v>
          </cell>
          <cell r="L2307" t="str">
            <v>TASA CERO</v>
          </cell>
          <cell r="M2307" t="str">
            <v>Argentina</v>
          </cell>
          <cell r="Q2307" t="str">
            <v>No mercado</v>
          </cell>
          <cell r="R2307">
            <v>2.2679999999999998</v>
          </cell>
          <cell r="S2307">
            <v>0</v>
          </cell>
          <cell r="T2307">
            <v>0</v>
          </cell>
          <cell r="U2307">
            <v>2.2679999999999998</v>
          </cell>
          <cell r="V2307">
            <v>0</v>
          </cell>
          <cell r="W2307">
            <v>0</v>
          </cell>
          <cell r="X2307">
            <v>2.2679999999999998</v>
          </cell>
          <cell r="Y2307">
            <v>0</v>
          </cell>
          <cell r="Z2307">
            <v>0</v>
          </cell>
          <cell r="AA2307"/>
          <cell r="AB2307"/>
          <cell r="AC2307"/>
          <cell r="AD2307"/>
          <cell r="AE2307"/>
          <cell r="AF2307"/>
          <cell r="AG2307"/>
          <cell r="AH2307"/>
          <cell r="AI2307"/>
          <cell r="AJ2307"/>
          <cell r="AK2307"/>
          <cell r="AL2307"/>
        </row>
        <row r="2308">
          <cell r="D2308" t="str">
            <v>USD</v>
          </cell>
          <cell r="J2308" t="str">
            <v>LETRAS EN GARANTÍA</v>
          </cell>
          <cell r="L2308" t="str">
            <v>TASA CERO</v>
          </cell>
          <cell r="M2308" t="str">
            <v>Argentina</v>
          </cell>
          <cell r="Q2308" t="str">
            <v>No mercado</v>
          </cell>
          <cell r="R2308">
            <v>2.2679999999999998</v>
          </cell>
          <cell r="S2308">
            <v>0</v>
          </cell>
          <cell r="T2308">
            <v>0</v>
          </cell>
          <cell r="U2308">
            <v>2.2679999999999998</v>
          </cell>
          <cell r="V2308">
            <v>0</v>
          </cell>
          <cell r="W2308">
            <v>0</v>
          </cell>
          <cell r="X2308">
            <v>2.2679999999999998</v>
          </cell>
          <cell r="Y2308">
            <v>0</v>
          </cell>
          <cell r="Z2308">
            <v>0</v>
          </cell>
          <cell r="AA2308"/>
          <cell r="AB2308"/>
          <cell r="AC2308"/>
          <cell r="AD2308"/>
          <cell r="AE2308"/>
          <cell r="AF2308"/>
          <cell r="AG2308"/>
          <cell r="AH2308"/>
          <cell r="AI2308"/>
          <cell r="AJ2308"/>
          <cell r="AK2308"/>
          <cell r="AL2308"/>
        </row>
        <row r="2309">
          <cell r="D2309" t="str">
            <v>USD</v>
          </cell>
          <cell r="J2309" t="str">
            <v>LETRAS EN GARANTÍA</v>
          </cell>
          <cell r="L2309" t="str">
            <v>TASA CERO</v>
          </cell>
          <cell r="M2309" t="str">
            <v>Argentina</v>
          </cell>
          <cell r="Q2309" t="str">
            <v>No mercado</v>
          </cell>
          <cell r="R2309">
            <v>2.2679999999999998</v>
          </cell>
          <cell r="S2309">
            <v>0</v>
          </cell>
          <cell r="T2309">
            <v>0</v>
          </cell>
          <cell r="U2309">
            <v>2.2679999999999998</v>
          </cell>
          <cell r="V2309">
            <v>0</v>
          </cell>
          <cell r="W2309">
            <v>0</v>
          </cell>
          <cell r="X2309">
            <v>2.2679999999999998</v>
          </cell>
          <cell r="Y2309">
            <v>0</v>
          </cell>
          <cell r="Z2309">
            <v>0</v>
          </cell>
          <cell r="AA2309"/>
          <cell r="AB2309"/>
          <cell r="AC2309"/>
          <cell r="AD2309"/>
          <cell r="AE2309"/>
          <cell r="AF2309"/>
          <cell r="AG2309"/>
          <cell r="AH2309"/>
          <cell r="AI2309"/>
          <cell r="AJ2309"/>
          <cell r="AK2309"/>
          <cell r="AL2309"/>
        </row>
        <row r="2310">
          <cell r="D2310" t="str">
            <v>USD</v>
          </cell>
          <cell r="J2310" t="str">
            <v>LETRAS EN GARANTÍA</v>
          </cell>
          <cell r="L2310" t="str">
            <v>TASA CERO</v>
          </cell>
          <cell r="M2310" t="str">
            <v>Argentina</v>
          </cell>
          <cell r="Q2310" t="str">
            <v>No mercado</v>
          </cell>
          <cell r="R2310">
            <v>2.2679999999999998</v>
          </cell>
          <cell r="S2310">
            <v>0</v>
          </cell>
          <cell r="T2310">
            <v>0</v>
          </cell>
          <cell r="U2310">
            <v>2.2679999999999998</v>
          </cell>
          <cell r="V2310">
            <v>0</v>
          </cell>
          <cell r="W2310">
            <v>0</v>
          </cell>
          <cell r="X2310">
            <v>2.2679999999999998</v>
          </cell>
          <cell r="Y2310">
            <v>0</v>
          </cell>
          <cell r="Z2310">
            <v>0</v>
          </cell>
          <cell r="AA2310"/>
          <cell r="AB2310"/>
          <cell r="AC2310"/>
          <cell r="AD2310"/>
          <cell r="AE2310"/>
          <cell r="AF2310"/>
          <cell r="AG2310"/>
          <cell r="AH2310"/>
          <cell r="AI2310"/>
          <cell r="AJ2310"/>
          <cell r="AK2310"/>
          <cell r="AL2310"/>
        </row>
        <row r="2311">
          <cell r="D2311" t="str">
            <v>USD</v>
          </cell>
          <cell r="J2311" t="str">
            <v>LETRAS EN GARANTÍA</v>
          </cell>
          <cell r="L2311" t="str">
            <v>TASA CERO</v>
          </cell>
          <cell r="M2311" t="str">
            <v>Argentina</v>
          </cell>
          <cell r="Q2311" t="str">
            <v>No mercado</v>
          </cell>
          <cell r="R2311">
            <v>2.2679999999999998</v>
          </cell>
          <cell r="S2311">
            <v>0</v>
          </cell>
          <cell r="T2311">
            <v>0</v>
          </cell>
          <cell r="U2311">
            <v>2.2679999999999998</v>
          </cell>
          <cell r="V2311">
            <v>0</v>
          </cell>
          <cell r="W2311">
            <v>0</v>
          </cell>
          <cell r="X2311">
            <v>2.2679999999999998</v>
          </cell>
          <cell r="Y2311">
            <v>0</v>
          </cell>
          <cell r="Z2311">
            <v>0</v>
          </cell>
          <cell r="AA2311"/>
          <cell r="AB2311"/>
          <cell r="AC2311"/>
          <cell r="AD2311"/>
          <cell r="AE2311"/>
          <cell r="AF2311"/>
          <cell r="AG2311"/>
          <cell r="AH2311"/>
          <cell r="AI2311"/>
          <cell r="AJ2311"/>
          <cell r="AK2311"/>
          <cell r="AL2311"/>
        </row>
        <row r="2312">
          <cell r="D2312" t="str">
            <v>USD</v>
          </cell>
          <cell r="J2312" t="str">
            <v>LETRAS EN GARANTÍA</v>
          </cell>
          <cell r="L2312" t="str">
            <v>TASA CERO</v>
          </cell>
          <cell r="M2312" t="str">
            <v>Argentina</v>
          </cell>
          <cell r="Q2312" t="str">
            <v>No mercado</v>
          </cell>
          <cell r="R2312">
            <v>2.2679999999999998</v>
          </cell>
          <cell r="S2312">
            <v>0</v>
          </cell>
          <cell r="T2312">
            <v>0</v>
          </cell>
          <cell r="U2312">
            <v>2.2679999999999998</v>
          </cell>
          <cell r="V2312">
            <v>0</v>
          </cell>
          <cell r="W2312">
            <v>0</v>
          </cell>
          <cell r="X2312">
            <v>2.2679999999999998</v>
          </cell>
          <cell r="Y2312">
            <v>0</v>
          </cell>
          <cell r="Z2312">
            <v>0</v>
          </cell>
          <cell r="AA2312"/>
          <cell r="AB2312"/>
          <cell r="AC2312"/>
          <cell r="AD2312"/>
          <cell r="AE2312"/>
          <cell r="AF2312"/>
          <cell r="AG2312"/>
          <cell r="AH2312"/>
          <cell r="AI2312"/>
          <cell r="AJ2312"/>
          <cell r="AK2312"/>
          <cell r="AL2312"/>
        </row>
        <row r="2313">
          <cell r="D2313" t="str">
            <v>USD</v>
          </cell>
          <cell r="J2313" t="str">
            <v>LETRAS EN GARANTÍA</v>
          </cell>
          <cell r="L2313" t="str">
            <v>TASA CERO</v>
          </cell>
          <cell r="M2313" t="str">
            <v>Argentina</v>
          </cell>
          <cell r="Q2313" t="str">
            <v>No mercado</v>
          </cell>
          <cell r="R2313">
            <v>2.2679999999999998</v>
          </cell>
          <cell r="S2313">
            <v>0</v>
          </cell>
          <cell r="T2313">
            <v>0</v>
          </cell>
          <cell r="U2313">
            <v>2.2679999999999998</v>
          </cell>
          <cell r="V2313">
            <v>0</v>
          </cell>
          <cell r="W2313">
            <v>0</v>
          </cell>
          <cell r="X2313">
            <v>2.2679999999999998</v>
          </cell>
          <cell r="Y2313">
            <v>0</v>
          </cell>
          <cell r="Z2313">
            <v>0</v>
          </cell>
          <cell r="AA2313"/>
          <cell r="AB2313"/>
          <cell r="AC2313"/>
          <cell r="AD2313"/>
          <cell r="AE2313"/>
          <cell r="AF2313"/>
          <cell r="AG2313"/>
          <cell r="AH2313"/>
          <cell r="AI2313"/>
          <cell r="AJ2313"/>
          <cell r="AK2313"/>
          <cell r="AL2313"/>
        </row>
        <row r="2314">
          <cell r="D2314" t="str">
            <v>USD</v>
          </cell>
          <cell r="J2314" t="str">
            <v>LETRAS EN GARANTÍA</v>
          </cell>
          <cell r="L2314" t="str">
            <v>TASA CERO</v>
          </cell>
          <cell r="M2314" t="str">
            <v>Argentina</v>
          </cell>
          <cell r="Q2314" t="str">
            <v>No mercado</v>
          </cell>
          <cell r="R2314">
            <v>2.2679999999999998</v>
          </cell>
          <cell r="S2314">
            <v>0</v>
          </cell>
          <cell r="T2314">
            <v>0</v>
          </cell>
          <cell r="U2314">
            <v>2.2679999999999998</v>
          </cell>
          <cell r="V2314">
            <v>0</v>
          </cell>
          <cell r="W2314">
            <v>0</v>
          </cell>
          <cell r="X2314">
            <v>2.2679999999999998</v>
          </cell>
          <cell r="Y2314">
            <v>0</v>
          </cell>
          <cell r="Z2314">
            <v>0</v>
          </cell>
          <cell r="AA2314"/>
          <cell r="AB2314"/>
          <cell r="AC2314"/>
          <cell r="AD2314"/>
          <cell r="AE2314"/>
          <cell r="AF2314"/>
          <cell r="AG2314"/>
          <cell r="AH2314"/>
          <cell r="AI2314"/>
          <cell r="AJ2314"/>
          <cell r="AK2314"/>
          <cell r="AL2314"/>
        </row>
        <row r="2315">
          <cell r="D2315" t="str">
            <v>USD</v>
          </cell>
          <cell r="J2315" t="str">
            <v>LETRAS EN GARANTÍA</v>
          </cell>
          <cell r="L2315" t="str">
            <v>TASA CERO</v>
          </cell>
          <cell r="M2315" t="str">
            <v>Argentina</v>
          </cell>
          <cell r="Q2315" t="str">
            <v>No mercado</v>
          </cell>
          <cell r="R2315">
            <v>2.2679999999999998</v>
          </cell>
          <cell r="S2315">
            <v>0</v>
          </cell>
          <cell r="T2315">
            <v>0</v>
          </cell>
          <cell r="U2315">
            <v>2.2679999999999998</v>
          </cell>
          <cell r="V2315">
            <v>0</v>
          </cell>
          <cell r="W2315">
            <v>0</v>
          </cell>
          <cell r="X2315">
            <v>2.2679999999999998</v>
          </cell>
          <cell r="Y2315">
            <v>0</v>
          </cell>
          <cell r="Z2315">
            <v>0</v>
          </cell>
          <cell r="AA2315"/>
          <cell r="AB2315"/>
          <cell r="AC2315"/>
          <cell r="AD2315"/>
          <cell r="AE2315"/>
          <cell r="AF2315"/>
          <cell r="AG2315"/>
          <cell r="AH2315"/>
          <cell r="AI2315"/>
          <cell r="AJ2315"/>
          <cell r="AK2315"/>
          <cell r="AL2315"/>
        </row>
        <row r="2316">
          <cell r="D2316" t="str">
            <v>USD</v>
          </cell>
          <cell r="J2316" t="str">
            <v>LETRAS EN GARANTÍA</v>
          </cell>
          <cell r="L2316" t="str">
            <v>TASA CERO</v>
          </cell>
          <cell r="M2316" t="str">
            <v>Argentina</v>
          </cell>
          <cell r="Q2316" t="str">
            <v>No mercado</v>
          </cell>
          <cell r="R2316">
            <v>2.2679999999999998</v>
          </cell>
          <cell r="S2316">
            <v>0</v>
          </cell>
          <cell r="T2316">
            <v>0</v>
          </cell>
          <cell r="U2316">
            <v>2.2679999999999998</v>
          </cell>
          <cell r="V2316">
            <v>0</v>
          </cell>
          <cell r="W2316">
            <v>0</v>
          </cell>
          <cell r="X2316">
            <v>2.2679999999999998</v>
          </cell>
          <cell r="Y2316">
            <v>0</v>
          </cell>
          <cell r="Z2316">
            <v>0</v>
          </cell>
          <cell r="AA2316"/>
          <cell r="AB2316"/>
          <cell r="AC2316"/>
          <cell r="AD2316"/>
          <cell r="AE2316"/>
          <cell r="AF2316"/>
          <cell r="AG2316"/>
          <cell r="AH2316"/>
          <cell r="AI2316"/>
          <cell r="AJ2316"/>
          <cell r="AK2316"/>
          <cell r="AL2316"/>
        </row>
        <row r="2317">
          <cell r="D2317" t="str">
            <v>USD</v>
          </cell>
          <cell r="J2317" t="str">
            <v>LETRAS EN GARANTÍA</v>
          </cell>
          <cell r="L2317" t="str">
            <v>TASA CERO</v>
          </cell>
          <cell r="M2317" t="str">
            <v>Argentina</v>
          </cell>
          <cell r="Q2317" t="str">
            <v>No mercado</v>
          </cell>
          <cell r="R2317">
            <v>2.2679999999999998</v>
          </cell>
          <cell r="S2317">
            <v>0</v>
          </cell>
          <cell r="T2317">
            <v>0</v>
          </cell>
          <cell r="U2317">
            <v>2.2679999999999998</v>
          </cell>
          <cell r="V2317">
            <v>0</v>
          </cell>
          <cell r="W2317">
            <v>0</v>
          </cell>
          <cell r="X2317">
            <v>2.2679999999999998</v>
          </cell>
          <cell r="Y2317">
            <v>0</v>
          </cell>
          <cell r="Z2317">
            <v>0</v>
          </cell>
          <cell r="AA2317"/>
          <cell r="AB2317"/>
          <cell r="AC2317"/>
          <cell r="AD2317"/>
          <cell r="AE2317"/>
          <cell r="AF2317"/>
          <cell r="AG2317"/>
          <cell r="AH2317"/>
          <cell r="AI2317"/>
          <cell r="AJ2317"/>
          <cell r="AK2317"/>
          <cell r="AL2317"/>
        </row>
        <row r="2318">
          <cell r="D2318" t="str">
            <v>USD</v>
          </cell>
          <cell r="J2318" t="str">
            <v>LETRAS EN GARANTÍA</v>
          </cell>
          <cell r="L2318" t="str">
            <v>TASA CERO</v>
          </cell>
          <cell r="M2318" t="str">
            <v>Argentina</v>
          </cell>
          <cell r="Q2318" t="str">
            <v>No mercado</v>
          </cell>
          <cell r="R2318">
            <v>2.2679999999999998</v>
          </cell>
          <cell r="S2318">
            <v>0</v>
          </cell>
          <cell r="T2318">
            <v>0</v>
          </cell>
          <cell r="U2318">
            <v>2.2679999999999998</v>
          </cell>
          <cell r="V2318">
            <v>0</v>
          </cell>
          <cell r="W2318">
            <v>0</v>
          </cell>
          <cell r="X2318">
            <v>2.2679999999999998</v>
          </cell>
          <cell r="Y2318">
            <v>0</v>
          </cell>
          <cell r="Z2318">
            <v>0</v>
          </cell>
          <cell r="AA2318"/>
          <cell r="AB2318"/>
          <cell r="AC2318"/>
          <cell r="AD2318"/>
          <cell r="AE2318"/>
          <cell r="AF2318"/>
          <cell r="AG2318"/>
          <cell r="AH2318"/>
          <cell r="AI2318"/>
          <cell r="AJ2318"/>
          <cell r="AK2318"/>
          <cell r="AL2318"/>
        </row>
        <row r="2319">
          <cell r="D2319" t="str">
            <v>USD</v>
          </cell>
          <cell r="J2319" t="str">
            <v>LETRAS EN GARANTÍA</v>
          </cell>
          <cell r="L2319" t="str">
            <v>TASA CERO</v>
          </cell>
          <cell r="M2319" t="str">
            <v>Argentina</v>
          </cell>
          <cell r="Q2319" t="str">
            <v>No mercado</v>
          </cell>
          <cell r="R2319">
            <v>2.2679999999999998</v>
          </cell>
          <cell r="S2319">
            <v>0</v>
          </cell>
          <cell r="T2319">
            <v>0</v>
          </cell>
          <cell r="U2319">
            <v>2.2679999999999998</v>
          </cell>
          <cell r="V2319">
            <v>0</v>
          </cell>
          <cell r="W2319">
            <v>0</v>
          </cell>
          <cell r="X2319">
            <v>2.2679999999999998</v>
          </cell>
          <cell r="Y2319">
            <v>0</v>
          </cell>
          <cell r="Z2319">
            <v>0</v>
          </cell>
          <cell r="AA2319"/>
          <cell r="AB2319"/>
          <cell r="AC2319"/>
          <cell r="AD2319"/>
          <cell r="AE2319"/>
          <cell r="AF2319"/>
          <cell r="AG2319"/>
          <cell r="AH2319"/>
          <cell r="AI2319"/>
          <cell r="AJ2319"/>
          <cell r="AK2319"/>
          <cell r="AL2319"/>
        </row>
        <row r="2320">
          <cell r="D2320" t="str">
            <v>USD</v>
          </cell>
          <cell r="J2320" t="str">
            <v>LETRAS EN GARANTÍA</v>
          </cell>
          <cell r="L2320" t="str">
            <v>TASA CERO</v>
          </cell>
          <cell r="M2320" t="str">
            <v>Argentina</v>
          </cell>
          <cell r="Q2320" t="str">
            <v>No mercado</v>
          </cell>
          <cell r="R2320">
            <v>2.2679999999999998</v>
          </cell>
          <cell r="S2320">
            <v>0</v>
          </cell>
          <cell r="T2320">
            <v>0</v>
          </cell>
          <cell r="U2320">
            <v>2.2679999999999998</v>
          </cell>
          <cell r="V2320">
            <v>0</v>
          </cell>
          <cell r="W2320">
            <v>0</v>
          </cell>
          <cell r="X2320">
            <v>2.2679999999999998</v>
          </cell>
          <cell r="Y2320">
            <v>0</v>
          </cell>
          <cell r="Z2320">
            <v>0</v>
          </cell>
          <cell r="AA2320"/>
          <cell r="AB2320"/>
          <cell r="AC2320"/>
          <cell r="AD2320"/>
          <cell r="AE2320"/>
          <cell r="AF2320"/>
          <cell r="AG2320"/>
          <cell r="AH2320"/>
          <cell r="AI2320"/>
          <cell r="AJ2320"/>
          <cell r="AK2320"/>
          <cell r="AL2320"/>
        </row>
        <row r="2321">
          <cell r="D2321" t="str">
            <v>USD</v>
          </cell>
          <cell r="J2321" t="str">
            <v>LETRAS EN GARANTÍA</v>
          </cell>
          <cell r="L2321" t="str">
            <v>TASA CERO</v>
          </cell>
          <cell r="M2321" t="str">
            <v>Argentina</v>
          </cell>
          <cell r="Q2321" t="str">
            <v>No mercado</v>
          </cell>
          <cell r="R2321">
            <v>2.2679999999999998</v>
          </cell>
          <cell r="S2321">
            <v>0</v>
          </cell>
          <cell r="T2321">
            <v>0</v>
          </cell>
          <cell r="U2321">
            <v>2.2679999999999998</v>
          </cell>
          <cell r="V2321">
            <v>0</v>
          </cell>
          <cell r="W2321">
            <v>0</v>
          </cell>
          <cell r="X2321">
            <v>2.2679999999999998</v>
          </cell>
          <cell r="Y2321">
            <v>0</v>
          </cell>
          <cell r="Z2321">
            <v>0</v>
          </cell>
          <cell r="AA2321"/>
          <cell r="AB2321"/>
          <cell r="AC2321"/>
          <cell r="AD2321"/>
          <cell r="AE2321"/>
          <cell r="AF2321"/>
          <cell r="AG2321"/>
          <cell r="AH2321"/>
          <cell r="AI2321"/>
          <cell r="AJ2321"/>
          <cell r="AK2321"/>
          <cell r="AL2321"/>
        </row>
        <row r="2322">
          <cell r="D2322" t="str">
            <v>USD</v>
          </cell>
          <cell r="J2322" t="str">
            <v>LETRAS EN GARANTÍA</v>
          </cell>
          <cell r="L2322" t="str">
            <v>TASA CERO</v>
          </cell>
          <cell r="M2322" t="str">
            <v>Argentina</v>
          </cell>
          <cell r="Q2322" t="str">
            <v>No mercado</v>
          </cell>
          <cell r="R2322">
            <v>2.2749999999999999</v>
          </cell>
          <cell r="S2322">
            <v>0</v>
          </cell>
          <cell r="T2322">
            <v>0</v>
          </cell>
          <cell r="U2322">
            <v>2.2749999999999999</v>
          </cell>
          <cell r="V2322">
            <v>0</v>
          </cell>
          <cell r="W2322">
            <v>0</v>
          </cell>
          <cell r="X2322">
            <v>2.2749999999999999</v>
          </cell>
          <cell r="Y2322">
            <v>0</v>
          </cell>
          <cell r="Z2322">
            <v>0</v>
          </cell>
          <cell r="AA2322"/>
          <cell r="AB2322"/>
          <cell r="AC2322"/>
          <cell r="AD2322"/>
          <cell r="AE2322"/>
          <cell r="AF2322"/>
          <cell r="AG2322"/>
          <cell r="AH2322"/>
          <cell r="AI2322"/>
          <cell r="AJ2322"/>
          <cell r="AK2322"/>
          <cell r="AL2322"/>
        </row>
        <row r="2323">
          <cell r="D2323" t="str">
            <v>USD</v>
          </cell>
          <cell r="J2323" t="str">
            <v>LETRAS EN GARANTÍA</v>
          </cell>
          <cell r="L2323" t="str">
            <v>TASA CERO</v>
          </cell>
          <cell r="M2323" t="str">
            <v>Argentina</v>
          </cell>
          <cell r="Q2323" t="str">
            <v>No mercado</v>
          </cell>
          <cell r="R2323">
            <v>2.2749999999999999</v>
          </cell>
          <cell r="S2323">
            <v>0</v>
          </cell>
          <cell r="T2323">
            <v>0</v>
          </cell>
          <cell r="U2323">
            <v>2.2749999999999999</v>
          </cell>
          <cell r="V2323">
            <v>0</v>
          </cell>
          <cell r="W2323">
            <v>0</v>
          </cell>
          <cell r="X2323">
            <v>2.2749999999999999</v>
          </cell>
          <cell r="Y2323">
            <v>0</v>
          </cell>
          <cell r="Z2323">
            <v>0</v>
          </cell>
          <cell r="AA2323"/>
          <cell r="AB2323"/>
          <cell r="AC2323"/>
          <cell r="AD2323"/>
          <cell r="AE2323"/>
          <cell r="AF2323"/>
          <cell r="AG2323"/>
          <cell r="AH2323"/>
          <cell r="AI2323"/>
          <cell r="AJ2323"/>
          <cell r="AK2323"/>
          <cell r="AL2323"/>
        </row>
        <row r="2324">
          <cell r="D2324" t="str">
            <v>USD</v>
          </cell>
          <cell r="J2324" t="str">
            <v>LETRAS EN GARANTÍA</v>
          </cell>
          <cell r="L2324" t="str">
            <v>TASA CERO</v>
          </cell>
          <cell r="M2324" t="str">
            <v>Argentina</v>
          </cell>
          <cell r="Q2324" t="str">
            <v>No mercado</v>
          </cell>
          <cell r="R2324">
            <v>2.2749999999999999</v>
          </cell>
          <cell r="S2324">
            <v>0</v>
          </cell>
          <cell r="T2324">
            <v>0</v>
          </cell>
          <cell r="U2324">
            <v>2.2749999999999999</v>
          </cell>
          <cell r="V2324">
            <v>0</v>
          </cell>
          <cell r="W2324">
            <v>0</v>
          </cell>
          <cell r="X2324">
            <v>2.2749999999999999</v>
          </cell>
          <cell r="Y2324">
            <v>0</v>
          </cell>
          <cell r="Z2324">
            <v>0</v>
          </cell>
          <cell r="AA2324"/>
          <cell r="AB2324"/>
          <cell r="AC2324"/>
          <cell r="AD2324"/>
          <cell r="AE2324"/>
          <cell r="AF2324"/>
          <cell r="AG2324"/>
          <cell r="AH2324"/>
          <cell r="AI2324"/>
          <cell r="AJ2324"/>
          <cell r="AK2324"/>
          <cell r="AL2324"/>
        </row>
        <row r="2325">
          <cell r="D2325" t="str">
            <v>USD</v>
          </cell>
          <cell r="J2325" t="str">
            <v>LETRAS EN GARANTÍA</v>
          </cell>
          <cell r="L2325" t="str">
            <v>TASA CERO</v>
          </cell>
          <cell r="M2325" t="str">
            <v>Argentina</v>
          </cell>
          <cell r="Q2325" t="str">
            <v>No mercado</v>
          </cell>
          <cell r="R2325">
            <v>2.2749999999999999</v>
          </cell>
          <cell r="S2325">
            <v>0</v>
          </cell>
          <cell r="T2325">
            <v>0</v>
          </cell>
          <cell r="U2325">
            <v>2.2749999999999999</v>
          </cell>
          <cell r="V2325">
            <v>0</v>
          </cell>
          <cell r="W2325">
            <v>0</v>
          </cell>
          <cell r="X2325">
            <v>2.2749999999999999</v>
          </cell>
          <cell r="Y2325">
            <v>0</v>
          </cell>
          <cell r="Z2325">
            <v>0</v>
          </cell>
          <cell r="AA2325"/>
          <cell r="AB2325"/>
          <cell r="AC2325"/>
          <cell r="AD2325"/>
          <cell r="AE2325"/>
          <cell r="AF2325"/>
          <cell r="AG2325"/>
          <cell r="AH2325"/>
          <cell r="AI2325"/>
          <cell r="AJ2325"/>
          <cell r="AK2325"/>
          <cell r="AL2325"/>
        </row>
        <row r="2326">
          <cell r="D2326" t="str">
            <v>USD</v>
          </cell>
          <cell r="J2326" t="str">
            <v>LETRAS EN GARANTÍA</v>
          </cell>
          <cell r="L2326" t="str">
            <v>TASA CERO</v>
          </cell>
          <cell r="M2326" t="str">
            <v>Argentina</v>
          </cell>
          <cell r="Q2326" t="str">
            <v>No mercado</v>
          </cell>
          <cell r="R2326">
            <v>2.2749999999999999</v>
          </cell>
          <cell r="S2326">
            <v>0</v>
          </cell>
          <cell r="T2326">
            <v>0</v>
          </cell>
          <cell r="U2326">
            <v>2.2749999999999999</v>
          </cell>
          <cell r="V2326">
            <v>0</v>
          </cell>
          <cell r="W2326">
            <v>0</v>
          </cell>
          <cell r="X2326">
            <v>2.2749999999999999</v>
          </cell>
          <cell r="Y2326">
            <v>0</v>
          </cell>
          <cell r="Z2326">
            <v>0</v>
          </cell>
          <cell r="AA2326"/>
          <cell r="AB2326"/>
          <cell r="AC2326"/>
          <cell r="AD2326"/>
          <cell r="AE2326"/>
          <cell r="AF2326"/>
          <cell r="AG2326"/>
          <cell r="AH2326"/>
          <cell r="AI2326"/>
          <cell r="AJ2326"/>
          <cell r="AK2326"/>
          <cell r="AL2326"/>
        </row>
        <row r="2327">
          <cell r="D2327" t="str">
            <v>USD</v>
          </cell>
          <cell r="J2327" t="str">
            <v>LETRAS EN GARANTÍA</v>
          </cell>
          <cell r="L2327" t="str">
            <v>TASA CERO</v>
          </cell>
          <cell r="M2327" t="str">
            <v>Argentina</v>
          </cell>
          <cell r="Q2327" t="str">
            <v>No mercado</v>
          </cell>
          <cell r="R2327">
            <v>2.2749999999999999</v>
          </cell>
          <cell r="S2327">
            <v>0</v>
          </cell>
          <cell r="T2327">
            <v>0</v>
          </cell>
          <cell r="U2327">
            <v>2.2749999999999999</v>
          </cell>
          <cell r="V2327">
            <v>0</v>
          </cell>
          <cell r="W2327">
            <v>0</v>
          </cell>
          <cell r="X2327">
            <v>2.2749999999999999</v>
          </cell>
          <cell r="Y2327">
            <v>0</v>
          </cell>
          <cell r="Z2327">
            <v>0</v>
          </cell>
          <cell r="AA2327"/>
          <cell r="AB2327"/>
          <cell r="AC2327"/>
          <cell r="AD2327"/>
          <cell r="AE2327"/>
          <cell r="AF2327"/>
          <cell r="AG2327"/>
          <cell r="AH2327"/>
          <cell r="AI2327"/>
          <cell r="AJ2327"/>
          <cell r="AK2327"/>
          <cell r="AL2327"/>
        </row>
        <row r="2328">
          <cell r="D2328" t="str">
            <v>USD</v>
          </cell>
          <cell r="J2328" t="str">
            <v>LETRAS EN GARANTÍA</v>
          </cell>
          <cell r="L2328" t="str">
            <v>TASA CERO</v>
          </cell>
          <cell r="M2328" t="str">
            <v>Argentina</v>
          </cell>
          <cell r="Q2328" t="str">
            <v>No mercado</v>
          </cell>
          <cell r="R2328">
            <v>2.2749999999999999</v>
          </cell>
          <cell r="S2328">
            <v>0</v>
          </cell>
          <cell r="T2328">
            <v>0</v>
          </cell>
          <cell r="U2328">
            <v>2.2749999999999999</v>
          </cell>
          <cell r="V2328">
            <v>0</v>
          </cell>
          <cell r="W2328">
            <v>0</v>
          </cell>
          <cell r="X2328">
            <v>2.2749999999999999</v>
          </cell>
          <cell r="Y2328">
            <v>0</v>
          </cell>
          <cell r="Z2328">
            <v>0</v>
          </cell>
          <cell r="AA2328"/>
          <cell r="AB2328"/>
          <cell r="AC2328"/>
          <cell r="AD2328"/>
          <cell r="AE2328"/>
          <cell r="AF2328"/>
          <cell r="AG2328"/>
          <cell r="AH2328"/>
          <cell r="AI2328"/>
          <cell r="AJ2328"/>
          <cell r="AK2328"/>
          <cell r="AL2328"/>
        </row>
        <row r="2329">
          <cell r="D2329" t="str">
            <v>USD</v>
          </cell>
          <cell r="J2329" t="str">
            <v>LETRAS EN GARANTÍA</v>
          </cell>
          <cell r="L2329" t="str">
            <v>TASA CERO</v>
          </cell>
          <cell r="M2329" t="str">
            <v>Argentina</v>
          </cell>
          <cell r="Q2329" t="str">
            <v>No mercado</v>
          </cell>
          <cell r="R2329">
            <v>2.2749999999999999</v>
          </cell>
          <cell r="S2329">
            <v>0</v>
          </cell>
          <cell r="T2329">
            <v>0</v>
          </cell>
          <cell r="U2329">
            <v>2.2749999999999999</v>
          </cell>
          <cell r="V2329">
            <v>0</v>
          </cell>
          <cell r="W2329">
            <v>0</v>
          </cell>
          <cell r="X2329">
            <v>2.2749999999999999</v>
          </cell>
          <cell r="Y2329">
            <v>0</v>
          </cell>
          <cell r="Z2329">
            <v>0</v>
          </cell>
          <cell r="AA2329"/>
          <cell r="AB2329"/>
          <cell r="AC2329"/>
          <cell r="AD2329"/>
          <cell r="AE2329"/>
          <cell r="AF2329"/>
          <cell r="AG2329"/>
          <cell r="AH2329"/>
          <cell r="AI2329"/>
          <cell r="AJ2329"/>
          <cell r="AK2329"/>
          <cell r="AL2329"/>
        </row>
        <row r="2330">
          <cell r="D2330" t="str">
            <v>USD</v>
          </cell>
          <cell r="J2330" t="str">
            <v>LETRAS EN GARANTÍA</v>
          </cell>
          <cell r="L2330" t="str">
            <v>TASA CERO</v>
          </cell>
          <cell r="M2330" t="str">
            <v>Argentina</v>
          </cell>
          <cell r="Q2330" t="str">
            <v>No mercado</v>
          </cell>
          <cell r="R2330">
            <v>2.2749999999999999</v>
          </cell>
          <cell r="S2330">
            <v>0</v>
          </cell>
          <cell r="T2330">
            <v>0</v>
          </cell>
          <cell r="U2330">
            <v>2.2749999999999999</v>
          </cell>
          <cell r="V2330">
            <v>0</v>
          </cell>
          <cell r="W2330">
            <v>0</v>
          </cell>
          <cell r="X2330">
            <v>2.2749999999999999</v>
          </cell>
          <cell r="Y2330">
            <v>0</v>
          </cell>
          <cell r="Z2330">
            <v>0</v>
          </cell>
          <cell r="AA2330"/>
          <cell r="AB2330"/>
          <cell r="AC2330"/>
          <cell r="AD2330"/>
          <cell r="AE2330"/>
          <cell r="AF2330"/>
          <cell r="AG2330"/>
          <cell r="AH2330"/>
          <cell r="AI2330"/>
          <cell r="AJ2330"/>
          <cell r="AK2330"/>
          <cell r="AL2330"/>
        </row>
        <row r="2331">
          <cell r="D2331" t="str">
            <v>USD</v>
          </cell>
          <cell r="J2331" t="str">
            <v>LETRAS EN GARANTÍA</v>
          </cell>
          <cell r="L2331" t="str">
            <v>TASA CERO</v>
          </cell>
          <cell r="M2331" t="str">
            <v>Argentina</v>
          </cell>
          <cell r="Q2331" t="str">
            <v>No mercado</v>
          </cell>
          <cell r="R2331">
            <v>2.2749999999999999</v>
          </cell>
          <cell r="S2331">
            <v>0</v>
          </cell>
          <cell r="T2331">
            <v>0</v>
          </cell>
          <cell r="U2331">
            <v>2.2749999999999999</v>
          </cell>
          <cell r="V2331">
            <v>0</v>
          </cell>
          <cell r="W2331">
            <v>0</v>
          </cell>
          <cell r="X2331">
            <v>2.2749999999999999</v>
          </cell>
          <cell r="Y2331">
            <v>0</v>
          </cell>
          <cell r="Z2331">
            <v>0</v>
          </cell>
          <cell r="AA2331"/>
          <cell r="AB2331"/>
          <cell r="AC2331"/>
          <cell r="AD2331"/>
          <cell r="AE2331"/>
          <cell r="AF2331"/>
          <cell r="AG2331"/>
          <cell r="AH2331"/>
          <cell r="AI2331"/>
          <cell r="AJ2331"/>
          <cell r="AK2331"/>
          <cell r="AL2331"/>
        </row>
        <row r="2332">
          <cell r="D2332" t="str">
            <v>USD</v>
          </cell>
          <cell r="J2332" t="str">
            <v>LETRAS EN GARANTÍA</v>
          </cell>
          <cell r="L2332" t="str">
            <v>TASA CERO</v>
          </cell>
          <cell r="M2332" t="str">
            <v>Argentina</v>
          </cell>
          <cell r="Q2332" t="str">
            <v>No mercado</v>
          </cell>
          <cell r="R2332">
            <v>2.2749999999999999</v>
          </cell>
          <cell r="S2332">
            <v>0</v>
          </cell>
          <cell r="T2332">
            <v>0</v>
          </cell>
          <cell r="U2332">
            <v>2.2749999999999999</v>
          </cell>
          <cell r="V2332">
            <v>0</v>
          </cell>
          <cell r="W2332">
            <v>0</v>
          </cell>
          <cell r="X2332">
            <v>2.2749999999999999</v>
          </cell>
          <cell r="Y2332">
            <v>0</v>
          </cell>
          <cell r="Z2332">
            <v>0</v>
          </cell>
          <cell r="AA2332"/>
          <cell r="AB2332"/>
          <cell r="AC2332"/>
          <cell r="AD2332"/>
          <cell r="AE2332"/>
          <cell r="AF2332"/>
          <cell r="AG2332"/>
          <cell r="AH2332"/>
          <cell r="AI2332"/>
          <cell r="AJ2332"/>
          <cell r="AK2332"/>
          <cell r="AL2332"/>
        </row>
        <row r="2333">
          <cell r="D2333" t="str">
            <v>USD</v>
          </cell>
          <cell r="J2333" t="str">
            <v>LETRAS EN GARANTÍA</v>
          </cell>
          <cell r="L2333" t="str">
            <v>TASA CERO</v>
          </cell>
          <cell r="M2333" t="str">
            <v>Argentina</v>
          </cell>
          <cell r="Q2333" t="str">
            <v>No mercado</v>
          </cell>
          <cell r="R2333">
            <v>2.2749999999999999</v>
          </cell>
          <cell r="S2333">
            <v>0</v>
          </cell>
          <cell r="T2333">
            <v>0</v>
          </cell>
          <cell r="U2333">
            <v>2.2749999999999999</v>
          </cell>
          <cell r="V2333">
            <v>0</v>
          </cell>
          <cell r="W2333">
            <v>0</v>
          </cell>
          <cell r="X2333">
            <v>2.2749999999999999</v>
          </cell>
          <cell r="Y2333">
            <v>0</v>
          </cell>
          <cell r="Z2333">
            <v>0</v>
          </cell>
          <cell r="AA2333"/>
          <cell r="AB2333"/>
          <cell r="AC2333"/>
          <cell r="AD2333"/>
          <cell r="AE2333"/>
          <cell r="AF2333"/>
          <cell r="AG2333"/>
          <cell r="AH2333"/>
          <cell r="AI2333"/>
          <cell r="AJ2333"/>
          <cell r="AK2333"/>
          <cell r="AL2333"/>
        </row>
        <row r="2334">
          <cell r="D2334" t="str">
            <v>USD</v>
          </cell>
          <cell r="J2334" t="str">
            <v>LETRAS EN GARANTÍA</v>
          </cell>
          <cell r="L2334" t="str">
            <v>TASA CERO</v>
          </cell>
          <cell r="M2334" t="str">
            <v>Argentina</v>
          </cell>
          <cell r="Q2334" t="str">
            <v>No mercado</v>
          </cell>
          <cell r="R2334">
            <v>2.2749999999999999</v>
          </cell>
          <cell r="S2334">
            <v>0</v>
          </cell>
          <cell r="T2334">
            <v>0</v>
          </cell>
          <cell r="U2334">
            <v>2.2749999999999999</v>
          </cell>
          <cell r="V2334">
            <v>0</v>
          </cell>
          <cell r="W2334">
            <v>0</v>
          </cell>
          <cell r="X2334">
            <v>2.2749999999999999</v>
          </cell>
          <cell r="Y2334">
            <v>0</v>
          </cell>
          <cell r="Z2334">
            <v>0</v>
          </cell>
          <cell r="AA2334"/>
          <cell r="AB2334"/>
          <cell r="AC2334"/>
          <cell r="AD2334"/>
          <cell r="AE2334"/>
          <cell r="AF2334"/>
          <cell r="AG2334"/>
          <cell r="AH2334"/>
          <cell r="AI2334"/>
          <cell r="AJ2334"/>
          <cell r="AK2334"/>
          <cell r="AL2334"/>
        </row>
        <row r="2335">
          <cell r="D2335" t="str">
            <v>USD</v>
          </cell>
          <cell r="J2335" t="str">
            <v>LETRAS EN GARANTÍA</v>
          </cell>
          <cell r="L2335" t="str">
            <v>TASA CERO</v>
          </cell>
          <cell r="M2335" t="str">
            <v>Argentina</v>
          </cell>
          <cell r="Q2335" t="str">
            <v>No mercado</v>
          </cell>
          <cell r="R2335">
            <v>2.2749999999999999</v>
          </cell>
          <cell r="S2335">
            <v>0</v>
          </cell>
          <cell r="T2335">
            <v>0</v>
          </cell>
          <cell r="U2335">
            <v>2.2749999999999999</v>
          </cell>
          <cell r="V2335">
            <v>0</v>
          </cell>
          <cell r="W2335">
            <v>0</v>
          </cell>
          <cell r="X2335">
            <v>2.2749999999999999</v>
          </cell>
          <cell r="Y2335">
            <v>0</v>
          </cell>
          <cell r="Z2335">
            <v>0</v>
          </cell>
          <cell r="AA2335"/>
          <cell r="AB2335"/>
          <cell r="AC2335"/>
          <cell r="AD2335"/>
          <cell r="AE2335"/>
          <cell r="AF2335"/>
          <cell r="AG2335"/>
          <cell r="AH2335"/>
          <cell r="AI2335"/>
          <cell r="AJ2335"/>
          <cell r="AK2335"/>
          <cell r="AL2335"/>
        </row>
        <row r="2336">
          <cell r="D2336" t="str">
            <v>USD</v>
          </cell>
          <cell r="J2336" t="str">
            <v>LETRAS EN GARANTÍA</v>
          </cell>
          <cell r="L2336" t="str">
            <v>TASA CERO</v>
          </cell>
          <cell r="M2336" t="str">
            <v>Argentina</v>
          </cell>
          <cell r="Q2336" t="str">
            <v>No mercado</v>
          </cell>
          <cell r="R2336">
            <v>2.2749999999999999</v>
          </cell>
          <cell r="S2336">
            <v>0</v>
          </cell>
          <cell r="T2336">
            <v>0</v>
          </cell>
          <cell r="U2336">
            <v>2.2749999999999999</v>
          </cell>
          <cell r="V2336">
            <v>0</v>
          </cell>
          <cell r="W2336">
            <v>0</v>
          </cell>
          <cell r="X2336">
            <v>2.2749999999999999</v>
          </cell>
          <cell r="Y2336">
            <v>0</v>
          </cell>
          <cell r="Z2336">
            <v>0</v>
          </cell>
          <cell r="AA2336"/>
          <cell r="AB2336"/>
          <cell r="AC2336"/>
          <cell r="AD2336"/>
          <cell r="AE2336"/>
          <cell r="AF2336"/>
          <cell r="AG2336"/>
          <cell r="AH2336"/>
          <cell r="AI2336"/>
          <cell r="AJ2336"/>
          <cell r="AK2336"/>
          <cell r="AL2336"/>
        </row>
        <row r="2337">
          <cell r="D2337" t="str">
            <v>USD</v>
          </cell>
          <cell r="J2337" t="str">
            <v>LETRAS EN GARANTÍA</v>
          </cell>
          <cell r="L2337" t="str">
            <v>TASA CERO</v>
          </cell>
          <cell r="M2337" t="str">
            <v>Argentina</v>
          </cell>
          <cell r="Q2337" t="str">
            <v>No mercado</v>
          </cell>
          <cell r="R2337">
            <v>2.2749999999999999</v>
          </cell>
          <cell r="S2337">
            <v>0</v>
          </cell>
          <cell r="T2337">
            <v>0</v>
          </cell>
          <cell r="U2337">
            <v>2.2749999999999999</v>
          </cell>
          <cell r="V2337">
            <v>0</v>
          </cell>
          <cell r="W2337">
            <v>0</v>
          </cell>
          <cell r="X2337">
            <v>2.2749999999999999</v>
          </cell>
          <cell r="Y2337">
            <v>0</v>
          </cell>
          <cell r="Z2337">
            <v>0</v>
          </cell>
          <cell r="AA2337"/>
          <cell r="AB2337"/>
          <cell r="AC2337"/>
          <cell r="AD2337"/>
          <cell r="AE2337"/>
          <cell r="AF2337"/>
          <cell r="AG2337"/>
          <cell r="AH2337"/>
          <cell r="AI2337"/>
          <cell r="AJ2337"/>
          <cell r="AK2337"/>
          <cell r="AL2337"/>
        </row>
        <row r="2338">
          <cell r="D2338" t="str">
            <v>USD</v>
          </cell>
          <cell r="J2338" t="str">
            <v>LETRAS EN GARANTÍA</v>
          </cell>
          <cell r="L2338" t="str">
            <v>TASA CERO</v>
          </cell>
          <cell r="M2338" t="str">
            <v>Argentina</v>
          </cell>
          <cell r="Q2338" t="str">
            <v>No mercado</v>
          </cell>
          <cell r="R2338">
            <v>2.2749999999999999</v>
          </cell>
          <cell r="S2338">
            <v>0</v>
          </cell>
          <cell r="T2338">
            <v>0</v>
          </cell>
          <cell r="U2338">
            <v>2.2749999999999999</v>
          </cell>
          <cell r="V2338">
            <v>0</v>
          </cell>
          <cell r="W2338">
            <v>0</v>
          </cell>
          <cell r="X2338">
            <v>2.2749999999999999</v>
          </cell>
          <cell r="Y2338">
            <v>0</v>
          </cell>
          <cell r="Z2338">
            <v>0</v>
          </cell>
          <cell r="AA2338"/>
          <cell r="AB2338"/>
          <cell r="AC2338"/>
          <cell r="AD2338"/>
          <cell r="AE2338"/>
          <cell r="AF2338"/>
          <cell r="AG2338"/>
          <cell r="AH2338"/>
          <cell r="AI2338"/>
          <cell r="AJ2338"/>
          <cell r="AK2338"/>
          <cell r="AL2338"/>
        </row>
        <row r="2339">
          <cell r="D2339" t="str">
            <v>USD</v>
          </cell>
          <cell r="J2339" t="str">
            <v>LETRAS EN GARANTÍA</v>
          </cell>
          <cell r="L2339" t="str">
            <v>TASA CERO</v>
          </cell>
          <cell r="M2339" t="str">
            <v>Argentina</v>
          </cell>
          <cell r="Q2339" t="str">
            <v>No mercado</v>
          </cell>
          <cell r="R2339">
            <v>2.2749999999999999</v>
          </cell>
          <cell r="S2339">
            <v>0</v>
          </cell>
          <cell r="T2339">
            <v>0</v>
          </cell>
          <cell r="U2339">
            <v>2.2749999999999999</v>
          </cell>
          <cell r="V2339">
            <v>0</v>
          </cell>
          <cell r="W2339">
            <v>0</v>
          </cell>
          <cell r="X2339">
            <v>2.2749999999999999</v>
          </cell>
          <cell r="Y2339">
            <v>0</v>
          </cell>
          <cell r="Z2339">
            <v>0</v>
          </cell>
          <cell r="AA2339"/>
          <cell r="AB2339"/>
          <cell r="AC2339"/>
          <cell r="AD2339"/>
          <cell r="AE2339"/>
          <cell r="AF2339"/>
          <cell r="AG2339"/>
          <cell r="AH2339"/>
          <cell r="AI2339"/>
          <cell r="AJ2339"/>
          <cell r="AK2339"/>
          <cell r="AL2339"/>
        </row>
        <row r="2340">
          <cell r="D2340" t="str">
            <v>USD</v>
          </cell>
          <cell r="J2340" t="str">
            <v>LETRAS EN GARANTÍA</v>
          </cell>
          <cell r="L2340" t="str">
            <v>TASA CERO</v>
          </cell>
          <cell r="M2340" t="str">
            <v>Argentina</v>
          </cell>
          <cell r="Q2340" t="str">
            <v>No mercado</v>
          </cell>
          <cell r="R2340">
            <v>2.2749999999999999</v>
          </cell>
          <cell r="S2340">
            <v>0</v>
          </cell>
          <cell r="T2340">
            <v>0</v>
          </cell>
          <cell r="U2340">
            <v>2.2749999999999999</v>
          </cell>
          <cell r="V2340">
            <v>0</v>
          </cell>
          <cell r="W2340">
            <v>0</v>
          </cell>
          <cell r="X2340">
            <v>2.2749999999999999</v>
          </cell>
          <cell r="Y2340">
            <v>0</v>
          </cell>
          <cell r="Z2340">
            <v>0</v>
          </cell>
          <cell r="AA2340"/>
          <cell r="AB2340"/>
          <cell r="AC2340"/>
          <cell r="AD2340"/>
          <cell r="AE2340"/>
          <cell r="AF2340"/>
          <cell r="AG2340"/>
          <cell r="AH2340"/>
          <cell r="AI2340"/>
          <cell r="AJ2340"/>
          <cell r="AK2340"/>
          <cell r="AL2340"/>
        </row>
        <row r="2341">
          <cell r="D2341" t="str">
            <v>USD</v>
          </cell>
          <cell r="J2341" t="str">
            <v>LETRAS EN GARANTÍA</v>
          </cell>
          <cell r="L2341" t="str">
            <v>TASA CERO</v>
          </cell>
          <cell r="M2341" t="str">
            <v>Argentina</v>
          </cell>
          <cell r="Q2341" t="str">
            <v>No mercado</v>
          </cell>
          <cell r="R2341">
            <v>2.2749999999999999</v>
          </cell>
          <cell r="S2341">
            <v>0</v>
          </cell>
          <cell r="T2341">
            <v>0</v>
          </cell>
          <cell r="U2341">
            <v>2.2749999999999999</v>
          </cell>
          <cell r="V2341">
            <v>0</v>
          </cell>
          <cell r="W2341">
            <v>0</v>
          </cell>
          <cell r="X2341">
            <v>2.2749999999999999</v>
          </cell>
          <cell r="Y2341">
            <v>0</v>
          </cell>
          <cell r="Z2341">
            <v>0</v>
          </cell>
          <cell r="AA2341"/>
          <cell r="AB2341"/>
          <cell r="AC2341"/>
          <cell r="AD2341"/>
          <cell r="AE2341"/>
          <cell r="AF2341"/>
          <cell r="AG2341"/>
          <cell r="AH2341"/>
          <cell r="AI2341"/>
          <cell r="AJ2341"/>
          <cell r="AK2341"/>
          <cell r="AL2341"/>
        </row>
        <row r="2342">
          <cell r="D2342" t="str">
            <v>USD</v>
          </cell>
          <cell r="J2342" t="str">
            <v>LETRAS EN GARANTÍA</v>
          </cell>
          <cell r="L2342" t="str">
            <v>TASA CERO</v>
          </cell>
          <cell r="M2342" t="str">
            <v>Argentina</v>
          </cell>
          <cell r="Q2342" t="str">
            <v>No mercado</v>
          </cell>
          <cell r="R2342">
            <v>2.2749999999999999</v>
          </cell>
          <cell r="S2342">
            <v>0</v>
          </cell>
          <cell r="T2342">
            <v>0</v>
          </cell>
          <cell r="U2342">
            <v>2.2749999999999999</v>
          </cell>
          <cell r="V2342">
            <v>0</v>
          </cell>
          <cell r="W2342">
            <v>0</v>
          </cell>
          <cell r="X2342">
            <v>2.2749999999999999</v>
          </cell>
          <cell r="Y2342">
            <v>0</v>
          </cell>
          <cell r="Z2342">
            <v>0</v>
          </cell>
          <cell r="AA2342"/>
          <cell r="AB2342"/>
          <cell r="AC2342"/>
          <cell r="AD2342"/>
          <cell r="AE2342"/>
          <cell r="AF2342"/>
          <cell r="AG2342"/>
          <cell r="AH2342"/>
          <cell r="AI2342"/>
          <cell r="AJ2342"/>
          <cell r="AK2342"/>
          <cell r="AL2342"/>
        </row>
        <row r="2343">
          <cell r="D2343" t="str">
            <v>USD</v>
          </cell>
          <cell r="J2343" t="str">
            <v>LETRAS EN GARANTÍA</v>
          </cell>
          <cell r="L2343" t="str">
            <v>TASA CERO</v>
          </cell>
          <cell r="M2343" t="str">
            <v>Argentina</v>
          </cell>
          <cell r="Q2343" t="str">
            <v>No mercado</v>
          </cell>
          <cell r="R2343">
            <v>2.2749999999999999</v>
          </cell>
          <cell r="S2343">
            <v>0</v>
          </cell>
          <cell r="T2343">
            <v>0</v>
          </cell>
          <cell r="U2343">
            <v>2.2749999999999999</v>
          </cell>
          <cell r="V2343">
            <v>0</v>
          </cell>
          <cell r="W2343">
            <v>0</v>
          </cell>
          <cell r="X2343">
            <v>2.2749999999999999</v>
          </cell>
          <cell r="Y2343">
            <v>0</v>
          </cell>
          <cell r="Z2343">
            <v>0</v>
          </cell>
          <cell r="AA2343"/>
          <cell r="AB2343"/>
          <cell r="AC2343"/>
          <cell r="AD2343"/>
          <cell r="AE2343"/>
          <cell r="AF2343"/>
          <cell r="AG2343"/>
          <cell r="AH2343"/>
          <cell r="AI2343"/>
          <cell r="AJ2343"/>
          <cell r="AK2343"/>
          <cell r="AL2343"/>
        </row>
        <row r="2344">
          <cell r="D2344" t="str">
            <v>USD</v>
          </cell>
          <cell r="J2344" t="str">
            <v>LETRAS EN GARANTÍA</v>
          </cell>
          <cell r="L2344" t="str">
            <v>TASA CERO</v>
          </cell>
          <cell r="M2344" t="str">
            <v>Argentina</v>
          </cell>
          <cell r="Q2344" t="str">
            <v>No mercado</v>
          </cell>
          <cell r="R2344">
            <v>2.2749999999999999</v>
          </cell>
          <cell r="S2344">
            <v>0</v>
          </cell>
          <cell r="T2344">
            <v>0</v>
          </cell>
          <cell r="U2344">
            <v>2.2749999999999999</v>
          </cell>
          <cell r="V2344">
            <v>0</v>
          </cell>
          <cell r="W2344">
            <v>0</v>
          </cell>
          <cell r="X2344">
            <v>2.2749999999999999</v>
          </cell>
          <cell r="Y2344">
            <v>0</v>
          </cell>
          <cell r="Z2344">
            <v>0</v>
          </cell>
          <cell r="AA2344"/>
          <cell r="AB2344"/>
          <cell r="AC2344"/>
          <cell r="AD2344"/>
          <cell r="AE2344"/>
          <cell r="AF2344"/>
          <cell r="AG2344"/>
          <cell r="AH2344"/>
          <cell r="AI2344"/>
          <cell r="AJ2344"/>
          <cell r="AK2344"/>
          <cell r="AL2344"/>
        </row>
        <row r="2345">
          <cell r="D2345" t="str">
            <v>USD</v>
          </cell>
          <cell r="J2345" t="str">
            <v>LETRAS EN GARANTÍA</v>
          </cell>
          <cell r="L2345" t="str">
            <v>TASA CERO</v>
          </cell>
          <cell r="M2345" t="str">
            <v>Argentina</v>
          </cell>
          <cell r="Q2345" t="str">
            <v>No mercado</v>
          </cell>
          <cell r="R2345">
            <v>2.2749999999999999</v>
          </cell>
          <cell r="S2345">
            <v>0</v>
          </cell>
          <cell r="T2345">
            <v>0</v>
          </cell>
          <cell r="U2345">
            <v>2.2749999999999999</v>
          </cell>
          <cell r="V2345">
            <v>0</v>
          </cell>
          <cell r="W2345">
            <v>0</v>
          </cell>
          <cell r="X2345">
            <v>2.2749999999999999</v>
          </cell>
          <cell r="Y2345">
            <v>0</v>
          </cell>
          <cell r="Z2345">
            <v>0</v>
          </cell>
          <cell r="AA2345"/>
          <cell r="AB2345"/>
          <cell r="AC2345"/>
          <cell r="AD2345"/>
          <cell r="AE2345"/>
          <cell r="AF2345"/>
          <cell r="AG2345"/>
          <cell r="AH2345"/>
          <cell r="AI2345"/>
          <cell r="AJ2345"/>
          <cell r="AK2345"/>
          <cell r="AL2345"/>
        </row>
        <row r="2346">
          <cell r="D2346" t="str">
            <v>USD</v>
          </cell>
          <cell r="J2346" t="str">
            <v>LETRAS EN GARANTÍA</v>
          </cell>
          <cell r="L2346" t="str">
            <v>TASA CERO</v>
          </cell>
          <cell r="M2346" t="str">
            <v>Argentina</v>
          </cell>
          <cell r="Q2346" t="str">
            <v>No mercado</v>
          </cell>
          <cell r="R2346">
            <v>2.2749999999999999</v>
          </cell>
          <cell r="S2346">
            <v>0</v>
          </cell>
          <cell r="T2346">
            <v>0</v>
          </cell>
          <cell r="U2346">
            <v>2.2749999999999999</v>
          </cell>
          <cell r="V2346">
            <v>0</v>
          </cell>
          <cell r="W2346">
            <v>0</v>
          </cell>
          <cell r="X2346">
            <v>2.2749999999999999</v>
          </cell>
          <cell r="Y2346">
            <v>0</v>
          </cell>
          <cell r="Z2346">
            <v>0</v>
          </cell>
          <cell r="AA2346"/>
          <cell r="AB2346"/>
          <cell r="AC2346"/>
          <cell r="AD2346"/>
          <cell r="AE2346"/>
          <cell r="AF2346"/>
          <cell r="AG2346"/>
          <cell r="AH2346"/>
          <cell r="AI2346"/>
          <cell r="AJ2346"/>
          <cell r="AK2346"/>
          <cell r="AL2346"/>
        </row>
        <row r="2347">
          <cell r="D2347" t="str">
            <v>USD</v>
          </cell>
          <cell r="J2347" t="str">
            <v>LETRAS EN GARANTÍA</v>
          </cell>
          <cell r="L2347" t="str">
            <v>TASA CERO</v>
          </cell>
          <cell r="M2347" t="str">
            <v>Argentina</v>
          </cell>
          <cell r="Q2347" t="str">
            <v>No mercado</v>
          </cell>
          <cell r="R2347">
            <v>2.2749999999999999</v>
          </cell>
          <cell r="S2347">
            <v>0</v>
          </cell>
          <cell r="T2347">
            <v>0</v>
          </cell>
          <cell r="U2347">
            <v>2.2749999999999999</v>
          </cell>
          <cell r="V2347">
            <v>0</v>
          </cell>
          <cell r="W2347">
            <v>0</v>
          </cell>
          <cell r="X2347">
            <v>2.2749999999999999</v>
          </cell>
          <cell r="Y2347">
            <v>0</v>
          </cell>
          <cell r="Z2347">
            <v>0</v>
          </cell>
          <cell r="AA2347"/>
          <cell r="AB2347"/>
          <cell r="AC2347"/>
          <cell r="AD2347"/>
          <cell r="AE2347"/>
          <cell r="AF2347"/>
          <cell r="AG2347"/>
          <cell r="AH2347"/>
          <cell r="AI2347"/>
          <cell r="AJ2347"/>
          <cell r="AK2347"/>
          <cell r="AL2347"/>
        </row>
        <row r="2348">
          <cell r="D2348" t="str">
            <v>USD</v>
          </cell>
          <cell r="J2348" t="str">
            <v>LETRAS EN GARANTÍA</v>
          </cell>
          <cell r="L2348" t="str">
            <v>TASA CERO</v>
          </cell>
          <cell r="M2348" t="str">
            <v>Argentina</v>
          </cell>
          <cell r="Q2348" t="str">
            <v>No mercado</v>
          </cell>
          <cell r="R2348">
            <v>2.2749999999999999</v>
          </cell>
          <cell r="S2348">
            <v>0</v>
          </cell>
          <cell r="T2348">
            <v>0</v>
          </cell>
          <cell r="U2348">
            <v>2.2749999999999999</v>
          </cell>
          <cell r="V2348">
            <v>0</v>
          </cell>
          <cell r="W2348">
            <v>0</v>
          </cell>
          <cell r="X2348">
            <v>2.2749999999999999</v>
          </cell>
          <cell r="Y2348">
            <v>0</v>
          </cell>
          <cell r="Z2348">
            <v>0</v>
          </cell>
          <cell r="AA2348"/>
          <cell r="AB2348"/>
          <cell r="AC2348"/>
          <cell r="AD2348"/>
          <cell r="AE2348"/>
          <cell r="AF2348"/>
          <cell r="AG2348"/>
          <cell r="AH2348"/>
          <cell r="AI2348"/>
          <cell r="AJ2348"/>
          <cell r="AK2348"/>
          <cell r="AL2348"/>
        </row>
        <row r="2349">
          <cell r="D2349" t="str">
            <v>USD</v>
          </cell>
          <cell r="J2349" t="str">
            <v>LETRAS EN GARANTÍA</v>
          </cell>
          <cell r="L2349" t="str">
            <v>TASA CERO</v>
          </cell>
          <cell r="M2349" t="str">
            <v>Argentina</v>
          </cell>
          <cell r="Q2349" t="str">
            <v>No mercado</v>
          </cell>
          <cell r="R2349">
            <v>2.2749999999999999</v>
          </cell>
          <cell r="S2349">
            <v>0</v>
          </cell>
          <cell r="T2349">
            <v>0</v>
          </cell>
          <cell r="U2349">
            <v>2.2749999999999999</v>
          </cell>
          <cell r="V2349">
            <v>0</v>
          </cell>
          <cell r="W2349">
            <v>0</v>
          </cell>
          <cell r="X2349">
            <v>2.2749999999999999</v>
          </cell>
          <cell r="Y2349">
            <v>0</v>
          </cell>
          <cell r="Z2349">
            <v>0</v>
          </cell>
          <cell r="AA2349"/>
          <cell r="AB2349"/>
          <cell r="AC2349"/>
          <cell r="AD2349"/>
          <cell r="AE2349"/>
          <cell r="AF2349"/>
          <cell r="AG2349"/>
          <cell r="AH2349"/>
          <cell r="AI2349"/>
          <cell r="AJ2349"/>
          <cell r="AK2349"/>
          <cell r="AL2349"/>
        </row>
        <row r="2350">
          <cell r="D2350" t="str">
            <v>USD</v>
          </cell>
          <cell r="J2350" t="str">
            <v>LETRAS EN GARANTÍA</v>
          </cell>
          <cell r="L2350" t="str">
            <v>TASA CERO</v>
          </cell>
          <cell r="M2350" t="str">
            <v>Argentina</v>
          </cell>
          <cell r="Q2350" t="str">
            <v>No mercado</v>
          </cell>
          <cell r="R2350">
            <v>2.2749999999999999</v>
          </cell>
          <cell r="S2350">
            <v>0</v>
          </cell>
          <cell r="T2350">
            <v>0</v>
          </cell>
          <cell r="U2350">
            <v>2.2749999999999999</v>
          </cell>
          <cell r="V2350">
            <v>0</v>
          </cell>
          <cell r="W2350">
            <v>0</v>
          </cell>
          <cell r="X2350">
            <v>2.2749999999999999</v>
          </cell>
          <cell r="Y2350">
            <v>0</v>
          </cell>
          <cell r="Z2350">
            <v>0</v>
          </cell>
          <cell r="AA2350"/>
          <cell r="AB2350"/>
          <cell r="AC2350"/>
          <cell r="AD2350"/>
          <cell r="AE2350"/>
          <cell r="AF2350"/>
          <cell r="AG2350"/>
          <cell r="AH2350"/>
          <cell r="AI2350"/>
          <cell r="AJ2350"/>
          <cell r="AK2350"/>
          <cell r="AL2350"/>
        </row>
        <row r="2351">
          <cell r="D2351" t="str">
            <v>USD</v>
          </cell>
          <cell r="J2351" t="str">
            <v>LETRAS EN GARANTÍA</v>
          </cell>
          <cell r="L2351" t="str">
            <v>TASA CERO</v>
          </cell>
          <cell r="M2351" t="str">
            <v>Argentina</v>
          </cell>
          <cell r="Q2351" t="str">
            <v>No mercado</v>
          </cell>
          <cell r="R2351">
            <v>2.2749999999999999</v>
          </cell>
          <cell r="S2351">
            <v>0</v>
          </cell>
          <cell r="T2351">
            <v>0</v>
          </cell>
          <cell r="U2351">
            <v>2.2749999999999999</v>
          </cell>
          <cell r="V2351">
            <v>0</v>
          </cell>
          <cell r="W2351">
            <v>0</v>
          </cell>
          <cell r="X2351">
            <v>2.2749999999999999</v>
          </cell>
          <cell r="Y2351">
            <v>0</v>
          </cell>
          <cell r="Z2351">
            <v>0</v>
          </cell>
          <cell r="AA2351"/>
          <cell r="AB2351"/>
          <cell r="AC2351"/>
          <cell r="AD2351"/>
          <cell r="AE2351"/>
          <cell r="AF2351"/>
          <cell r="AG2351"/>
          <cell r="AH2351"/>
          <cell r="AI2351"/>
          <cell r="AJ2351"/>
          <cell r="AK2351"/>
          <cell r="AL2351"/>
        </row>
        <row r="2352">
          <cell r="D2352" t="str">
            <v>USD</v>
          </cell>
          <cell r="J2352" t="str">
            <v>LETRAS EN GARANTÍA</v>
          </cell>
          <cell r="L2352" t="str">
            <v>TASA CERO</v>
          </cell>
          <cell r="M2352" t="str">
            <v>Argentina</v>
          </cell>
          <cell r="Q2352" t="str">
            <v>No mercado</v>
          </cell>
          <cell r="R2352">
            <v>2.2749999999999999</v>
          </cell>
          <cell r="S2352">
            <v>0</v>
          </cell>
          <cell r="T2352">
            <v>0</v>
          </cell>
          <cell r="U2352">
            <v>2.2749999999999999</v>
          </cell>
          <cell r="V2352">
            <v>0</v>
          </cell>
          <cell r="W2352">
            <v>0</v>
          </cell>
          <cell r="X2352">
            <v>2.2749999999999999</v>
          </cell>
          <cell r="Y2352">
            <v>0</v>
          </cell>
          <cell r="Z2352">
            <v>0</v>
          </cell>
          <cell r="AA2352"/>
          <cell r="AB2352"/>
          <cell r="AC2352"/>
          <cell r="AD2352"/>
          <cell r="AE2352"/>
          <cell r="AF2352"/>
          <cell r="AG2352"/>
          <cell r="AH2352"/>
          <cell r="AI2352"/>
          <cell r="AJ2352"/>
          <cell r="AK2352"/>
          <cell r="AL2352"/>
        </row>
        <row r="2353">
          <cell r="D2353" t="str">
            <v>USD</v>
          </cell>
          <cell r="J2353" t="str">
            <v>LETRAS EN GARANTÍA</v>
          </cell>
          <cell r="L2353" t="str">
            <v>TASA CERO</v>
          </cell>
          <cell r="M2353" t="str">
            <v>Argentina</v>
          </cell>
          <cell r="Q2353" t="str">
            <v>No mercado</v>
          </cell>
          <cell r="R2353">
            <v>2.2749999999999999</v>
          </cell>
          <cell r="S2353">
            <v>0</v>
          </cell>
          <cell r="T2353">
            <v>0</v>
          </cell>
          <cell r="U2353">
            <v>2.2749999999999999</v>
          </cell>
          <cell r="V2353">
            <v>0</v>
          </cell>
          <cell r="W2353">
            <v>0</v>
          </cell>
          <cell r="X2353">
            <v>2.2749999999999999</v>
          </cell>
          <cell r="Y2353">
            <v>0</v>
          </cell>
          <cell r="Z2353">
            <v>0</v>
          </cell>
          <cell r="AA2353"/>
          <cell r="AB2353"/>
          <cell r="AC2353"/>
          <cell r="AD2353"/>
          <cell r="AE2353"/>
          <cell r="AF2353"/>
          <cell r="AG2353"/>
          <cell r="AH2353"/>
          <cell r="AI2353"/>
          <cell r="AJ2353"/>
          <cell r="AK2353"/>
          <cell r="AL2353"/>
        </row>
        <row r="2354">
          <cell r="D2354" t="str">
            <v>USD</v>
          </cell>
          <cell r="J2354" t="str">
            <v>LETRAS EN GARANTÍA</v>
          </cell>
          <cell r="L2354" t="str">
            <v>TASA CERO</v>
          </cell>
          <cell r="M2354" t="str">
            <v>Argentina</v>
          </cell>
          <cell r="Q2354" t="str">
            <v>No mercado</v>
          </cell>
          <cell r="R2354">
            <v>2.2749999999999999</v>
          </cell>
          <cell r="S2354">
            <v>0</v>
          </cell>
          <cell r="T2354">
            <v>0</v>
          </cell>
          <cell r="U2354">
            <v>2.2749999999999999</v>
          </cell>
          <cell r="V2354">
            <v>0</v>
          </cell>
          <cell r="W2354">
            <v>0</v>
          </cell>
          <cell r="X2354">
            <v>2.2749999999999999</v>
          </cell>
          <cell r="Y2354">
            <v>0</v>
          </cell>
          <cell r="Z2354">
            <v>0</v>
          </cell>
          <cell r="AA2354"/>
          <cell r="AB2354"/>
          <cell r="AC2354"/>
          <cell r="AD2354"/>
          <cell r="AE2354"/>
          <cell r="AF2354"/>
          <cell r="AG2354"/>
          <cell r="AH2354"/>
          <cell r="AI2354"/>
          <cell r="AJ2354"/>
          <cell r="AK2354"/>
          <cell r="AL2354"/>
        </row>
        <row r="2355">
          <cell r="D2355" t="str">
            <v>USD</v>
          </cell>
          <cell r="J2355" t="str">
            <v>LETRAS EN GARANTÍA</v>
          </cell>
          <cell r="L2355" t="str">
            <v>TASA CERO</v>
          </cell>
          <cell r="M2355" t="str">
            <v>Argentina</v>
          </cell>
          <cell r="Q2355" t="str">
            <v>No mercado</v>
          </cell>
          <cell r="R2355">
            <v>2.2749999999999999</v>
          </cell>
          <cell r="S2355">
            <v>0</v>
          </cell>
          <cell r="T2355">
            <v>0</v>
          </cell>
          <cell r="U2355">
            <v>2.2749999999999999</v>
          </cell>
          <cell r="V2355">
            <v>0</v>
          </cell>
          <cell r="W2355">
            <v>0</v>
          </cell>
          <cell r="X2355">
            <v>2.2749999999999999</v>
          </cell>
          <cell r="Y2355">
            <v>0</v>
          </cell>
          <cell r="Z2355">
            <v>0</v>
          </cell>
          <cell r="AA2355"/>
          <cell r="AB2355"/>
          <cell r="AC2355"/>
          <cell r="AD2355"/>
          <cell r="AE2355"/>
          <cell r="AF2355"/>
          <cell r="AG2355"/>
          <cell r="AH2355"/>
          <cell r="AI2355"/>
          <cell r="AJ2355"/>
          <cell r="AK2355"/>
          <cell r="AL2355"/>
        </row>
        <row r="2356">
          <cell r="D2356" t="str">
            <v>USD</v>
          </cell>
          <cell r="J2356" t="str">
            <v>LETRAS EN GARANTÍA</v>
          </cell>
          <cell r="L2356" t="str">
            <v>TASA CERO</v>
          </cell>
          <cell r="M2356" t="str">
            <v>Argentina</v>
          </cell>
          <cell r="Q2356" t="str">
            <v>No mercado</v>
          </cell>
          <cell r="R2356">
            <v>2.2749999999999999</v>
          </cell>
          <cell r="S2356">
            <v>0</v>
          </cell>
          <cell r="T2356">
            <v>0</v>
          </cell>
          <cell r="U2356">
            <v>2.2749999999999999</v>
          </cell>
          <cell r="V2356">
            <v>0</v>
          </cell>
          <cell r="W2356">
            <v>0</v>
          </cell>
          <cell r="X2356">
            <v>2.2749999999999999</v>
          </cell>
          <cell r="Y2356">
            <v>0</v>
          </cell>
          <cell r="Z2356">
            <v>0</v>
          </cell>
          <cell r="AA2356"/>
          <cell r="AB2356"/>
          <cell r="AC2356"/>
          <cell r="AD2356"/>
          <cell r="AE2356"/>
          <cell r="AF2356"/>
          <cell r="AG2356"/>
          <cell r="AH2356"/>
          <cell r="AI2356"/>
          <cell r="AJ2356"/>
          <cell r="AK2356"/>
          <cell r="AL2356"/>
        </row>
        <row r="2357">
          <cell r="D2357" t="str">
            <v>USD</v>
          </cell>
          <cell r="J2357" t="str">
            <v>LETRAS EN GARANTÍA</v>
          </cell>
          <cell r="L2357" t="str">
            <v>TASA CERO</v>
          </cell>
          <cell r="M2357" t="str">
            <v>Argentina</v>
          </cell>
          <cell r="Q2357" t="str">
            <v>No mercado</v>
          </cell>
          <cell r="R2357">
            <v>2.2749999999999999</v>
          </cell>
          <cell r="S2357">
            <v>0</v>
          </cell>
          <cell r="T2357">
            <v>0</v>
          </cell>
          <cell r="U2357">
            <v>2.2749999999999999</v>
          </cell>
          <cell r="V2357">
            <v>0</v>
          </cell>
          <cell r="W2357">
            <v>0</v>
          </cell>
          <cell r="X2357">
            <v>2.2749999999999999</v>
          </cell>
          <cell r="Y2357">
            <v>0</v>
          </cell>
          <cell r="Z2357">
            <v>0</v>
          </cell>
          <cell r="AA2357"/>
          <cell r="AB2357"/>
          <cell r="AC2357"/>
          <cell r="AD2357"/>
          <cell r="AE2357"/>
          <cell r="AF2357"/>
          <cell r="AG2357"/>
          <cell r="AH2357"/>
          <cell r="AI2357"/>
          <cell r="AJ2357"/>
          <cell r="AK2357"/>
          <cell r="AL2357"/>
        </row>
        <row r="2358">
          <cell r="D2358" t="str">
            <v>USD</v>
          </cell>
          <cell r="J2358" t="str">
            <v>LETRAS EN GARANTÍA</v>
          </cell>
          <cell r="L2358" t="str">
            <v>TASA CERO</v>
          </cell>
          <cell r="M2358" t="str">
            <v>Argentina</v>
          </cell>
          <cell r="Q2358" t="str">
            <v>No mercado</v>
          </cell>
          <cell r="R2358">
            <v>2.2749999999999999</v>
          </cell>
          <cell r="S2358">
            <v>0</v>
          </cell>
          <cell r="T2358">
            <v>0</v>
          </cell>
          <cell r="U2358">
            <v>2.2749999999999999</v>
          </cell>
          <cell r="V2358">
            <v>0</v>
          </cell>
          <cell r="W2358">
            <v>0</v>
          </cell>
          <cell r="X2358">
            <v>2.2749999999999999</v>
          </cell>
          <cell r="Y2358">
            <v>0</v>
          </cell>
          <cell r="Z2358">
            <v>0</v>
          </cell>
          <cell r="AA2358"/>
          <cell r="AB2358"/>
          <cell r="AC2358"/>
          <cell r="AD2358"/>
          <cell r="AE2358"/>
          <cell r="AF2358"/>
          <cell r="AG2358"/>
          <cell r="AH2358"/>
          <cell r="AI2358"/>
          <cell r="AJ2358"/>
          <cell r="AK2358"/>
          <cell r="AL2358"/>
        </row>
        <row r="2359">
          <cell r="D2359" t="str">
            <v>USD</v>
          </cell>
          <cell r="J2359" t="str">
            <v>LETRAS EN GARANTÍA</v>
          </cell>
          <cell r="L2359" t="str">
            <v>TASA CERO</v>
          </cell>
          <cell r="M2359" t="str">
            <v>Argentina</v>
          </cell>
          <cell r="Q2359" t="str">
            <v>No mercado</v>
          </cell>
          <cell r="R2359">
            <v>2.2749999999999999</v>
          </cell>
          <cell r="S2359">
            <v>0</v>
          </cell>
          <cell r="T2359">
            <v>0</v>
          </cell>
          <cell r="U2359">
            <v>2.2749999999999999</v>
          </cell>
          <cell r="V2359">
            <v>0</v>
          </cell>
          <cell r="W2359">
            <v>0</v>
          </cell>
          <cell r="X2359">
            <v>2.2749999999999999</v>
          </cell>
          <cell r="Y2359">
            <v>0</v>
          </cell>
          <cell r="Z2359">
            <v>0</v>
          </cell>
          <cell r="AA2359"/>
          <cell r="AB2359"/>
          <cell r="AC2359"/>
          <cell r="AD2359"/>
          <cell r="AE2359"/>
          <cell r="AF2359"/>
          <cell r="AG2359"/>
          <cell r="AH2359"/>
          <cell r="AI2359"/>
          <cell r="AJ2359"/>
          <cell r="AK2359"/>
          <cell r="AL2359"/>
        </row>
        <row r="2360">
          <cell r="D2360" t="str">
            <v>USD</v>
          </cell>
          <cell r="J2360" t="str">
            <v>LETRAS EN GARANTÍA</v>
          </cell>
          <cell r="L2360" t="str">
            <v>TASA CERO</v>
          </cell>
          <cell r="M2360" t="str">
            <v>Argentina</v>
          </cell>
          <cell r="Q2360" t="str">
            <v>No mercado</v>
          </cell>
          <cell r="R2360">
            <v>2.2749999999999999</v>
          </cell>
          <cell r="S2360">
            <v>0</v>
          </cell>
          <cell r="T2360">
            <v>0</v>
          </cell>
          <cell r="U2360">
            <v>2.2749999999999999</v>
          </cell>
          <cell r="V2360">
            <v>0</v>
          </cell>
          <cell r="W2360">
            <v>0</v>
          </cell>
          <cell r="X2360">
            <v>2.2749999999999999</v>
          </cell>
          <cell r="Y2360">
            <v>0</v>
          </cell>
          <cell r="Z2360">
            <v>0</v>
          </cell>
          <cell r="AA2360"/>
          <cell r="AB2360"/>
          <cell r="AC2360"/>
          <cell r="AD2360"/>
          <cell r="AE2360"/>
          <cell r="AF2360"/>
          <cell r="AG2360"/>
          <cell r="AH2360"/>
          <cell r="AI2360"/>
          <cell r="AJ2360"/>
          <cell r="AK2360"/>
          <cell r="AL2360"/>
        </row>
        <row r="2361">
          <cell r="D2361" t="str">
            <v>USD</v>
          </cell>
          <cell r="J2361" t="str">
            <v>LETRAS EN GARANTÍA</v>
          </cell>
          <cell r="L2361" t="str">
            <v>TASA CERO</v>
          </cell>
          <cell r="M2361" t="str">
            <v>Argentina</v>
          </cell>
          <cell r="Q2361" t="str">
            <v>No mercado</v>
          </cell>
          <cell r="R2361">
            <v>2.2749999999999999</v>
          </cell>
          <cell r="S2361">
            <v>0</v>
          </cell>
          <cell r="T2361">
            <v>0</v>
          </cell>
          <cell r="U2361">
            <v>2.2749999999999999</v>
          </cell>
          <cell r="V2361">
            <v>0</v>
          </cell>
          <cell r="W2361">
            <v>0</v>
          </cell>
          <cell r="X2361">
            <v>2.2749999999999999</v>
          </cell>
          <cell r="Y2361">
            <v>0</v>
          </cell>
          <cell r="Z2361">
            <v>0</v>
          </cell>
          <cell r="AA2361"/>
          <cell r="AB2361"/>
          <cell r="AC2361"/>
          <cell r="AD2361"/>
          <cell r="AE2361"/>
          <cell r="AF2361"/>
          <cell r="AG2361"/>
          <cell r="AH2361"/>
          <cell r="AI2361"/>
          <cell r="AJ2361"/>
          <cell r="AK2361"/>
          <cell r="AL2361"/>
        </row>
        <row r="2362">
          <cell r="D2362" t="str">
            <v>USD</v>
          </cell>
          <cell r="J2362" t="str">
            <v>LETRAS EN GARANTÍA</v>
          </cell>
          <cell r="L2362" t="str">
            <v>TASA CERO</v>
          </cell>
          <cell r="M2362" t="str">
            <v>Argentina</v>
          </cell>
          <cell r="Q2362" t="str">
            <v>No mercado</v>
          </cell>
          <cell r="R2362">
            <v>2.85</v>
          </cell>
          <cell r="S2362">
            <v>0</v>
          </cell>
          <cell r="T2362">
            <v>0</v>
          </cell>
          <cell r="U2362">
            <v>2.85</v>
          </cell>
          <cell r="V2362">
            <v>0</v>
          </cell>
          <cell r="W2362">
            <v>0</v>
          </cell>
          <cell r="X2362">
            <v>2.85</v>
          </cell>
          <cell r="Y2362">
            <v>0</v>
          </cell>
          <cell r="Z2362">
            <v>0</v>
          </cell>
          <cell r="AA2362"/>
          <cell r="AB2362"/>
          <cell r="AC2362"/>
          <cell r="AD2362"/>
          <cell r="AE2362"/>
          <cell r="AF2362"/>
          <cell r="AG2362"/>
          <cell r="AH2362"/>
          <cell r="AI2362"/>
          <cell r="AJ2362"/>
          <cell r="AK2362"/>
          <cell r="AL2362"/>
        </row>
        <row r="2363">
          <cell r="D2363" t="str">
            <v>USD</v>
          </cell>
          <cell r="J2363" t="str">
            <v>LETRAS EN GARANTÍA</v>
          </cell>
          <cell r="L2363" t="str">
            <v>TASA CERO</v>
          </cell>
          <cell r="M2363" t="str">
            <v>Argentina</v>
          </cell>
          <cell r="Q2363" t="str">
            <v>No mercado</v>
          </cell>
          <cell r="R2363">
            <v>2.85</v>
          </cell>
          <cell r="S2363">
            <v>0</v>
          </cell>
          <cell r="T2363">
            <v>0</v>
          </cell>
          <cell r="U2363">
            <v>2.85</v>
          </cell>
          <cell r="V2363">
            <v>0</v>
          </cell>
          <cell r="W2363">
            <v>0</v>
          </cell>
          <cell r="X2363">
            <v>2.85</v>
          </cell>
          <cell r="Y2363">
            <v>0</v>
          </cell>
          <cell r="Z2363">
            <v>0</v>
          </cell>
          <cell r="AA2363"/>
          <cell r="AB2363"/>
          <cell r="AC2363"/>
          <cell r="AD2363"/>
          <cell r="AE2363"/>
          <cell r="AF2363"/>
          <cell r="AG2363"/>
          <cell r="AH2363"/>
          <cell r="AI2363"/>
          <cell r="AJ2363"/>
          <cell r="AK2363"/>
          <cell r="AL2363"/>
        </row>
        <row r="2364">
          <cell r="D2364" t="str">
            <v>USD</v>
          </cell>
          <cell r="J2364" t="str">
            <v>LETRAS EN GARANTÍA</v>
          </cell>
          <cell r="L2364" t="str">
            <v>TASA CERO</v>
          </cell>
          <cell r="M2364" t="str">
            <v>Argentina</v>
          </cell>
          <cell r="Q2364" t="str">
            <v>No mercado</v>
          </cell>
          <cell r="R2364">
            <v>2.85</v>
          </cell>
          <cell r="S2364">
            <v>0</v>
          </cell>
          <cell r="T2364">
            <v>0</v>
          </cell>
          <cell r="U2364">
            <v>2.85</v>
          </cell>
          <cell r="V2364">
            <v>0</v>
          </cell>
          <cell r="W2364">
            <v>0</v>
          </cell>
          <cell r="X2364">
            <v>2.85</v>
          </cell>
          <cell r="Y2364">
            <v>0</v>
          </cell>
          <cell r="Z2364">
            <v>0</v>
          </cell>
          <cell r="AA2364"/>
          <cell r="AB2364"/>
          <cell r="AC2364"/>
          <cell r="AD2364"/>
          <cell r="AE2364"/>
          <cell r="AF2364"/>
          <cell r="AG2364"/>
          <cell r="AH2364"/>
          <cell r="AI2364"/>
          <cell r="AJ2364"/>
          <cell r="AK2364"/>
          <cell r="AL2364"/>
        </row>
        <row r="2365">
          <cell r="D2365" t="str">
            <v>USD</v>
          </cell>
          <cell r="J2365" t="str">
            <v>LETRAS EN GARANTÍA</v>
          </cell>
          <cell r="L2365" t="str">
            <v>TASA CERO</v>
          </cell>
          <cell r="M2365" t="str">
            <v>Argentina</v>
          </cell>
          <cell r="Q2365" t="str">
            <v>No mercado</v>
          </cell>
          <cell r="R2365">
            <v>2.85</v>
          </cell>
          <cell r="S2365">
            <v>0</v>
          </cell>
          <cell r="T2365">
            <v>0</v>
          </cell>
          <cell r="U2365">
            <v>2.85</v>
          </cell>
          <cell r="V2365">
            <v>0</v>
          </cell>
          <cell r="W2365">
            <v>0</v>
          </cell>
          <cell r="X2365">
            <v>2.85</v>
          </cell>
          <cell r="Y2365">
            <v>0</v>
          </cell>
          <cell r="Z2365">
            <v>0</v>
          </cell>
          <cell r="AA2365"/>
          <cell r="AB2365"/>
          <cell r="AC2365"/>
          <cell r="AD2365"/>
          <cell r="AE2365"/>
          <cell r="AF2365"/>
          <cell r="AG2365"/>
          <cell r="AH2365"/>
          <cell r="AI2365"/>
          <cell r="AJ2365"/>
          <cell r="AK2365"/>
          <cell r="AL2365"/>
        </row>
        <row r="2366">
          <cell r="D2366" t="str">
            <v>USD</v>
          </cell>
          <cell r="J2366" t="str">
            <v>LETRAS EN GARANTÍA</v>
          </cell>
          <cell r="L2366" t="str">
            <v>TASA CERO</v>
          </cell>
          <cell r="M2366" t="str">
            <v>Argentina</v>
          </cell>
          <cell r="Q2366" t="str">
            <v>No mercado</v>
          </cell>
          <cell r="R2366">
            <v>2.85</v>
          </cell>
          <cell r="S2366">
            <v>0</v>
          </cell>
          <cell r="T2366">
            <v>0</v>
          </cell>
          <cell r="U2366">
            <v>2.85</v>
          </cell>
          <cell r="V2366">
            <v>0</v>
          </cell>
          <cell r="W2366">
            <v>0</v>
          </cell>
          <cell r="X2366">
            <v>2.85</v>
          </cell>
          <cell r="Y2366">
            <v>0</v>
          </cell>
          <cell r="Z2366">
            <v>0</v>
          </cell>
          <cell r="AA2366"/>
          <cell r="AB2366"/>
          <cell r="AC2366"/>
          <cell r="AD2366"/>
          <cell r="AE2366"/>
          <cell r="AF2366"/>
          <cell r="AG2366"/>
          <cell r="AH2366"/>
          <cell r="AI2366"/>
          <cell r="AJ2366"/>
          <cell r="AK2366"/>
          <cell r="AL2366"/>
        </row>
        <row r="2367">
          <cell r="D2367" t="str">
            <v>USD</v>
          </cell>
          <cell r="J2367" t="str">
            <v>LETRAS EN GARANTÍA</v>
          </cell>
          <cell r="L2367" t="str">
            <v>TASA CERO</v>
          </cell>
          <cell r="M2367" t="str">
            <v>Argentina</v>
          </cell>
          <cell r="Q2367" t="str">
            <v>No mercado</v>
          </cell>
          <cell r="R2367">
            <v>2.85</v>
          </cell>
          <cell r="S2367">
            <v>0</v>
          </cell>
          <cell r="T2367">
            <v>0</v>
          </cell>
          <cell r="U2367">
            <v>2.85</v>
          </cell>
          <cell r="V2367">
            <v>0</v>
          </cell>
          <cell r="W2367">
            <v>0</v>
          </cell>
          <cell r="X2367">
            <v>2.85</v>
          </cell>
          <cell r="Y2367">
            <v>0</v>
          </cell>
          <cell r="Z2367">
            <v>0</v>
          </cell>
          <cell r="AA2367"/>
          <cell r="AB2367"/>
          <cell r="AC2367"/>
          <cell r="AD2367"/>
          <cell r="AE2367"/>
          <cell r="AF2367"/>
          <cell r="AG2367"/>
          <cell r="AH2367"/>
          <cell r="AI2367"/>
          <cell r="AJ2367"/>
          <cell r="AK2367"/>
          <cell r="AL2367"/>
        </row>
        <row r="2368">
          <cell r="D2368" t="str">
            <v>USD</v>
          </cell>
          <cell r="J2368" t="str">
            <v>LETRAS EN GARANTÍA</v>
          </cell>
          <cell r="L2368" t="str">
            <v>TASA CERO</v>
          </cell>
          <cell r="M2368" t="str">
            <v>Argentina</v>
          </cell>
          <cell r="Q2368" t="str">
            <v>No mercado</v>
          </cell>
          <cell r="R2368">
            <v>2.85</v>
          </cell>
          <cell r="S2368">
            <v>0</v>
          </cell>
          <cell r="T2368">
            <v>0</v>
          </cell>
          <cell r="U2368">
            <v>2.85</v>
          </cell>
          <cell r="V2368">
            <v>0</v>
          </cell>
          <cell r="W2368">
            <v>0</v>
          </cell>
          <cell r="X2368">
            <v>2.85</v>
          </cell>
          <cell r="Y2368">
            <v>0</v>
          </cell>
          <cell r="Z2368">
            <v>0</v>
          </cell>
          <cell r="AA2368"/>
          <cell r="AB2368"/>
          <cell r="AC2368"/>
          <cell r="AD2368"/>
          <cell r="AE2368"/>
          <cell r="AF2368"/>
          <cell r="AG2368"/>
          <cell r="AH2368"/>
          <cell r="AI2368"/>
          <cell r="AJ2368"/>
          <cell r="AK2368"/>
          <cell r="AL2368"/>
        </row>
        <row r="2369">
          <cell r="D2369" t="str">
            <v>USD</v>
          </cell>
          <cell r="J2369" t="str">
            <v>LETRAS EN GARANTÍA</v>
          </cell>
          <cell r="L2369" t="str">
            <v>TASA CERO</v>
          </cell>
          <cell r="M2369" t="str">
            <v>Argentina</v>
          </cell>
          <cell r="Q2369" t="str">
            <v>No mercado</v>
          </cell>
          <cell r="R2369">
            <v>2.85</v>
          </cell>
          <cell r="S2369">
            <v>0</v>
          </cell>
          <cell r="T2369">
            <v>0</v>
          </cell>
          <cell r="U2369">
            <v>2.85</v>
          </cell>
          <cell r="V2369">
            <v>0</v>
          </cell>
          <cell r="W2369">
            <v>0</v>
          </cell>
          <cell r="X2369">
            <v>2.85</v>
          </cell>
          <cell r="Y2369">
            <v>0</v>
          </cell>
          <cell r="Z2369">
            <v>0</v>
          </cell>
          <cell r="AA2369"/>
          <cell r="AB2369"/>
          <cell r="AC2369"/>
          <cell r="AD2369"/>
          <cell r="AE2369"/>
          <cell r="AF2369"/>
          <cell r="AG2369"/>
          <cell r="AH2369"/>
          <cell r="AI2369"/>
          <cell r="AJ2369"/>
          <cell r="AK2369"/>
          <cell r="AL2369"/>
        </row>
        <row r="2370">
          <cell r="D2370" t="str">
            <v>USD</v>
          </cell>
          <cell r="J2370" t="str">
            <v>LETRAS EN GARANTÍA</v>
          </cell>
          <cell r="L2370" t="str">
            <v>TASA CERO</v>
          </cell>
          <cell r="M2370" t="str">
            <v>Argentina</v>
          </cell>
          <cell r="Q2370" t="str">
            <v>No mercado</v>
          </cell>
          <cell r="R2370">
            <v>2.85</v>
          </cell>
          <cell r="S2370">
            <v>0</v>
          </cell>
          <cell r="T2370">
            <v>0</v>
          </cell>
          <cell r="U2370">
            <v>2.85</v>
          </cell>
          <cell r="V2370">
            <v>0</v>
          </cell>
          <cell r="W2370">
            <v>0</v>
          </cell>
          <cell r="X2370">
            <v>2.85</v>
          </cell>
          <cell r="Y2370">
            <v>0</v>
          </cell>
          <cell r="Z2370">
            <v>0</v>
          </cell>
          <cell r="AA2370"/>
          <cell r="AB2370"/>
          <cell r="AC2370"/>
          <cell r="AD2370"/>
          <cell r="AE2370"/>
          <cell r="AF2370"/>
          <cell r="AG2370"/>
          <cell r="AH2370"/>
          <cell r="AI2370"/>
          <cell r="AJ2370"/>
          <cell r="AK2370"/>
          <cell r="AL2370"/>
        </row>
        <row r="2371">
          <cell r="D2371" t="str">
            <v>USD</v>
          </cell>
          <cell r="J2371" t="str">
            <v>LETRAS EN GARANTÍA</v>
          </cell>
          <cell r="L2371" t="str">
            <v>TASA CERO</v>
          </cell>
          <cell r="M2371" t="str">
            <v>Argentina</v>
          </cell>
          <cell r="Q2371" t="str">
            <v>No mercado</v>
          </cell>
          <cell r="R2371">
            <v>2.85</v>
          </cell>
          <cell r="S2371">
            <v>0</v>
          </cell>
          <cell r="T2371">
            <v>0</v>
          </cell>
          <cell r="U2371">
            <v>2.85</v>
          </cell>
          <cell r="V2371">
            <v>0</v>
          </cell>
          <cell r="W2371">
            <v>0</v>
          </cell>
          <cell r="X2371">
            <v>2.85</v>
          </cell>
          <cell r="Y2371">
            <v>0</v>
          </cell>
          <cell r="Z2371">
            <v>0</v>
          </cell>
          <cell r="AA2371"/>
          <cell r="AB2371"/>
          <cell r="AC2371"/>
          <cell r="AD2371"/>
          <cell r="AE2371"/>
          <cell r="AF2371"/>
          <cell r="AG2371"/>
          <cell r="AH2371"/>
          <cell r="AI2371"/>
          <cell r="AJ2371"/>
          <cell r="AK2371"/>
          <cell r="AL2371"/>
        </row>
        <row r="2372">
          <cell r="D2372" t="str">
            <v>USD</v>
          </cell>
          <cell r="J2372" t="str">
            <v>LETRAS EN GARANTÍA</v>
          </cell>
          <cell r="L2372" t="str">
            <v>TASA CERO</v>
          </cell>
          <cell r="M2372" t="str">
            <v>Argentina</v>
          </cell>
          <cell r="Q2372" t="str">
            <v>No mercado</v>
          </cell>
          <cell r="R2372">
            <v>2.85</v>
          </cell>
          <cell r="S2372">
            <v>0</v>
          </cell>
          <cell r="T2372">
            <v>0</v>
          </cell>
          <cell r="U2372">
            <v>2.85</v>
          </cell>
          <cell r="V2372">
            <v>0</v>
          </cell>
          <cell r="W2372">
            <v>0</v>
          </cell>
          <cell r="X2372">
            <v>2.85</v>
          </cell>
          <cell r="Y2372">
            <v>0</v>
          </cell>
          <cell r="Z2372">
            <v>0</v>
          </cell>
          <cell r="AA2372"/>
          <cell r="AB2372"/>
          <cell r="AC2372"/>
          <cell r="AD2372"/>
          <cell r="AE2372"/>
          <cell r="AF2372"/>
          <cell r="AG2372"/>
          <cell r="AH2372"/>
          <cell r="AI2372"/>
          <cell r="AJ2372"/>
          <cell r="AK2372"/>
          <cell r="AL2372"/>
        </row>
        <row r="2373">
          <cell r="D2373" t="str">
            <v>USD</v>
          </cell>
          <cell r="J2373" t="str">
            <v>LETRAS EN GARANTÍA</v>
          </cell>
          <cell r="L2373" t="str">
            <v>TASA CERO</v>
          </cell>
          <cell r="M2373" t="str">
            <v>Argentina</v>
          </cell>
          <cell r="Q2373" t="str">
            <v>No mercado</v>
          </cell>
          <cell r="R2373">
            <v>2.85</v>
          </cell>
          <cell r="S2373">
            <v>0</v>
          </cell>
          <cell r="T2373">
            <v>0</v>
          </cell>
          <cell r="U2373">
            <v>2.85</v>
          </cell>
          <cell r="V2373">
            <v>0</v>
          </cell>
          <cell r="W2373">
            <v>0</v>
          </cell>
          <cell r="X2373">
            <v>2.85</v>
          </cell>
          <cell r="Y2373">
            <v>0</v>
          </cell>
          <cell r="Z2373">
            <v>0</v>
          </cell>
          <cell r="AA2373"/>
          <cell r="AB2373"/>
          <cell r="AC2373"/>
          <cell r="AD2373"/>
          <cell r="AE2373"/>
          <cell r="AF2373"/>
          <cell r="AG2373"/>
          <cell r="AH2373"/>
          <cell r="AI2373"/>
          <cell r="AJ2373"/>
          <cell r="AK2373"/>
          <cell r="AL2373"/>
        </row>
        <row r="2374">
          <cell r="D2374" t="str">
            <v>USD</v>
          </cell>
          <cell r="J2374" t="str">
            <v>LETRAS EN GARANTÍA</v>
          </cell>
          <cell r="L2374" t="str">
            <v>TASA CERO</v>
          </cell>
          <cell r="M2374" t="str">
            <v>Argentina</v>
          </cell>
          <cell r="Q2374" t="str">
            <v>No mercado</v>
          </cell>
          <cell r="R2374">
            <v>2.85</v>
          </cell>
          <cell r="S2374">
            <v>0</v>
          </cell>
          <cell r="T2374">
            <v>0</v>
          </cell>
          <cell r="U2374">
            <v>2.85</v>
          </cell>
          <cell r="V2374">
            <v>0</v>
          </cell>
          <cell r="W2374">
            <v>0</v>
          </cell>
          <cell r="X2374">
            <v>2.85</v>
          </cell>
          <cell r="Y2374">
            <v>0</v>
          </cell>
          <cell r="Z2374">
            <v>0</v>
          </cell>
          <cell r="AA2374"/>
          <cell r="AB2374"/>
          <cell r="AC2374"/>
          <cell r="AD2374"/>
          <cell r="AE2374"/>
          <cell r="AF2374"/>
          <cell r="AG2374"/>
          <cell r="AH2374"/>
          <cell r="AI2374"/>
          <cell r="AJ2374"/>
          <cell r="AK2374"/>
          <cell r="AL2374"/>
        </row>
        <row r="2375">
          <cell r="D2375" t="str">
            <v>USD</v>
          </cell>
          <cell r="J2375" t="str">
            <v>LETRAS EN GARANTÍA</v>
          </cell>
          <cell r="L2375" t="str">
            <v>TASA CERO</v>
          </cell>
          <cell r="M2375" t="str">
            <v>Argentina</v>
          </cell>
          <cell r="Q2375" t="str">
            <v>No mercado</v>
          </cell>
          <cell r="R2375">
            <v>2.85</v>
          </cell>
          <cell r="S2375">
            <v>0</v>
          </cell>
          <cell r="T2375">
            <v>0</v>
          </cell>
          <cell r="U2375">
            <v>2.85</v>
          </cell>
          <cell r="V2375">
            <v>0</v>
          </cell>
          <cell r="W2375">
            <v>0</v>
          </cell>
          <cell r="X2375">
            <v>2.85</v>
          </cell>
          <cell r="Y2375">
            <v>0</v>
          </cell>
          <cell r="Z2375">
            <v>0</v>
          </cell>
          <cell r="AA2375"/>
          <cell r="AB2375"/>
          <cell r="AC2375"/>
          <cell r="AD2375"/>
          <cell r="AE2375"/>
          <cell r="AF2375"/>
          <cell r="AG2375"/>
          <cell r="AH2375"/>
          <cell r="AI2375"/>
          <cell r="AJ2375"/>
          <cell r="AK2375"/>
          <cell r="AL2375"/>
        </row>
        <row r="2376">
          <cell r="D2376" t="str">
            <v>USD</v>
          </cell>
          <cell r="J2376" t="str">
            <v>LETRAS EN GARANTÍA</v>
          </cell>
          <cell r="L2376" t="str">
            <v>TASA CERO</v>
          </cell>
          <cell r="M2376" t="str">
            <v>Argentina</v>
          </cell>
          <cell r="Q2376" t="str">
            <v>No mercado</v>
          </cell>
          <cell r="R2376">
            <v>2.85</v>
          </cell>
          <cell r="S2376">
            <v>0</v>
          </cell>
          <cell r="T2376">
            <v>0</v>
          </cell>
          <cell r="U2376">
            <v>2.85</v>
          </cell>
          <cell r="V2376">
            <v>0</v>
          </cell>
          <cell r="W2376">
            <v>0</v>
          </cell>
          <cell r="X2376">
            <v>2.85</v>
          </cell>
          <cell r="Y2376">
            <v>0</v>
          </cell>
          <cell r="Z2376">
            <v>0</v>
          </cell>
          <cell r="AA2376"/>
          <cell r="AB2376"/>
          <cell r="AC2376"/>
          <cell r="AD2376"/>
          <cell r="AE2376"/>
          <cell r="AF2376"/>
          <cell r="AG2376"/>
          <cell r="AH2376"/>
          <cell r="AI2376"/>
          <cell r="AJ2376"/>
          <cell r="AK2376"/>
          <cell r="AL2376"/>
        </row>
        <row r="2377">
          <cell r="D2377" t="str">
            <v>USD</v>
          </cell>
          <cell r="J2377" t="str">
            <v>LETRAS EN GARANTÍA</v>
          </cell>
          <cell r="L2377" t="str">
            <v>TASA CERO</v>
          </cell>
          <cell r="M2377" t="str">
            <v>Argentina</v>
          </cell>
          <cell r="Q2377" t="str">
            <v>No mercado</v>
          </cell>
          <cell r="R2377">
            <v>2.85</v>
          </cell>
          <cell r="S2377">
            <v>0</v>
          </cell>
          <cell r="T2377">
            <v>0</v>
          </cell>
          <cell r="U2377">
            <v>2.85</v>
          </cell>
          <cell r="V2377">
            <v>0</v>
          </cell>
          <cell r="W2377">
            <v>0</v>
          </cell>
          <cell r="X2377">
            <v>2.85</v>
          </cell>
          <cell r="Y2377">
            <v>0</v>
          </cell>
          <cell r="Z2377">
            <v>0</v>
          </cell>
          <cell r="AA2377"/>
          <cell r="AB2377"/>
          <cell r="AC2377"/>
          <cell r="AD2377"/>
          <cell r="AE2377"/>
          <cell r="AF2377"/>
          <cell r="AG2377"/>
          <cell r="AH2377"/>
          <cell r="AI2377"/>
          <cell r="AJ2377"/>
          <cell r="AK2377"/>
          <cell r="AL2377"/>
        </row>
        <row r="2378">
          <cell r="D2378" t="str">
            <v>USD</v>
          </cell>
          <cell r="J2378" t="str">
            <v>LETRAS EN GARANTÍA</v>
          </cell>
          <cell r="L2378" t="str">
            <v>TASA CERO</v>
          </cell>
          <cell r="M2378" t="str">
            <v>Argentina</v>
          </cell>
          <cell r="Q2378" t="str">
            <v>No mercado</v>
          </cell>
          <cell r="R2378">
            <v>2.85</v>
          </cell>
          <cell r="S2378">
            <v>0</v>
          </cell>
          <cell r="T2378">
            <v>0</v>
          </cell>
          <cell r="U2378">
            <v>2.85</v>
          </cell>
          <cell r="V2378">
            <v>0</v>
          </cell>
          <cell r="W2378">
            <v>0</v>
          </cell>
          <cell r="X2378">
            <v>2.85</v>
          </cell>
          <cell r="Y2378">
            <v>0</v>
          </cell>
          <cell r="Z2378">
            <v>0</v>
          </cell>
          <cell r="AA2378"/>
          <cell r="AB2378"/>
          <cell r="AC2378"/>
          <cell r="AD2378"/>
          <cell r="AE2378"/>
          <cell r="AF2378"/>
          <cell r="AG2378"/>
          <cell r="AH2378"/>
          <cell r="AI2378"/>
          <cell r="AJ2378"/>
          <cell r="AK2378"/>
          <cell r="AL2378"/>
        </row>
        <row r="2379">
          <cell r="D2379" t="str">
            <v>USD</v>
          </cell>
          <cell r="J2379" t="str">
            <v>LETRAS EN GARANTÍA</v>
          </cell>
          <cell r="L2379" t="str">
            <v>TASA CERO</v>
          </cell>
          <cell r="M2379" t="str">
            <v>Argentina</v>
          </cell>
          <cell r="Q2379" t="str">
            <v>No mercado</v>
          </cell>
          <cell r="R2379">
            <v>2.85</v>
          </cell>
          <cell r="S2379">
            <v>0</v>
          </cell>
          <cell r="T2379">
            <v>0</v>
          </cell>
          <cell r="U2379">
            <v>2.85</v>
          </cell>
          <cell r="V2379">
            <v>0</v>
          </cell>
          <cell r="W2379">
            <v>0</v>
          </cell>
          <cell r="X2379">
            <v>2.85</v>
          </cell>
          <cell r="Y2379">
            <v>0</v>
          </cell>
          <cell r="Z2379">
            <v>0</v>
          </cell>
          <cell r="AA2379"/>
          <cell r="AB2379"/>
          <cell r="AC2379"/>
          <cell r="AD2379"/>
          <cell r="AE2379"/>
          <cell r="AF2379"/>
          <cell r="AG2379"/>
          <cell r="AH2379"/>
          <cell r="AI2379"/>
          <cell r="AJ2379"/>
          <cell r="AK2379"/>
          <cell r="AL2379"/>
        </row>
        <row r="2380">
          <cell r="D2380" t="str">
            <v>USD</v>
          </cell>
          <cell r="J2380" t="str">
            <v>LETRAS EN GARANTÍA</v>
          </cell>
          <cell r="L2380" t="str">
            <v>TASA CERO</v>
          </cell>
          <cell r="M2380" t="str">
            <v>Argentina</v>
          </cell>
          <cell r="Q2380" t="str">
            <v>No mercado</v>
          </cell>
          <cell r="R2380">
            <v>2.85</v>
          </cell>
          <cell r="S2380">
            <v>0</v>
          </cell>
          <cell r="T2380">
            <v>0</v>
          </cell>
          <cell r="U2380">
            <v>2.85</v>
          </cell>
          <cell r="V2380">
            <v>0</v>
          </cell>
          <cell r="W2380">
            <v>0</v>
          </cell>
          <cell r="X2380">
            <v>2.85</v>
          </cell>
          <cell r="Y2380">
            <v>0</v>
          </cell>
          <cell r="Z2380">
            <v>0</v>
          </cell>
          <cell r="AA2380"/>
          <cell r="AB2380"/>
          <cell r="AC2380"/>
          <cell r="AD2380"/>
          <cell r="AE2380"/>
          <cell r="AF2380"/>
          <cell r="AG2380"/>
          <cell r="AH2380"/>
          <cell r="AI2380"/>
          <cell r="AJ2380"/>
          <cell r="AK2380"/>
          <cell r="AL2380"/>
        </row>
        <row r="2381">
          <cell r="D2381" t="str">
            <v>USD</v>
          </cell>
          <cell r="J2381" t="str">
            <v>LETRAS EN GARANTÍA</v>
          </cell>
          <cell r="L2381" t="str">
            <v>TASA CERO</v>
          </cell>
          <cell r="M2381" t="str">
            <v>Argentina</v>
          </cell>
          <cell r="Q2381" t="str">
            <v>No mercado</v>
          </cell>
          <cell r="R2381">
            <v>2.85</v>
          </cell>
          <cell r="S2381">
            <v>0</v>
          </cell>
          <cell r="T2381">
            <v>0</v>
          </cell>
          <cell r="U2381">
            <v>2.85</v>
          </cell>
          <cell r="V2381">
            <v>0</v>
          </cell>
          <cell r="W2381">
            <v>0</v>
          </cell>
          <cell r="X2381">
            <v>2.85</v>
          </cell>
          <cell r="Y2381">
            <v>0</v>
          </cell>
          <cell r="Z2381">
            <v>0</v>
          </cell>
          <cell r="AA2381"/>
          <cell r="AB2381"/>
          <cell r="AC2381"/>
          <cell r="AD2381"/>
          <cell r="AE2381"/>
          <cell r="AF2381"/>
          <cell r="AG2381"/>
          <cell r="AH2381"/>
          <cell r="AI2381"/>
          <cell r="AJ2381"/>
          <cell r="AK2381"/>
          <cell r="AL2381"/>
        </row>
        <row r="2382">
          <cell r="D2382" t="str">
            <v>USD</v>
          </cell>
          <cell r="J2382" t="str">
            <v>LETRAS EN GARANTÍA</v>
          </cell>
          <cell r="L2382" t="str">
            <v>TASA CERO</v>
          </cell>
          <cell r="M2382" t="str">
            <v>Argentina</v>
          </cell>
          <cell r="Q2382" t="str">
            <v>No mercado</v>
          </cell>
          <cell r="R2382">
            <v>2.94</v>
          </cell>
          <cell r="S2382">
            <v>0</v>
          </cell>
          <cell r="T2382">
            <v>0</v>
          </cell>
          <cell r="U2382">
            <v>2.94</v>
          </cell>
          <cell r="V2382">
            <v>0</v>
          </cell>
          <cell r="W2382">
            <v>0</v>
          </cell>
          <cell r="X2382">
            <v>2.94</v>
          </cell>
          <cell r="Y2382">
            <v>0</v>
          </cell>
          <cell r="Z2382">
            <v>0</v>
          </cell>
          <cell r="AA2382"/>
          <cell r="AB2382"/>
          <cell r="AC2382"/>
          <cell r="AD2382"/>
          <cell r="AE2382"/>
          <cell r="AF2382"/>
          <cell r="AG2382"/>
          <cell r="AH2382"/>
          <cell r="AI2382"/>
          <cell r="AJ2382"/>
          <cell r="AK2382"/>
          <cell r="AL2382"/>
        </row>
        <row r="2383">
          <cell r="D2383" t="str">
            <v>USD</v>
          </cell>
          <cell r="J2383" t="str">
            <v>LETRAS EN GARANTÍA</v>
          </cell>
          <cell r="L2383" t="str">
            <v>TASA CERO</v>
          </cell>
          <cell r="M2383" t="str">
            <v>Argentina</v>
          </cell>
          <cell r="Q2383" t="str">
            <v>No mercado</v>
          </cell>
          <cell r="R2383">
            <v>2.94</v>
          </cell>
          <cell r="S2383">
            <v>0</v>
          </cell>
          <cell r="T2383">
            <v>0</v>
          </cell>
          <cell r="U2383">
            <v>2.94</v>
          </cell>
          <cell r="V2383">
            <v>0</v>
          </cell>
          <cell r="W2383">
            <v>0</v>
          </cell>
          <cell r="X2383">
            <v>2.94</v>
          </cell>
          <cell r="Y2383">
            <v>0</v>
          </cell>
          <cell r="Z2383">
            <v>0</v>
          </cell>
          <cell r="AA2383"/>
          <cell r="AB2383"/>
          <cell r="AC2383"/>
          <cell r="AD2383"/>
          <cell r="AE2383"/>
          <cell r="AF2383"/>
          <cell r="AG2383"/>
          <cell r="AH2383"/>
          <cell r="AI2383"/>
          <cell r="AJ2383"/>
          <cell r="AK2383"/>
          <cell r="AL2383"/>
        </row>
        <row r="2384">
          <cell r="D2384" t="str">
            <v>USD</v>
          </cell>
          <cell r="J2384" t="str">
            <v>LETRAS EN GARANTÍA</v>
          </cell>
          <cell r="L2384" t="str">
            <v>TASA CERO</v>
          </cell>
          <cell r="M2384" t="str">
            <v>Argentina</v>
          </cell>
          <cell r="Q2384" t="str">
            <v>No mercado</v>
          </cell>
          <cell r="R2384">
            <v>2.94</v>
          </cell>
          <cell r="S2384">
            <v>0</v>
          </cell>
          <cell r="T2384">
            <v>0</v>
          </cell>
          <cell r="U2384">
            <v>2.94</v>
          </cell>
          <cell r="V2384">
            <v>0</v>
          </cell>
          <cell r="W2384">
            <v>0</v>
          </cell>
          <cell r="X2384">
            <v>2.94</v>
          </cell>
          <cell r="Y2384">
            <v>0</v>
          </cell>
          <cell r="Z2384">
            <v>0</v>
          </cell>
          <cell r="AA2384"/>
          <cell r="AB2384"/>
          <cell r="AC2384"/>
          <cell r="AD2384"/>
          <cell r="AE2384"/>
          <cell r="AF2384"/>
          <cell r="AG2384"/>
          <cell r="AH2384"/>
          <cell r="AI2384"/>
          <cell r="AJ2384"/>
          <cell r="AK2384"/>
          <cell r="AL2384"/>
        </row>
        <row r="2385">
          <cell r="D2385" t="str">
            <v>USD</v>
          </cell>
          <cell r="J2385" t="str">
            <v>LETRAS EN GARANTÍA</v>
          </cell>
          <cell r="L2385" t="str">
            <v>TASA CERO</v>
          </cell>
          <cell r="M2385" t="str">
            <v>Argentina</v>
          </cell>
          <cell r="Q2385" t="str">
            <v>No mercado</v>
          </cell>
          <cell r="R2385">
            <v>2.94</v>
          </cell>
          <cell r="S2385">
            <v>0</v>
          </cell>
          <cell r="T2385">
            <v>0</v>
          </cell>
          <cell r="U2385">
            <v>2.94</v>
          </cell>
          <cell r="V2385">
            <v>0</v>
          </cell>
          <cell r="W2385">
            <v>0</v>
          </cell>
          <cell r="X2385">
            <v>2.94</v>
          </cell>
          <cell r="Y2385">
            <v>0</v>
          </cell>
          <cell r="Z2385">
            <v>0</v>
          </cell>
          <cell r="AA2385"/>
          <cell r="AB2385"/>
          <cell r="AC2385"/>
          <cell r="AD2385"/>
          <cell r="AE2385"/>
          <cell r="AF2385"/>
          <cell r="AG2385"/>
          <cell r="AH2385"/>
          <cell r="AI2385"/>
          <cell r="AJ2385"/>
          <cell r="AK2385"/>
          <cell r="AL2385"/>
        </row>
        <row r="2386">
          <cell r="D2386" t="str">
            <v>USD</v>
          </cell>
          <cell r="J2386" t="str">
            <v>LETRAS EN GARANTÍA</v>
          </cell>
          <cell r="L2386" t="str">
            <v>TASA CERO</v>
          </cell>
          <cell r="M2386" t="str">
            <v>Argentina</v>
          </cell>
          <cell r="Q2386" t="str">
            <v>No mercado</v>
          </cell>
          <cell r="R2386">
            <v>2.94</v>
          </cell>
          <cell r="S2386">
            <v>0</v>
          </cell>
          <cell r="T2386">
            <v>0</v>
          </cell>
          <cell r="U2386">
            <v>2.94</v>
          </cell>
          <cell r="V2386">
            <v>0</v>
          </cell>
          <cell r="W2386">
            <v>0</v>
          </cell>
          <cell r="X2386">
            <v>2.94</v>
          </cell>
          <cell r="Y2386">
            <v>0</v>
          </cell>
          <cell r="Z2386">
            <v>0</v>
          </cell>
          <cell r="AA2386"/>
          <cell r="AB2386"/>
          <cell r="AC2386"/>
          <cell r="AD2386"/>
          <cell r="AE2386"/>
          <cell r="AF2386"/>
          <cell r="AG2386"/>
          <cell r="AH2386"/>
          <cell r="AI2386"/>
          <cell r="AJ2386"/>
          <cell r="AK2386"/>
          <cell r="AL2386"/>
        </row>
        <row r="2387">
          <cell r="D2387" t="str">
            <v>USD</v>
          </cell>
          <cell r="J2387" t="str">
            <v>LETRAS EN GARANTÍA</v>
          </cell>
          <cell r="L2387" t="str">
            <v>TASA CERO</v>
          </cell>
          <cell r="M2387" t="str">
            <v>Argentina</v>
          </cell>
          <cell r="Q2387" t="str">
            <v>No mercado</v>
          </cell>
          <cell r="R2387">
            <v>2.94</v>
          </cell>
          <cell r="S2387">
            <v>0</v>
          </cell>
          <cell r="T2387">
            <v>0</v>
          </cell>
          <cell r="U2387">
            <v>2.94</v>
          </cell>
          <cell r="V2387">
            <v>0</v>
          </cell>
          <cell r="W2387">
            <v>0</v>
          </cell>
          <cell r="X2387">
            <v>2.94</v>
          </cell>
          <cell r="Y2387">
            <v>0</v>
          </cell>
          <cell r="Z2387">
            <v>0</v>
          </cell>
          <cell r="AA2387"/>
          <cell r="AB2387"/>
          <cell r="AC2387"/>
          <cell r="AD2387"/>
          <cell r="AE2387"/>
          <cell r="AF2387"/>
          <cell r="AG2387"/>
          <cell r="AH2387"/>
          <cell r="AI2387"/>
          <cell r="AJ2387"/>
          <cell r="AK2387"/>
          <cell r="AL2387"/>
        </row>
        <row r="2388">
          <cell r="D2388" t="str">
            <v>USD</v>
          </cell>
          <cell r="J2388" t="str">
            <v>LETRAS EN GARANTÍA</v>
          </cell>
          <cell r="L2388" t="str">
            <v>TASA CERO</v>
          </cell>
          <cell r="M2388" t="str">
            <v>Argentina</v>
          </cell>
          <cell r="Q2388" t="str">
            <v>No mercado</v>
          </cell>
          <cell r="R2388">
            <v>2.94</v>
          </cell>
          <cell r="S2388">
            <v>0</v>
          </cell>
          <cell r="T2388">
            <v>0</v>
          </cell>
          <cell r="U2388">
            <v>2.94</v>
          </cell>
          <cell r="V2388">
            <v>0</v>
          </cell>
          <cell r="W2388">
            <v>0</v>
          </cell>
          <cell r="X2388">
            <v>2.94</v>
          </cell>
          <cell r="Y2388">
            <v>0</v>
          </cell>
          <cell r="Z2388">
            <v>0</v>
          </cell>
          <cell r="AA2388"/>
          <cell r="AB2388"/>
          <cell r="AC2388"/>
          <cell r="AD2388"/>
          <cell r="AE2388"/>
          <cell r="AF2388"/>
          <cell r="AG2388"/>
          <cell r="AH2388"/>
          <cell r="AI2388"/>
          <cell r="AJ2388"/>
          <cell r="AK2388"/>
          <cell r="AL2388"/>
        </row>
        <row r="2389">
          <cell r="D2389" t="str">
            <v>USD</v>
          </cell>
          <cell r="J2389" t="str">
            <v>LETRAS EN GARANTÍA</v>
          </cell>
          <cell r="L2389" t="str">
            <v>TASA CERO</v>
          </cell>
          <cell r="M2389" t="str">
            <v>Argentina</v>
          </cell>
          <cell r="Q2389" t="str">
            <v>No mercado</v>
          </cell>
          <cell r="R2389">
            <v>2.94</v>
          </cell>
          <cell r="S2389">
            <v>0</v>
          </cell>
          <cell r="T2389">
            <v>0</v>
          </cell>
          <cell r="U2389">
            <v>2.94</v>
          </cell>
          <cell r="V2389">
            <v>0</v>
          </cell>
          <cell r="W2389">
            <v>0</v>
          </cell>
          <cell r="X2389">
            <v>2.94</v>
          </cell>
          <cell r="Y2389">
            <v>0</v>
          </cell>
          <cell r="Z2389">
            <v>0</v>
          </cell>
          <cell r="AA2389"/>
          <cell r="AB2389"/>
          <cell r="AC2389"/>
          <cell r="AD2389"/>
          <cell r="AE2389"/>
          <cell r="AF2389"/>
          <cell r="AG2389"/>
          <cell r="AH2389"/>
          <cell r="AI2389"/>
          <cell r="AJ2389"/>
          <cell r="AK2389"/>
          <cell r="AL2389"/>
        </row>
        <row r="2390">
          <cell r="D2390" t="str">
            <v>USD</v>
          </cell>
          <cell r="J2390" t="str">
            <v>LETRAS EN GARANTÍA</v>
          </cell>
          <cell r="L2390" t="str">
            <v>TASA CERO</v>
          </cell>
          <cell r="M2390" t="str">
            <v>Argentina</v>
          </cell>
          <cell r="Q2390" t="str">
            <v>No mercado</v>
          </cell>
          <cell r="R2390">
            <v>2.94</v>
          </cell>
          <cell r="S2390">
            <v>0</v>
          </cell>
          <cell r="T2390">
            <v>0</v>
          </cell>
          <cell r="U2390">
            <v>2.94</v>
          </cell>
          <cell r="V2390">
            <v>0</v>
          </cell>
          <cell r="W2390">
            <v>0</v>
          </cell>
          <cell r="X2390">
            <v>2.94</v>
          </cell>
          <cell r="Y2390">
            <v>0</v>
          </cell>
          <cell r="Z2390">
            <v>0</v>
          </cell>
          <cell r="AA2390"/>
          <cell r="AB2390"/>
          <cell r="AC2390"/>
          <cell r="AD2390"/>
          <cell r="AE2390"/>
          <cell r="AF2390"/>
          <cell r="AG2390"/>
          <cell r="AH2390"/>
          <cell r="AI2390"/>
          <cell r="AJ2390"/>
          <cell r="AK2390"/>
          <cell r="AL2390"/>
        </row>
        <row r="2391">
          <cell r="D2391" t="str">
            <v>USD</v>
          </cell>
          <cell r="J2391" t="str">
            <v>LETRAS EN GARANTÍA</v>
          </cell>
          <cell r="L2391" t="str">
            <v>TASA CERO</v>
          </cell>
          <cell r="M2391" t="str">
            <v>Argentina</v>
          </cell>
          <cell r="Q2391" t="str">
            <v>No mercado</v>
          </cell>
          <cell r="R2391">
            <v>2.94</v>
          </cell>
          <cell r="S2391">
            <v>0</v>
          </cell>
          <cell r="T2391">
            <v>0</v>
          </cell>
          <cell r="U2391">
            <v>2.94</v>
          </cell>
          <cell r="V2391">
            <v>0</v>
          </cell>
          <cell r="W2391">
            <v>0</v>
          </cell>
          <cell r="X2391">
            <v>2.94</v>
          </cell>
          <cell r="Y2391">
            <v>0</v>
          </cell>
          <cell r="Z2391">
            <v>0</v>
          </cell>
          <cell r="AA2391"/>
          <cell r="AB2391"/>
          <cell r="AC2391"/>
          <cell r="AD2391"/>
          <cell r="AE2391"/>
          <cell r="AF2391"/>
          <cell r="AG2391"/>
          <cell r="AH2391"/>
          <cell r="AI2391"/>
          <cell r="AJ2391"/>
          <cell r="AK2391"/>
          <cell r="AL2391"/>
        </row>
        <row r="2392">
          <cell r="D2392" t="str">
            <v>USD</v>
          </cell>
          <cell r="J2392" t="str">
            <v>LETRAS EN GARANTÍA</v>
          </cell>
          <cell r="L2392" t="str">
            <v>TASA CERO</v>
          </cell>
          <cell r="M2392" t="str">
            <v>Argentina</v>
          </cell>
          <cell r="Q2392" t="str">
            <v>No mercado</v>
          </cell>
          <cell r="R2392">
            <v>2.94</v>
          </cell>
          <cell r="S2392">
            <v>0</v>
          </cell>
          <cell r="T2392">
            <v>0</v>
          </cell>
          <cell r="U2392">
            <v>2.94</v>
          </cell>
          <cell r="V2392">
            <v>0</v>
          </cell>
          <cell r="W2392">
            <v>0</v>
          </cell>
          <cell r="X2392">
            <v>2.94</v>
          </cell>
          <cell r="Y2392">
            <v>0</v>
          </cell>
          <cell r="Z2392">
            <v>0</v>
          </cell>
          <cell r="AA2392"/>
          <cell r="AB2392"/>
          <cell r="AC2392"/>
          <cell r="AD2392"/>
          <cell r="AE2392"/>
          <cell r="AF2392"/>
          <cell r="AG2392"/>
          <cell r="AH2392"/>
          <cell r="AI2392"/>
          <cell r="AJ2392"/>
          <cell r="AK2392"/>
          <cell r="AL2392"/>
        </row>
        <row r="2393">
          <cell r="D2393" t="str">
            <v>USD</v>
          </cell>
          <cell r="J2393" t="str">
            <v>LETRAS EN GARANTÍA</v>
          </cell>
          <cell r="L2393" t="str">
            <v>TASA CERO</v>
          </cell>
          <cell r="M2393" t="str">
            <v>Argentina</v>
          </cell>
          <cell r="Q2393" t="str">
            <v>No mercado</v>
          </cell>
          <cell r="R2393">
            <v>2.94</v>
          </cell>
          <cell r="S2393">
            <v>0</v>
          </cell>
          <cell r="T2393">
            <v>0</v>
          </cell>
          <cell r="U2393">
            <v>2.94</v>
          </cell>
          <cell r="V2393">
            <v>0</v>
          </cell>
          <cell r="W2393">
            <v>0</v>
          </cell>
          <cell r="X2393">
            <v>2.94</v>
          </cell>
          <cell r="Y2393">
            <v>0</v>
          </cell>
          <cell r="Z2393">
            <v>0</v>
          </cell>
          <cell r="AA2393"/>
          <cell r="AB2393"/>
          <cell r="AC2393"/>
          <cell r="AD2393"/>
          <cell r="AE2393"/>
          <cell r="AF2393"/>
          <cell r="AG2393"/>
          <cell r="AH2393"/>
          <cell r="AI2393"/>
          <cell r="AJ2393"/>
          <cell r="AK2393"/>
          <cell r="AL2393"/>
        </row>
        <row r="2394">
          <cell r="D2394" t="str">
            <v>USD</v>
          </cell>
          <cell r="J2394" t="str">
            <v>LETRAS EN GARANTÍA</v>
          </cell>
          <cell r="L2394" t="str">
            <v>TASA CERO</v>
          </cell>
          <cell r="M2394" t="str">
            <v>Argentina</v>
          </cell>
          <cell r="Q2394" t="str">
            <v>No mercado</v>
          </cell>
          <cell r="R2394">
            <v>2.94</v>
          </cell>
          <cell r="S2394">
            <v>0</v>
          </cell>
          <cell r="T2394">
            <v>0</v>
          </cell>
          <cell r="U2394">
            <v>2.94</v>
          </cell>
          <cell r="V2394">
            <v>0</v>
          </cell>
          <cell r="W2394">
            <v>0</v>
          </cell>
          <cell r="X2394">
            <v>2.94</v>
          </cell>
          <cell r="Y2394">
            <v>0</v>
          </cell>
          <cell r="Z2394">
            <v>0</v>
          </cell>
          <cell r="AA2394"/>
          <cell r="AB2394"/>
          <cell r="AC2394"/>
          <cell r="AD2394"/>
          <cell r="AE2394"/>
          <cell r="AF2394"/>
          <cell r="AG2394"/>
          <cell r="AH2394"/>
          <cell r="AI2394"/>
          <cell r="AJ2394"/>
          <cell r="AK2394"/>
          <cell r="AL2394"/>
        </row>
        <row r="2395">
          <cell r="D2395" t="str">
            <v>USD</v>
          </cell>
          <cell r="J2395" t="str">
            <v>LETRAS EN GARANTÍA</v>
          </cell>
          <cell r="L2395" t="str">
            <v>TASA CERO</v>
          </cell>
          <cell r="M2395" t="str">
            <v>Argentina</v>
          </cell>
          <cell r="Q2395" t="str">
            <v>No mercado</v>
          </cell>
          <cell r="R2395">
            <v>2.94</v>
          </cell>
          <cell r="S2395">
            <v>0</v>
          </cell>
          <cell r="T2395">
            <v>0</v>
          </cell>
          <cell r="U2395">
            <v>2.94</v>
          </cell>
          <cell r="V2395">
            <v>0</v>
          </cell>
          <cell r="W2395">
            <v>0</v>
          </cell>
          <cell r="X2395">
            <v>2.94</v>
          </cell>
          <cell r="Y2395">
            <v>0</v>
          </cell>
          <cell r="Z2395">
            <v>0</v>
          </cell>
          <cell r="AA2395"/>
          <cell r="AB2395"/>
          <cell r="AC2395"/>
          <cell r="AD2395"/>
          <cell r="AE2395"/>
          <cell r="AF2395"/>
          <cell r="AG2395"/>
          <cell r="AH2395"/>
          <cell r="AI2395"/>
          <cell r="AJ2395"/>
          <cell r="AK2395"/>
          <cell r="AL2395"/>
        </row>
        <row r="2396">
          <cell r="D2396" t="str">
            <v>USD</v>
          </cell>
          <cell r="J2396" t="str">
            <v>LETRAS EN GARANTÍA</v>
          </cell>
          <cell r="L2396" t="str">
            <v>TASA CERO</v>
          </cell>
          <cell r="M2396" t="str">
            <v>Argentina</v>
          </cell>
          <cell r="Q2396" t="str">
            <v>No mercado</v>
          </cell>
          <cell r="R2396">
            <v>2.94</v>
          </cell>
          <cell r="S2396">
            <v>0</v>
          </cell>
          <cell r="T2396">
            <v>0</v>
          </cell>
          <cell r="U2396">
            <v>2.94</v>
          </cell>
          <cell r="V2396">
            <v>0</v>
          </cell>
          <cell r="W2396">
            <v>0</v>
          </cell>
          <cell r="X2396">
            <v>2.94</v>
          </cell>
          <cell r="Y2396">
            <v>0</v>
          </cell>
          <cell r="Z2396">
            <v>0</v>
          </cell>
          <cell r="AA2396"/>
          <cell r="AB2396"/>
          <cell r="AC2396"/>
          <cell r="AD2396"/>
          <cell r="AE2396"/>
          <cell r="AF2396"/>
          <cell r="AG2396"/>
          <cell r="AH2396"/>
          <cell r="AI2396"/>
          <cell r="AJ2396"/>
          <cell r="AK2396"/>
          <cell r="AL2396"/>
        </row>
        <row r="2397">
          <cell r="D2397" t="str">
            <v>USD</v>
          </cell>
          <cell r="J2397" t="str">
            <v>LETRAS EN GARANTÍA</v>
          </cell>
          <cell r="L2397" t="str">
            <v>TASA CERO</v>
          </cell>
          <cell r="M2397" t="str">
            <v>Argentina</v>
          </cell>
          <cell r="Q2397" t="str">
            <v>No mercado</v>
          </cell>
          <cell r="R2397">
            <v>2.94</v>
          </cell>
          <cell r="S2397">
            <v>0</v>
          </cell>
          <cell r="T2397">
            <v>0</v>
          </cell>
          <cell r="U2397">
            <v>2.94</v>
          </cell>
          <cell r="V2397">
            <v>0</v>
          </cell>
          <cell r="W2397">
            <v>0</v>
          </cell>
          <cell r="X2397">
            <v>2.94</v>
          </cell>
          <cell r="Y2397">
            <v>0</v>
          </cell>
          <cell r="Z2397">
            <v>0</v>
          </cell>
          <cell r="AA2397"/>
          <cell r="AB2397"/>
          <cell r="AC2397"/>
          <cell r="AD2397"/>
          <cell r="AE2397"/>
          <cell r="AF2397"/>
          <cell r="AG2397"/>
          <cell r="AH2397"/>
          <cell r="AI2397"/>
          <cell r="AJ2397"/>
          <cell r="AK2397"/>
          <cell r="AL2397"/>
        </row>
        <row r="2398">
          <cell r="D2398" t="str">
            <v>USD</v>
          </cell>
          <cell r="J2398" t="str">
            <v>LETRAS EN GARANTÍA</v>
          </cell>
          <cell r="L2398" t="str">
            <v>TASA CERO</v>
          </cell>
          <cell r="M2398" t="str">
            <v>Argentina</v>
          </cell>
          <cell r="Q2398" t="str">
            <v>No mercado</v>
          </cell>
          <cell r="R2398">
            <v>2.94</v>
          </cell>
          <cell r="S2398">
            <v>0</v>
          </cell>
          <cell r="T2398">
            <v>0</v>
          </cell>
          <cell r="U2398">
            <v>2.94</v>
          </cell>
          <cell r="V2398">
            <v>0</v>
          </cell>
          <cell r="W2398">
            <v>0</v>
          </cell>
          <cell r="X2398">
            <v>2.94</v>
          </cell>
          <cell r="Y2398">
            <v>0</v>
          </cell>
          <cell r="Z2398">
            <v>0</v>
          </cell>
          <cell r="AA2398"/>
          <cell r="AB2398"/>
          <cell r="AC2398"/>
          <cell r="AD2398"/>
          <cell r="AE2398"/>
          <cell r="AF2398"/>
          <cell r="AG2398"/>
          <cell r="AH2398"/>
          <cell r="AI2398"/>
          <cell r="AJ2398"/>
          <cell r="AK2398"/>
          <cell r="AL2398"/>
        </row>
        <row r="2399">
          <cell r="D2399" t="str">
            <v>USD</v>
          </cell>
          <cell r="J2399" t="str">
            <v>LETRAS EN GARANTÍA</v>
          </cell>
          <cell r="L2399" t="str">
            <v>TASA CERO</v>
          </cell>
          <cell r="M2399" t="str">
            <v>Argentina</v>
          </cell>
          <cell r="Q2399" t="str">
            <v>No mercado</v>
          </cell>
          <cell r="R2399">
            <v>2.94</v>
          </cell>
          <cell r="S2399">
            <v>0</v>
          </cell>
          <cell r="T2399">
            <v>0</v>
          </cell>
          <cell r="U2399">
            <v>2.94</v>
          </cell>
          <cell r="V2399">
            <v>0</v>
          </cell>
          <cell r="W2399">
            <v>0</v>
          </cell>
          <cell r="X2399">
            <v>2.94</v>
          </cell>
          <cell r="Y2399">
            <v>0</v>
          </cell>
          <cell r="Z2399">
            <v>0</v>
          </cell>
          <cell r="AA2399"/>
          <cell r="AB2399"/>
          <cell r="AC2399"/>
          <cell r="AD2399"/>
          <cell r="AE2399"/>
          <cell r="AF2399"/>
          <cell r="AG2399"/>
          <cell r="AH2399"/>
          <cell r="AI2399"/>
          <cell r="AJ2399"/>
          <cell r="AK2399"/>
          <cell r="AL2399"/>
        </row>
        <row r="2400">
          <cell r="D2400" t="str">
            <v>USD</v>
          </cell>
          <cell r="J2400" t="str">
            <v>LETRAS EN GARANTÍA</v>
          </cell>
          <cell r="L2400" t="str">
            <v>TASA CERO</v>
          </cell>
          <cell r="M2400" t="str">
            <v>Argentina</v>
          </cell>
          <cell r="Q2400" t="str">
            <v>No mercado</v>
          </cell>
          <cell r="R2400">
            <v>2.94</v>
          </cell>
          <cell r="S2400">
            <v>0</v>
          </cell>
          <cell r="T2400">
            <v>0</v>
          </cell>
          <cell r="U2400">
            <v>2.94</v>
          </cell>
          <cell r="V2400">
            <v>0</v>
          </cell>
          <cell r="W2400">
            <v>0</v>
          </cell>
          <cell r="X2400">
            <v>2.94</v>
          </cell>
          <cell r="Y2400">
            <v>0</v>
          </cell>
          <cell r="Z2400">
            <v>0</v>
          </cell>
          <cell r="AA2400"/>
          <cell r="AB2400"/>
          <cell r="AC2400"/>
          <cell r="AD2400"/>
          <cell r="AE2400"/>
          <cell r="AF2400"/>
          <cell r="AG2400"/>
          <cell r="AH2400"/>
          <cell r="AI2400"/>
          <cell r="AJ2400"/>
          <cell r="AK2400"/>
          <cell r="AL2400"/>
        </row>
        <row r="2401">
          <cell r="D2401" t="str">
            <v>USD</v>
          </cell>
          <cell r="J2401" t="str">
            <v>LETRAS EN GARANTÍA</v>
          </cell>
          <cell r="L2401" t="str">
            <v>TASA CERO</v>
          </cell>
          <cell r="M2401" t="str">
            <v>Argentina</v>
          </cell>
          <cell r="Q2401" t="str">
            <v>No mercado</v>
          </cell>
          <cell r="R2401">
            <v>2.94</v>
          </cell>
          <cell r="S2401">
            <v>0</v>
          </cell>
          <cell r="T2401">
            <v>0</v>
          </cell>
          <cell r="U2401">
            <v>2.94</v>
          </cell>
          <cell r="V2401">
            <v>0</v>
          </cell>
          <cell r="W2401">
            <v>0</v>
          </cell>
          <cell r="X2401">
            <v>2.94</v>
          </cell>
          <cell r="Y2401">
            <v>0</v>
          </cell>
          <cell r="Z2401">
            <v>0</v>
          </cell>
          <cell r="AA2401"/>
          <cell r="AB2401"/>
          <cell r="AC2401"/>
          <cell r="AD2401"/>
          <cell r="AE2401"/>
          <cell r="AF2401"/>
          <cell r="AG2401"/>
          <cell r="AH2401"/>
          <cell r="AI2401"/>
          <cell r="AJ2401"/>
          <cell r="AK2401"/>
          <cell r="AL2401"/>
        </row>
        <row r="2402">
          <cell r="D2402" t="str">
            <v>USD</v>
          </cell>
          <cell r="J2402" t="str">
            <v>LETRAS EN GARANTÍA</v>
          </cell>
          <cell r="L2402" t="str">
            <v>TASA CERO</v>
          </cell>
          <cell r="M2402" t="str">
            <v>Argentina</v>
          </cell>
          <cell r="Q2402" t="str">
            <v>No mercado</v>
          </cell>
          <cell r="R2402">
            <v>3.036</v>
          </cell>
          <cell r="S2402">
            <v>0</v>
          </cell>
          <cell r="T2402">
            <v>0</v>
          </cell>
          <cell r="U2402">
            <v>3.036</v>
          </cell>
          <cell r="V2402">
            <v>0</v>
          </cell>
          <cell r="W2402">
            <v>0</v>
          </cell>
          <cell r="X2402">
            <v>3.036</v>
          </cell>
          <cell r="Y2402">
            <v>0</v>
          </cell>
          <cell r="Z2402">
            <v>0</v>
          </cell>
          <cell r="AA2402"/>
          <cell r="AB2402"/>
          <cell r="AC2402"/>
          <cell r="AD2402"/>
          <cell r="AE2402"/>
          <cell r="AF2402"/>
          <cell r="AG2402"/>
          <cell r="AH2402"/>
          <cell r="AI2402"/>
          <cell r="AJ2402"/>
          <cell r="AK2402"/>
          <cell r="AL2402"/>
        </row>
        <row r="2403">
          <cell r="D2403" t="str">
            <v>USD</v>
          </cell>
          <cell r="J2403" t="str">
            <v>LETRAS EN GARANTÍA</v>
          </cell>
          <cell r="L2403" t="str">
            <v>TASA CERO</v>
          </cell>
          <cell r="M2403" t="str">
            <v>Argentina</v>
          </cell>
          <cell r="Q2403" t="str">
            <v>No mercado</v>
          </cell>
          <cell r="R2403">
            <v>3.036</v>
          </cell>
          <cell r="S2403">
            <v>0</v>
          </cell>
          <cell r="T2403">
            <v>0</v>
          </cell>
          <cell r="U2403">
            <v>3.036</v>
          </cell>
          <cell r="V2403">
            <v>0</v>
          </cell>
          <cell r="W2403">
            <v>0</v>
          </cell>
          <cell r="X2403">
            <v>3.036</v>
          </cell>
          <cell r="Y2403">
            <v>0</v>
          </cell>
          <cell r="Z2403">
            <v>0</v>
          </cell>
          <cell r="AA2403"/>
          <cell r="AB2403"/>
          <cell r="AC2403"/>
          <cell r="AD2403"/>
          <cell r="AE2403"/>
          <cell r="AF2403"/>
          <cell r="AG2403"/>
          <cell r="AH2403"/>
          <cell r="AI2403"/>
          <cell r="AJ2403"/>
          <cell r="AK2403"/>
          <cell r="AL2403"/>
        </row>
        <row r="2404">
          <cell r="D2404" t="str">
            <v>USD</v>
          </cell>
          <cell r="J2404" t="str">
            <v>LETRAS EN GARANTÍA</v>
          </cell>
          <cell r="L2404" t="str">
            <v>TASA CERO</v>
          </cell>
          <cell r="M2404" t="str">
            <v>Argentina</v>
          </cell>
          <cell r="Q2404" t="str">
            <v>No mercado</v>
          </cell>
          <cell r="R2404">
            <v>3.036</v>
          </cell>
          <cell r="S2404">
            <v>0</v>
          </cell>
          <cell r="T2404">
            <v>0</v>
          </cell>
          <cell r="U2404">
            <v>3.036</v>
          </cell>
          <cell r="V2404">
            <v>0</v>
          </cell>
          <cell r="W2404">
            <v>0</v>
          </cell>
          <cell r="X2404">
            <v>3.036</v>
          </cell>
          <cell r="Y2404">
            <v>0</v>
          </cell>
          <cell r="Z2404">
            <v>0</v>
          </cell>
          <cell r="AA2404"/>
          <cell r="AB2404"/>
          <cell r="AC2404"/>
          <cell r="AD2404"/>
          <cell r="AE2404"/>
          <cell r="AF2404"/>
          <cell r="AG2404"/>
          <cell r="AH2404"/>
          <cell r="AI2404"/>
          <cell r="AJ2404"/>
          <cell r="AK2404"/>
          <cell r="AL2404"/>
        </row>
        <row r="2405">
          <cell r="D2405" t="str">
            <v>USD</v>
          </cell>
          <cell r="J2405" t="str">
            <v>LETRAS EN GARANTÍA</v>
          </cell>
          <cell r="L2405" t="str">
            <v>TASA CERO</v>
          </cell>
          <cell r="M2405" t="str">
            <v>Argentina</v>
          </cell>
          <cell r="Q2405" t="str">
            <v>No mercado</v>
          </cell>
          <cell r="R2405">
            <v>3.036</v>
          </cell>
          <cell r="S2405">
            <v>0</v>
          </cell>
          <cell r="T2405">
            <v>0</v>
          </cell>
          <cell r="U2405">
            <v>3.036</v>
          </cell>
          <cell r="V2405">
            <v>0</v>
          </cell>
          <cell r="W2405">
            <v>0</v>
          </cell>
          <cell r="X2405">
            <v>3.036</v>
          </cell>
          <cell r="Y2405">
            <v>0</v>
          </cell>
          <cell r="Z2405">
            <v>0</v>
          </cell>
          <cell r="AA2405"/>
          <cell r="AB2405"/>
          <cell r="AC2405"/>
          <cell r="AD2405"/>
          <cell r="AE2405"/>
          <cell r="AF2405"/>
          <cell r="AG2405"/>
          <cell r="AH2405"/>
          <cell r="AI2405"/>
          <cell r="AJ2405"/>
          <cell r="AK2405"/>
          <cell r="AL2405"/>
        </row>
        <row r="2406">
          <cell r="D2406" t="str">
            <v>USD</v>
          </cell>
          <cell r="J2406" t="str">
            <v>LETRAS EN GARANTÍA</v>
          </cell>
          <cell r="L2406" t="str">
            <v>TASA CERO</v>
          </cell>
          <cell r="M2406" t="str">
            <v>Argentina</v>
          </cell>
          <cell r="Q2406" t="str">
            <v>No mercado</v>
          </cell>
          <cell r="R2406">
            <v>3.036</v>
          </cell>
          <cell r="S2406">
            <v>0</v>
          </cell>
          <cell r="T2406">
            <v>0</v>
          </cell>
          <cell r="U2406">
            <v>3.036</v>
          </cell>
          <cell r="V2406">
            <v>0</v>
          </cell>
          <cell r="W2406">
            <v>0</v>
          </cell>
          <cell r="X2406">
            <v>3.036</v>
          </cell>
          <cell r="Y2406">
            <v>0</v>
          </cell>
          <cell r="Z2406">
            <v>0</v>
          </cell>
          <cell r="AA2406"/>
          <cell r="AB2406"/>
          <cell r="AC2406"/>
          <cell r="AD2406"/>
          <cell r="AE2406"/>
          <cell r="AF2406"/>
          <cell r="AG2406"/>
          <cell r="AH2406"/>
          <cell r="AI2406"/>
          <cell r="AJ2406"/>
          <cell r="AK2406"/>
          <cell r="AL2406"/>
        </row>
        <row r="2407">
          <cell r="D2407" t="str">
            <v>USD</v>
          </cell>
          <cell r="J2407" t="str">
            <v>LETRAS EN GARANTÍA</v>
          </cell>
          <cell r="L2407" t="str">
            <v>TASA CERO</v>
          </cell>
          <cell r="M2407" t="str">
            <v>Argentina</v>
          </cell>
          <cell r="Q2407" t="str">
            <v>No mercado</v>
          </cell>
          <cell r="R2407">
            <v>3.036</v>
          </cell>
          <cell r="S2407">
            <v>0</v>
          </cell>
          <cell r="T2407">
            <v>0</v>
          </cell>
          <cell r="U2407">
            <v>3.036</v>
          </cell>
          <cell r="V2407">
            <v>0</v>
          </cell>
          <cell r="W2407">
            <v>0</v>
          </cell>
          <cell r="X2407">
            <v>3.036</v>
          </cell>
          <cell r="Y2407">
            <v>0</v>
          </cell>
          <cell r="Z2407">
            <v>0</v>
          </cell>
          <cell r="AA2407"/>
          <cell r="AB2407"/>
          <cell r="AC2407"/>
          <cell r="AD2407"/>
          <cell r="AE2407"/>
          <cell r="AF2407"/>
          <cell r="AG2407"/>
          <cell r="AH2407"/>
          <cell r="AI2407"/>
          <cell r="AJ2407"/>
          <cell r="AK2407"/>
          <cell r="AL2407"/>
        </row>
        <row r="2408">
          <cell r="D2408" t="str">
            <v>USD</v>
          </cell>
          <cell r="J2408" t="str">
            <v>LETRAS EN GARANTÍA</v>
          </cell>
          <cell r="L2408" t="str">
            <v>TASA CERO</v>
          </cell>
          <cell r="M2408" t="str">
            <v>Argentina</v>
          </cell>
          <cell r="Q2408" t="str">
            <v>No mercado</v>
          </cell>
          <cell r="R2408">
            <v>3.036</v>
          </cell>
          <cell r="S2408">
            <v>0</v>
          </cell>
          <cell r="T2408">
            <v>0</v>
          </cell>
          <cell r="U2408">
            <v>3.036</v>
          </cell>
          <cell r="V2408">
            <v>0</v>
          </cell>
          <cell r="W2408">
            <v>0</v>
          </cell>
          <cell r="X2408">
            <v>3.036</v>
          </cell>
          <cell r="Y2408">
            <v>0</v>
          </cell>
          <cell r="Z2408">
            <v>0</v>
          </cell>
          <cell r="AA2408"/>
          <cell r="AB2408"/>
          <cell r="AC2408"/>
          <cell r="AD2408"/>
          <cell r="AE2408"/>
          <cell r="AF2408"/>
          <cell r="AG2408"/>
          <cell r="AH2408"/>
          <cell r="AI2408"/>
          <cell r="AJ2408"/>
          <cell r="AK2408"/>
          <cell r="AL2408"/>
        </row>
        <row r="2409">
          <cell r="D2409" t="str">
            <v>USD</v>
          </cell>
          <cell r="J2409" t="str">
            <v>LETRAS EN GARANTÍA</v>
          </cell>
          <cell r="L2409" t="str">
            <v>TASA CERO</v>
          </cell>
          <cell r="M2409" t="str">
            <v>Argentina</v>
          </cell>
          <cell r="Q2409" t="str">
            <v>No mercado</v>
          </cell>
          <cell r="R2409">
            <v>3.036</v>
          </cell>
          <cell r="S2409">
            <v>0</v>
          </cell>
          <cell r="T2409">
            <v>0</v>
          </cell>
          <cell r="U2409">
            <v>3.036</v>
          </cell>
          <cell r="V2409">
            <v>0</v>
          </cell>
          <cell r="W2409">
            <v>0</v>
          </cell>
          <cell r="X2409">
            <v>3.036</v>
          </cell>
          <cell r="Y2409">
            <v>0</v>
          </cell>
          <cell r="Z2409">
            <v>0</v>
          </cell>
          <cell r="AA2409"/>
          <cell r="AB2409"/>
          <cell r="AC2409"/>
          <cell r="AD2409"/>
          <cell r="AE2409"/>
          <cell r="AF2409"/>
          <cell r="AG2409"/>
          <cell r="AH2409"/>
          <cell r="AI2409"/>
          <cell r="AJ2409"/>
          <cell r="AK2409"/>
          <cell r="AL2409"/>
        </row>
        <row r="2410">
          <cell r="D2410" t="str">
            <v>USD</v>
          </cell>
          <cell r="J2410" t="str">
            <v>LETRAS EN GARANTÍA</v>
          </cell>
          <cell r="L2410" t="str">
            <v>TASA CERO</v>
          </cell>
          <cell r="M2410" t="str">
            <v>Argentina</v>
          </cell>
          <cell r="Q2410" t="str">
            <v>No mercado</v>
          </cell>
          <cell r="R2410">
            <v>3.036</v>
          </cell>
          <cell r="S2410">
            <v>0</v>
          </cell>
          <cell r="T2410">
            <v>0</v>
          </cell>
          <cell r="U2410">
            <v>3.036</v>
          </cell>
          <cell r="V2410">
            <v>0</v>
          </cell>
          <cell r="W2410">
            <v>0</v>
          </cell>
          <cell r="X2410">
            <v>3.036</v>
          </cell>
          <cell r="Y2410">
            <v>0</v>
          </cell>
          <cell r="Z2410">
            <v>0</v>
          </cell>
          <cell r="AA2410"/>
          <cell r="AB2410"/>
          <cell r="AC2410"/>
          <cell r="AD2410"/>
          <cell r="AE2410"/>
          <cell r="AF2410"/>
          <cell r="AG2410"/>
          <cell r="AH2410"/>
          <cell r="AI2410"/>
          <cell r="AJ2410"/>
          <cell r="AK2410"/>
          <cell r="AL2410"/>
        </row>
        <row r="2411">
          <cell r="D2411" t="str">
            <v>USD</v>
          </cell>
          <cell r="J2411" t="str">
            <v>LETRAS EN GARANTÍA</v>
          </cell>
          <cell r="L2411" t="str">
            <v>TASA CERO</v>
          </cell>
          <cell r="M2411" t="str">
            <v>Argentina</v>
          </cell>
          <cell r="Q2411" t="str">
            <v>No mercado</v>
          </cell>
          <cell r="R2411">
            <v>3.036</v>
          </cell>
          <cell r="S2411">
            <v>0</v>
          </cell>
          <cell r="T2411">
            <v>0</v>
          </cell>
          <cell r="U2411">
            <v>3.036</v>
          </cell>
          <cell r="V2411">
            <v>0</v>
          </cell>
          <cell r="W2411">
            <v>0</v>
          </cell>
          <cell r="X2411">
            <v>3.036</v>
          </cell>
          <cell r="Y2411">
            <v>0</v>
          </cell>
          <cell r="Z2411">
            <v>0</v>
          </cell>
          <cell r="AA2411"/>
          <cell r="AB2411"/>
          <cell r="AC2411"/>
          <cell r="AD2411"/>
          <cell r="AE2411"/>
          <cell r="AF2411"/>
          <cell r="AG2411"/>
          <cell r="AH2411"/>
          <cell r="AI2411"/>
          <cell r="AJ2411"/>
          <cell r="AK2411"/>
          <cell r="AL2411"/>
        </row>
        <row r="2412">
          <cell r="D2412" t="str">
            <v>USD</v>
          </cell>
          <cell r="J2412" t="str">
            <v>LETRAS EN GARANTÍA</v>
          </cell>
          <cell r="L2412" t="str">
            <v>TASA CERO</v>
          </cell>
          <cell r="M2412" t="str">
            <v>Argentina</v>
          </cell>
          <cell r="Q2412" t="str">
            <v>No mercado</v>
          </cell>
          <cell r="R2412">
            <v>3.036</v>
          </cell>
          <cell r="S2412">
            <v>0</v>
          </cell>
          <cell r="T2412">
            <v>0</v>
          </cell>
          <cell r="U2412">
            <v>3.036</v>
          </cell>
          <cell r="V2412">
            <v>0</v>
          </cell>
          <cell r="W2412">
            <v>0</v>
          </cell>
          <cell r="X2412">
            <v>3.036</v>
          </cell>
          <cell r="Y2412">
            <v>0</v>
          </cell>
          <cell r="Z2412">
            <v>0</v>
          </cell>
          <cell r="AA2412"/>
          <cell r="AB2412"/>
          <cell r="AC2412"/>
          <cell r="AD2412"/>
          <cell r="AE2412"/>
          <cell r="AF2412"/>
          <cell r="AG2412"/>
          <cell r="AH2412"/>
          <cell r="AI2412"/>
          <cell r="AJ2412"/>
          <cell r="AK2412"/>
          <cell r="AL2412"/>
        </row>
        <row r="2413">
          <cell r="D2413" t="str">
            <v>USD</v>
          </cell>
          <cell r="J2413" t="str">
            <v>LETRAS EN GARANTÍA</v>
          </cell>
          <cell r="L2413" t="str">
            <v>TASA CERO</v>
          </cell>
          <cell r="M2413" t="str">
            <v>Argentina</v>
          </cell>
          <cell r="Q2413" t="str">
            <v>No mercado</v>
          </cell>
          <cell r="R2413">
            <v>3.036</v>
          </cell>
          <cell r="S2413">
            <v>0</v>
          </cell>
          <cell r="T2413">
            <v>0</v>
          </cell>
          <cell r="U2413">
            <v>3.036</v>
          </cell>
          <cell r="V2413">
            <v>0</v>
          </cell>
          <cell r="W2413">
            <v>0</v>
          </cell>
          <cell r="X2413">
            <v>3.036</v>
          </cell>
          <cell r="Y2413">
            <v>0</v>
          </cell>
          <cell r="Z2413">
            <v>0</v>
          </cell>
          <cell r="AA2413"/>
          <cell r="AB2413"/>
          <cell r="AC2413"/>
          <cell r="AD2413"/>
          <cell r="AE2413"/>
          <cell r="AF2413"/>
          <cell r="AG2413"/>
          <cell r="AH2413"/>
          <cell r="AI2413"/>
          <cell r="AJ2413"/>
          <cell r="AK2413"/>
          <cell r="AL2413"/>
        </row>
        <row r="2414">
          <cell r="D2414" t="str">
            <v>USD</v>
          </cell>
          <cell r="J2414" t="str">
            <v>LETRAS EN GARANTÍA</v>
          </cell>
          <cell r="L2414" t="str">
            <v>TASA CERO</v>
          </cell>
          <cell r="M2414" t="str">
            <v>Argentina</v>
          </cell>
          <cell r="Q2414" t="str">
            <v>No mercado</v>
          </cell>
          <cell r="R2414">
            <v>3.036</v>
          </cell>
          <cell r="S2414">
            <v>0</v>
          </cell>
          <cell r="T2414">
            <v>0</v>
          </cell>
          <cell r="U2414">
            <v>3.036</v>
          </cell>
          <cell r="V2414">
            <v>0</v>
          </cell>
          <cell r="W2414">
            <v>0</v>
          </cell>
          <cell r="X2414">
            <v>3.036</v>
          </cell>
          <cell r="Y2414">
            <v>0</v>
          </cell>
          <cell r="Z2414">
            <v>0</v>
          </cell>
          <cell r="AA2414"/>
          <cell r="AB2414"/>
          <cell r="AC2414"/>
          <cell r="AD2414"/>
          <cell r="AE2414"/>
          <cell r="AF2414"/>
          <cell r="AG2414"/>
          <cell r="AH2414"/>
          <cell r="AI2414"/>
          <cell r="AJ2414"/>
          <cell r="AK2414"/>
          <cell r="AL2414"/>
        </row>
        <row r="2415">
          <cell r="D2415" t="str">
            <v>USD</v>
          </cell>
          <cell r="J2415" t="str">
            <v>LETRAS EN GARANTÍA</v>
          </cell>
          <cell r="L2415" t="str">
            <v>TASA CERO</v>
          </cell>
          <cell r="M2415" t="str">
            <v>Argentina</v>
          </cell>
          <cell r="Q2415" t="str">
            <v>No mercado</v>
          </cell>
          <cell r="R2415">
            <v>3.036</v>
          </cell>
          <cell r="S2415">
            <v>0</v>
          </cell>
          <cell r="T2415">
            <v>0</v>
          </cell>
          <cell r="U2415">
            <v>3.036</v>
          </cell>
          <cell r="V2415">
            <v>0</v>
          </cell>
          <cell r="W2415">
            <v>0</v>
          </cell>
          <cell r="X2415">
            <v>3.036</v>
          </cell>
          <cell r="Y2415">
            <v>0</v>
          </cell>
          <cell r="Z2415">
            <v>0</v>
          </cell>
          <cell r="AA2415"/>
          <cell r="AB2415"/>
          <cell r="AC2415"/>
          <cell r="AD2415"/>
          <cell r="AE2415"/>
          <cell r="AF2415"/>
          <cell r="AG2415"/>
          <cell r="AH2415"/>
          <cell r="AI2415"/>
          <cell r="AJ2415"/>
          <cell r="AK2415"/>
          <cell r="AL2415"/>
        </row>
        <row r="2416">
          <cell r="D2416" t="str">
            <v>USD</v>
          </cell>
          <cell r="J2416" t="str">
            <v>LETRAS EN GARANTÍA</v>
          </cell>
          <cell r="L2416" t="str">
            <v>TASA CERO</v>
          </cell>
          <cell r="M2416" t="str">
            <v>Argentina</v>
          </cell>
          <cell r="Q2416" t="str">
            <v>No mercado</v>
          </cell>
          <cell r="R2416">
            <v>3.036</v>
          </cell>
          <cell r="S2416">
            <v>0</v>
          </cell>
          <cell r="T2416">
            <v>0</v>
          </cell>
          <cell r="U2416">
            <v>3.036</v>
          </cell>
          <cell r="V2416">
            <v>0</v>
          </cell>
          <cell r="W2416">
            <v>0</v>
          </cell>
          <cell r="X2416">
            <v>3.036</v>
          </cell>
          <cell r="Y2416">
            <v>0</v>
          </cell>
          <cell r="Z2416">
            <v>0</v>
          </cell>
          <cell r="AA2416"/>
          <cell r="AB2416"/>
          <cell r="AC2416"/>
          <cell r="AD2416"/>
          <cell r="AE2416"/>
          <cell r="AF2416"/>
          <cell r="AG2416"/>
          <cell r="AH2416"/>
          <cell r="AI2416"/>
          <cell r="AJ2416"/>
          <cell r="AK2416"/>
          <cell r="AL2416"/>
        </row>
        <row r="2417">
          <cell r="D2417" t="str">
            <v>USD</v>
          </cell>
          <cell r="J2417" t="str">
            <v>LETRAS EN GARANTÍA</v>
          </cell>
          <cell r="L2417" t="str">
            <v>TASA CERO</v>
          </cell>
          <cell r="M2417" t="str">
            <v>Argentina</v>
          </cell>
          <cell r="Q2417" t="str">
            <v>No mercado</v>
          </cell>
          <cell r="R2417">
            <v>3.036</v>
          </cell>
          <cell r="S2417">
            <v>0</v>
          </cell>
          <cell r="T2417">
            <v>0</v>
          </cell>
          <cell r="U2417">
            <v>3.036</v>
          </cell>
          <cell r="V2417">
            <v>0</v>
          </cell>
          <cell r="W2417">
            <v>0</v>
          </cell>
          <cell r="X2417">
            <v>3.036</v>
          </cell>
          <cell r="Y2417">
            <v>0</v>
          </cell>
          <cell r="Z2417">
            <v>0</v>
          </cell>
          <cell r="AA2417"/>
          <cell r="AB2417"/>
          <cell r="AC2417"/>
          <cell r="AD2417"/>
          <cell r="AE2417"/>
          <cell r="AF2417"/>
          <cell r="AG2417"/>
          <cell r="AH2417"/>
          <cell r="AI2417"/>
          <cell r="AJ2417"/>
          <cell r="AK2417"/>
          <cell r="AL2417"/>
        </row>
        <row r="2418">
          <cell r="D2418" t="str">
            <v>USD</v>
          </cell>
          <cell r="J2418" t="str">
            <v>LETRAS EN GARANTÍA</v>
          </cell>
          <cell r="L2418" t="str">
            <v>TASA CERO</v>
          </cell>
          <cell r="M2418" t="str">
            <v>Argentina</v>
          </cell>
          <cell r="Q2418" t="str">
            <v>No mercado</v>
          </cell>
          <cell r="R2418">
            <v>3.036</v>
          </cell>
          <cell r="S2418">
            <v>0</v>
          </cell>
          <cell r="T2418">
            <v>0</v>
          </cell>
          <cell r="U2418">
            <v>3.036</v>
          </cell>
          <cell r="V2418">
            <v>0</v>
          </cell>
          <cell r="W2418">
            <v>0</v>
          </cell>
          <cell r="X2418">
            <v>3.036</v>
          </cell>
          <cell r="Y2418">
            <v>0</v>
          </cell>
          <cell r="Z2418">
            <v>0</v>
          </cell>
          <cell r="AA2418"/>
          <cell r="AB2418"/>
          <cell r="AC2418"/>
          <cell r="AD2418"/>
          <cell r="AE2418"/>
          <cell r="AF2418"/>
          <cell r="AG2418"/>
          <cell r="AH2418"/>
          <cell r="AI2418"/>
          <cell r="AJ2418"/>
          <cell r="AK2418"/>
          <cell r="AL2418"/>
        </row>
        <row r="2419">
          <cell r="D2419" t="str">
            <v>USD</v>
          </cell>
          <cell r="J2419" t="str">
            <v>LETRAS EN GARANTÍA</v>
          </cell>
          <cell r="L2419" t="str">
            <v>TASA CERO</v>
          </cell>
          <cell r="M2419" t="str">
            <v>Argentina</v>
          </cell>
          <cell r="Q2419" t="str">
            <v>No mercado</v>
          </cell>
          <cell r="R2419">
            <v>3.036</v>
          </cell>
          <cell r="S2419">
            <v>0</v>
          </cell>
          <cell r="T2419">
            <v>0</v>
          </cell>
          <cell r="U2419">
            <v>3.036</v>
          </cell>
          <cell r="V2419">
            <v>0</v>
          </cell>
          <cell r="W2419">
            <v>0</v>
          </cell>
          <cell r="X2419">
            <v>3.036</v>
          </cell>
          <cell r="Y2419">
            <v>0</v>
          </cell>
          <cell r="Z2419">
            <v>0</v>
          </cell>
          <cell r="AA2419"/>
          <cell r="AB2419"/>
          <cell r="AC2419"/>
          <cell r="AD2419"/>
          <cell r="AE2419"/>
          <cell r="AF2419"/>
          <cell r="AG2419"/>
          <cell r="AH2419"/>
          <cell r="AI2419"/>
          <cell r="AJ2419"/>
          <cell r="AK2419"/>
          <cell r="AL2419"/>
        </row>
        <row r="2420">
          <cell r="D2420" t="str">
            <v>USD</v>
          </cell>
          <cell r="J2420" t="str">
            <v>LETRAS EN GARANTÍA</v>
          </cell>
          <cell r="L2420" t="str">
            <v>TASA CERO</v>
          </cell>
          <cell r="M2420" t="str">
            <v>Argentina</v>
          </cell>
          <cell r="Q2420" t="str">
            <v>No mercado</v>
          </cell>
          <cell r="R2420">
            <v>3.036</v>
          </cell>
          <cell r="S2420">
            <v>0</v>
          </cell>
          <cell r="T2420">
            <v>0</v>
          </cell>
          <cell r="U2420">
            <v>3.036</v>
          </cell>
          <cell r="V2420">
            <v>0</v>
          </cell>
          <cell r="W2420">
            <v>0</v>
          </cell>
          <cell r="X2420">
            <v>3.036</v>
          </cell>
          <cell r="Y2420">
            <v>0</v>
          </cell>
          <cell r="Z2420">
            <v>0</v>
          </cell>
          <cell r="AA2420"/>
          <cell r="AB2420"/>
          <cell r="AC2420"/>
          <cell r="AD2420"/>
          <cell r="AE2420"/>
          <cell r="AF2420"/>
          <cell r="AG2420"/>
          <cell r="AH2420"/>
          <cell r="AI2420"/>
          <cell r="AJ2420"/>
          <cell r="AK2420"/>
          <cell r="AL2420"/>
        </row>
        <row r="2421">
          <cell r="D2421" t="str">
            <v>USD</v>
          </cell>
          <cell r="J2421" t="str">
            <v>LETRAS EN GARANTÍA</v>
          </cell>
          <cell r="L2421" t="str">
            <v>TASA CERO</v>
          </cell>
          <cell r="M2421" t="str">
            <v>Argentina</v>
          </cell>
          <cell r="Q2421" t="str">
            <v>No mercado</v>
          </cell>
          <cell r="R2421">
            <v>3.036</v>
          </cell>
          <cell r="S2421">
            <v>0</v>
          </cell>
          <cell r="T2421">
            <v>0</v>
          </cell>
          <cell r="U2421">
            <v>3.036</v>
          </cell>
          <cell r="V2421">
            <v>0</v>
          </cell>
          <cell r="W2421">
            <v>0</v>
          </cell>
          <cell r="X2421">
            <v>3.036</v>
          </cell>
          <cell r="Y2421">
            <v>0</v>
          </cell>
          <cell r="Z2421">
            <v>0</v>
          </cell>
          <cell r="AA2421"/>
          <cell r="AB2421"/>
          <cell r="AC2421"/>
          <cell r="AD2421"/>
          <cell r="AE2421"/>
          <cell r="AF2421"/>
          <cell r="AG2421"/>
          <cell r="AH2421"/>
          <cell r="AI2421"/>
          <cell r="AJ2421"/>
          <cell r="AK2421"/>
          <cell r="AL2421"/>
        </row>
        <row r="2422">
          <cell r="D2422" t="str">
            <v>USD</v>
          </cell>
          <cell r="J2422" t="str">
            <v>LETRAS EN GARANTÍA</v>
          </cell>
          <cell r="L2422" t="str">
            <v>TASA CERO</v>
          </cell>
          <cell r="M2422" t="str">
            <v>Argentina</v>
          </cell>
          <cell r="Q2422" t="str">
            <v>No mercado</v>
          </cell>
          <cell r="R2422">
            <v>3.06</v>
          </cell>
          <cell r="S2422">
            <v>0</v>
          </cell>
          <cell r="T2422">
            <v>0</v>
          </cell>
          <cell r="U2422">
            <v>3.06</v>
          </cell>
          <cell r="V2422">
            <v>0</v>
          </cell>
          <cell r="W2422">
            <v>0</v>
          </cell>
          <cell r="X2422">
            <v>3.06</v>
          </cell>
          <cell r="Y2422">
            <v>0</v>
          </cell>
          <cell r="Z2422">
            <v>0</v>
          </cell>
          <cell r="AA2422"/>
          <cell r="AB2422"/>
          <cell r="AC2422"/>
          <cell r="AD2422"/>
          <cell r="AE2422"/>
          <cell r="AF2422"/>
          <cell r="AG2422"/>
          <cell r="AH2422"/>
          <cell r="AI2422"/>
          <cell r="AJ2422"/>
          <cell r="AK2422"/>
          <cell r="AL2422"/>
        </row>
        <row r="2423">
          <cell r="D2423" t="str">
            <v>USD</v>
          </cell>
          <cell r="J2423" t="str">
            <v>LETRAS EN GARANTÍA</v>
          </cell>
          <cell r="L2423" t="str">
            <v>TASA CERO</v>
          </cell>
          <cell r="M2423" t="str">
            <v>Argentina</v>
          </cell>
          <cell r="Q2423" t="str">
            <v>No mercado</v>
          </cell>
          <cell r="R2423">
            <v>3.06</v>
          </cell>
          <cell r="S2423">
            <v>0</v>
          </cell>
          <cell r="T2423">
            <v>0</v>
          </cell>
          <cell r="U2423">
            <v>3.06</v>
          </cell>
          <cell r="V2423">
            <v>0</v>
          </cell>
          <cell r="W2423">
            <v>0</v>
          </cell>
          <cell r="X2423">
            <v>3.06</v>
          </cell>
          <cell r="Y2423">
            <v>0</v>
          </cell>
          <cell r="Z2423">
            <v>0</v>
          </cell>
          <cell r="AA2423"/>
          <cell r="AB2423"/>
          <cell r="AC2423"/>
          <cell r="AD2423"/>
          <cell r="AE2423"/>
          <cell r="AF2423"/>
          <cell r="AG2423"/>
          <cell r="AH2423"/>
          <cell r="AI2423"/>
          <cell r="AJ2423"/>
          <cell r="AK2423"/>
          <cell r="AL2423"/>
        </row>
        <row r="2424">
          <cell r="D2424" t="str">
            <v>USD</v>
          </cell>
          <cell r="J2424" t="str">
            <v>LETRAS EN GARANTÍA</v>
          </cell>
          <cell r="L2424" t="str">
            <v>TASA CERO</v>
          </cell>
          <cell r="M2424" t="str">
            <v>Argentina</v>
          </cell>
          <cell r="Q2424" t="str">
            <v>No mercado</v>
          </cell>
          <cell r="R2424">
            <v>3.06</v>
          </cell>
          <cell r="S2424">
            <v>0</v>
          </cell>
          <cell r="T2424">
            <v>0</v>
          </cell>
          <cell r="U2424">
            <v>3.06</v>
          </cell>
          <cell r="V2424">
            <v>0</v>
          </cell>
          <cell r="W2424">
            <v>0</v>
          </cell>
          <cell r="X2424">
            <v>3.06</v>
          </cell>
          <cell r="Y2424">
            <v>0</v>
          </cell>
          <cell r="Z2424">
            <v>0</v>
          </cell>
          <cell r="AA2424"/>
          <cell r="AB2424"/>
          <cell r="AC2424"/>
          <cell r="AD2424"/>
          <cell r="AE2424"/>
          <cell r="AF2424"/>
          <cell r="AG2424"/>
          <cell r="AH2424"/>
          <cell r="AI2424"/>
          <cell r="AJ2424"/>
          <cell r="AK2424"/>
          <cell r="AL2424"/>
        </row>
        <row r="2425">
          <cell r="D2425" t="str">
            <v>USD</v>
          </cell>
          <cell r="J2425" t="str">
            <v>LETRAS EN GARANTÍA</v>
          </cell>
          <cell r="L2425" t="str">
            <v>TASA CERO</v>
          </cell>
          <cell r="M2425" t="str">
            <v>Argentina</v>
          </cell>
          <cell r="Q2425" t="str">
            <v>No mercado</v>
          </cell>
          <cell r="R2425">
            <v>3.06</v>
          </cell>
          <cell r="S2425">
            <v>0</v>
          </cell>
          <cell r="T2425">
            <v>0</v>
          </cell>
          <cell r="U2425">
            <v>3.06</v>
          </cell>
          <cell r="V2425">
            <v>0</v>
          </cell>
          <cell r="W2425">
            <v>0</v>
          </cell>
          <cell r="X2425">
            <v>3.06</v>
          </cell>
          <cell r="Y2425">
            <v>0</v>
          </cell>
          <cell r="Z2425">
            <v>0</v>
          </cell>
          <cell r="AA2425"/>
          <cell r="AB2425"/>
          <cell r="AC2425"/>
          <cell r="AD2425"/>
          <cell r="AE2425"/>
          <cell r="AF2425"/>
          <cell r="AG2425"/>
          <cell r="AH2425"/>
          <cell r="AI2425"/>
          <cell r="AJ2425"/>
          <cell r="AK2425"/>
          <cell r="AL2425"/>
        </row>
        <row r="2426">
          <cell r="D2426" t="str">
            <v>USD</v>
          </cell>
          <cell r="J2426" t="str">
            <v>LETRAS EN GARANTÍA</v>
          </cell>
          <cell r="L2426" t="str">
            <v>TASA CERO</v>
          </cell>
          <cell r="M2426" t="str">
            <v>Argentina</v>
          </cell>
          <cell r="Q2426" t="str">
            <v>No mercado</v>
          </cell>
          <cell r="R2426">
            <v>3.06</v>
          </cell>
          <cell r="S2426">
            <v>0</v>
          </cell>
          <cell r="T2426">
            <v>0</v>
          </cell>
          <cell r="U2426">
            <v>3.06</v>
          </cell>
          <cell r="V2426">
            <v>0</v>
          </cell>
          <cell r="W2426">
            <v>0</v>
          </cell>
          <cell r="X2426">
            <v>3.06</v>
          </cell>
          <cell r="Y2426">
            <v>0</v>
          </cell>
          <cell r="Z2426">
            <v>0</v>
          </cell>
          <cell r="AA2426"/>
          <cell r="AB2426"/>
          <cell r="AC2426"/>
          <cell r="AD2426"/>
          <cell r="AE2426"/>
          <cell r="AF2426"/>
          <cell r="AG2426"/>
          <cell r="AH2426"/>
          <cell r="AI2426"/>
          <cell r="AJ2426"/>
          <cell r="AK2426"/>
          <cell r="AL2426"/>
        </row>
        <row r="2427">
          <cell r="D2427" t="str">
            <v>USD</v>
          </cell>
          <cell r="J2427" t="str">
            <v>LETRAS EN GARANTÍA</v>
          </cell>
          <cell r="L2427" t="str">
            <v>TASA CERO</v>
          </cell>
          <cell r="M2427" t="str">
            <v>Argentina</v>
          </cell>
          <cell r="Q2427" t="str">
            <v>No mercado</v>
          </cell>
          <cell r="R2427">
            <v>3.06</v>
          </cell>
          <cell r="S2427">
            <v>0</v>
          </cell>
          <cell r="T2427">
            <v>0</v>
          </cell>
          <cell r="U2427">
            <v>3.06</v>
          </cell>
          <cell r="V2427">
            <v>0</v>
          </cell>
          <cell r="W2427">
            <v>0</v>
          </cell>
          <cell r="X2427">
            <v>3.06</v>
          </cell>
          <cell r="Y2427">
            <v>0</v>
          </cell>
          <cell r="Z2427">
            <v>0</v>
          </cell>
          <cell r="AA2427"/>
          <cell r="AB2427"/>
          <cell r="AC2427"/>
          <cell r="AD2427"/>
          <cell r="AE2427"/>
          <cell r="AF2427"/>
          <cell r="AG2427"/>
          <cell r="AH2427"/>
          <cell r="AI2427"/>
          <cell r="AJ2427"/>
          <cell r="AK2427"/>
          <cell r="AL2427"/>
        </row>
        <row r="2428">
          <cell r="D2428" t="str">
            <v>USD</v>
          </cell>
          <cell r="J2428" t="str">
            <v>LETRAS EN GARANTÍA</v>
          </cell>
          <cell r="L2428" t="str">
            <v>TASA CERO</v>
          </cell>
          <cell r="M2428" t="str">
            <v>Argentina</v>
          </cell>
          <cell r="Q2428" t="str">
            <v>No mercado</v>
          </cell>
          <cell r="R2428">
            <v>3.06</v>
          </cell>
          <cell r="S2428">
            <v>0</v>
          </cell>
          <cell r="T2428">
            <v>0</v>
          </cell>
          <cell r="U2428">
            <v>3.06</v>
          </cell>
          <cell r="V2428">
            <v>0</v>
          </cell>
          <cell r="W2428">
            <v>0</v>
          </cell>
          <cell r="X2428">
            <v>3.06</v>
          </cell>
          <cell r="Y2428">
            <v>0</v>
          </cell>
          <cell r="Z2428">
            <v>0</v>
          </cell>
          <cell r="AA2428"/>
          <cell r="AB2428"/>
          <cell r="AC2428"/>
          <cell r="AD2428"/>
          <cell r="AE2428"/>
          <cell r="AF2428"/>
          <cell r="AG2428"/>
          <cell r="AH2428"/>
          <cell r="AI2428"/>
          <cell r="AJ2428"/>
          <cell r="AK2428"/>
          <cell r="AL2428"/>
        </row>
        <row r="2429">
          <cell r="D2429" t="str">
            <v>USD</v>
          </cell>
          <cell r="J2429" t="str">
            <v>LETRAS EN GARANTÍA</v>
          </cell>
          <cell r="L2429" t="str">
            <v>TASA CERO</v>
          </cell>
          <cell r="M2429" t="str">
            <v>Argentina</v>
          </cell>
          <cell r="Q2429" t="str">
            <v>No mercado</v>
          </cell>
          <cell r="R2429">
            <v>3.06</v>
          </cell>
          <cell r="S2429">
            <v>0</v>
          </cell>
          <cell r="T2429">
            <v>0</v>
          </cell>
          <cell r="U2429">
            <v>3.06</v>
          </cell>
          <cell r="V2429">
            <v>0</v>
          </cell>
          <cell r="W2429">
            <v>0</v>
          </cell>
          <cell r="X2429">
            <v>3.06</v>
          </cell>
          <cell r="Y2429">
            <v>0</v>
          </cell>
          <cell r="Z2429">
            <v>0</v>
          </cell>
          <cell r="AA2429"/>
          <cell r="AB2429"/>
          <cell r="AC2429"/>
          <cell r="AD2429"/>
          <cell r="AE2429"/>
          <cell r="AF2429"/>
          <cell r="AG2429"/>
          <cell r="AH2429"/>
          <cell r="AI2429"/>
          <cell r="AJ2429"/>
          <cell r="AK2429"/>
          <cell r="AL2429"/>
        </row>
        <row r="2430">
          <cell r="D2430" t="str">
            <v>USD</v>
          </cell>
          <cell r="J2430" t="str">
            <v>LETRAS EN GARANTÍA</v>
          </cell>
          <cell r="L2430" t="str">
            <v>TASA CERO</v>
          </cell>
          <cell r="M2430" t="str">
            <v>Argentina</v>
          </cell>
          <cell r="Q2430" t="str">
            <v>No mercado</v>
          </cell>
          <cell r="R2430">
            <v>3.06</v>
          </cell>
          <cell r="S2430">
            <v>0</v>
          </cell>
          <cell r="T2430">
            <v>0</v>
          </cell>
          <cell r="U2430">
            <v>3.06</v>
          </cell>
          <cell r="V2430">
            <v>0</v>
          </cell>
          <cell r="W2430">
            <v>0</v>
          </cell>
          <cell r="X2430">
            <v>3.06</v>
          </cell>
          <cell r="Y2430">
            <v>0</v>
          </cell>
          <cell r="Z2430">
            <v>0</v>
          </cell>
          <cell r="AA2430"/>
          <cell r="AB2430"/>
          <cell r="AC2430"/>
          <cell r="AD2430"/>
          <cell r="AE2430"/>
          <cell r="AF2430"/>
          <cell r="AG2430"/>
          <cell r="AH2430"/>
          <cell r="AI2430"/>
          <cell r="AJ2430"/>
          <cell r="AK2430"/>
          <cell r="AL2430"/>
        </row>
        <row r="2431">
          <cell r="D2431" t="str">
            <v>USD</v>
          </cell>
          <cell r="J2431" t="str">
            <v>LETRAS EN GARANTÍA</v>
          </cell>
          <cell r="L2431" t="str">
            <v>TASA CERO</v>
          </cell>
          <cell r="M2431" t="str">
            <v>Argentina</v>
          </cell>
          <cell r="Q2431" t="str">
            <v>No mercado</v>
          </cell>
          <cell r="R2431">
            <v>3.06</v>
          </cell>
          <cell r="S2431">
            <v>0</v>
          </cell>
          <cell r="T2431">
            <v>0</v>
          </cell>
          <cell r="U2431">
            <v>3.06</v>
          </cell>
          <cell r="V2431">
            <v>0</v>
          </cell>
          <cell r="W2431">
            <v>0</v>
          </cell>
          <cell r="X2431">
            <v>3.06</v>
          </cell>
          <cell r="Y2431">
            <v>0</v>
          </cell>
          <cell r="Z2431">
            <v>0</v>
          </cell>
          <cell r="AA2431"/>
          <cell r="AB2431"/>
          <cell r="AC2431"/>
          <cell r="AD2431"/>
          <cell r="AE2431"/>
          <cell r="AF2431"/>
          <cell r="AG2431"/>
          <cell r="AH2431"/>
          <cell r="AI2431"/>
          <cell r="AJ2431"/>
          <cell r="AK2431"/>
          <cell r="AL2431"/>
        </row>
        <row r="2432">
          <cell r="D2432" t="str">
            <v>USD</v>
          </cell>
          <cell r="J2432" t="str">
            <v>LETRAS EN GARANTÍA</v>
          </cell>
          <cell r="L2432" t="str">
            <v>TASA CERO</v>
          </cell>
          <cell r="M2432" t="str">
            <v>Argentina</v>
          </cell>
          <cell r="Q2432" t="str">
            <v>No mercado</v>
          </cell>
          <cell r="R2432">
            <v>3.06</v>
          </cell>
          <cell r="S2432">
            <v>0</v>
          </cell>
          <cell r="T2432">
            <v>0</v>
          </cell>
          <cell r="U2432">
            <v>3.06</v>
          </cell>
          <cell r="V2432">
            <v>0</v>
          </cell>
          <cell r="W2432">
            <v>0</v>
          </cell>
          <cell r="X2432">
            <v>3.06</v>
          </cell>
          <cell r="Y2432">
            <v>0</v>
          </cell>
          <cell r="Z2432">
            <v>0</v>
          </cell>
          <cell r="AA2432"/>
          <cell r="AB2432"/>
          <cell r="AC2432"/>
          <cell r="AD2432"/>
          <cell r="AE2432"/>
          <cell r="AF2432"/>
          <cell r="AG2432"/>
          <cell r="AH2432"/>
          <cell r="AI2432"/>
          <cell r="AJ2432"/>
          <cell r="AK2432"/>
          <cell r="AL2432"/>
        </row>
        <row r="2433">
          <cell r="D2433" t="str">
            <v>USD</v>
          </cell>
          <cell r="J2433" t="str">
            <v>LETRAS EN GARANTÍA</v>
          </cell>
          <cell r="L2433" t="str">
            <v>TASA CERO</v>
          </cell>
          <cell r="M2433" t="str">
            <v>Argentina</v>
          </cell>
          <cell r="Q2433" t="str">
            <v>No mercado</v>
          </cell>
          <cell r="R2433">
            <v>3.06</v>
          </cell>
          <cell r="S2433">
            <v>0</v>
          </cell>
          <cell r="T2433">
            <v>0</v>
          </cell>
          <cell r="U2433">
            <v>3.06</v>
          </cell>
          <cell r="V2433">
            <v>0</v>
          </cell>
          <cell r="W2433">
            <v>0</v>
          </cell>
          <cell r="X2433">
            <v>3.06</v>
          </cell>
          <cell r="Y2433">
            <v>0</v>
          </cell>
          <cell r="Z2433">
            <v>0</v>
          </cell>
          <cell r="AA2433"/>
          <cell r="AB2433"/>
          <cell r="AC2433"/>
          <cell r="AD2433"/>
          <cell r="AE2433"/>
          <cell r="AF2433"/>
          <cell r="AG2433"/>
          <cell r="AH2433"/>
          <cell r="AI2433"/>
          <cell r="AJ2433"/>
          <cell r="AK2433"/>
          <cell r="AL2433"/>
        </row>
        <row r="2434">
          <cell r="D2434" t="str">
            <v>USD</v>
          </cell>
          <cell r="J2434" t="str">
            <v>LETRAS EN GARANTÍA</v>
          </cell>
          <cell r="L2434" t="str">
            <v>TASA CERO</v>
          </cell>
          <cell r="M2434" t="str">
            <v>Argentina</v>
          </cell>
          <cell r="Q2434" t="str">
            <v>No mercado</v>
          </cell>
          <cell r="R2434">
            <v>3.06</v>
          </cell>
          <cell r="S2434">
            <v>0</v>
          </cell>
          <cell r="T2434">
            <v>0</v>
          </cell>
          <cell r="U2434">
            <v>3.06</v>
          </cell>
          <cell r="V2434">
            <v>0</v>
          </cell>
          <cell r="W2434">
            <v>0</v>
          </cell>
          <cell r="X2434">
            <v>3.06</v>
          </cell>
          <cell r="Y2434">
            <v>0</v>
          </cell>
          <cell r="Z2434">
            <v>0</v>
          </cell>
          <cell r="AA2434"/>
          <cell r="AB2434"/>
          <cell r="AC2434"/>
          <cell r="AD2434"/>
          <cell r="AE2434"/>
          <cell r="AF2434"/>
          <cell r="AG2434"/>
          <cell r="AH2434"/>
          <cell r="AI2434"/>
          <cell r="AJ2434"/>
          <cell r="AK2434"/>
          <cell r="AL2434"/>
        </row>
        <row r="2435">
          <cell r="D2435" t="str">
            <v>USD</v>
          </cell>
          <cell r="J2435" t="str">
            <v>LETRAS EN GARANTÍA</v>
          </cell>
          <cell r="L2435" t="str">
            <v>TASA CERO</v>
          </cell>
          <cell r="M2435" t="str">
            <v>Argentina</v>
          </cell>
          <cell r="Q2435" t="str">
            <v>No mercado</v>
          </cell>
          <cell r="R2435">
            <v>3.06</v>
          </cell>
          <cell r="S2435">
            <v>0</v>
          </cell>
          <cell r="T2435">
            <v>0</v>
          </cell>
          <cell r="U2435">
            <v>3.06</v>
          </cell>
          <cell r="V2435">
            <v>0</v>
          </cell>
          <cell r="W2435">
            <v>0</v>
          </cell>
          <cell r="X2435">
            <v>3.06</v>
          </cell>
          <cell r="Y2435">
            <v>0</v>
          </cell>
          <cell r="Z2435">
            <v>0</v>
          </cell>
          <cell r="AA2435"/>
          <cell r="AB2435"/>
          <cell r="AC2435"/>
          <cell r="AD2435"/>
          <cell r="AE2435"/>
          <cell r="AF2435"/>
          <cell r="AG2435"/>
          <cell r="AH2435"/>
          <cell r="AI2435"/>
          <cell r="AJ2435"/>
          <cell r="AK2435"/>
          <cell r="AL2435"/>
        </row>
        <row r="2436">
          <cell r="D2436" t="str">
            <v>USD</v>
          </cell>
          <cell r="J2436" t="str">
            <v>LETRAS EN GARANTÍA</v>
          </cell>
          <cell r="L2436" t="str">
            <v>TASA CERO</v>
          </cell>
          <cell r="M2436" t="str">
            <v>Argentina</v>
          </cell>
          <cell r="Q2436" t="str">
            <v>No mercado</v>
          </cell>
          <cell r="R2436">
            <v>3.06</v>
          </cell>
          <cell r="S2436">
            <v>0</v>
          </cell>
          <cell r="T2436">
            <v>0</v>
          </cell>
          <cell r="U2436">
            <v>3.06</v>
          </cell>
          <cell r="V2436">
            <v>0</v>
          </cell>
          <cell r="W2436">
            <v>0</v>
          </cell>
          <cell r="X2436">
            <v>3.06</v>
          </cell>
          <cell r="Y2436">
            <v>0</v>
          </cell>
          <cell r="Z2436">
            <v>0</v>
          </cell>
          <cell r="AA2436"/>
          <cell r="AB2436"/>
          <cell r="AC2436"/>
          <cell r="AD2436"/>
          <cell r="AE2436"/>
          <cell r="AF2436"/>
          <cell r="AG2436"/>
          <cell r="AH2436"/>
          <cell r="AI2436"/>
          <cell r="AJ2436"/>
          <cell r="AK2436"/>
          <cell r="AL2436"/>
        </row>
        <row r="2437">
          <cell r="D2437" t="str">
            <v>USD</v>
          </cell>
          <cell r="J2437" t="str">
            <v>LETRAS EN GARANTÍA</v>
          </cell>
          <cell r="L2437" t="str">
            <v>TASA CERO</v>
          </cell>
          <cell r="M2437" t="str">
            <v>Argentina</v>
          </cell>
          <cell r="Q2437" t="str">
            <v>No mercado</v>
          </cell>
          <cell r="R2437">
            <v>3.06</v>
          </cell>
          <cell r="S2437">
            <v>0</v>
          </cell>
          <cell r="T2437">
            <v>0</v>
          </cell>
          <cell r="U2437">
            <v>3.06</v>
          </cell>
          <cell r="V2437">
            <v>0</v>
          </cell>
          <cell r="W2437">
            <v>0</v>
          </cell>
          <cell r="X2437">
            <v>3.06</v>
          </cell>
          <cell r="Y2437">
            <v>0</v>
          </cell>
          <cell r="Z2437">
            <v>0</v>
          </cell>
          <cell r="AA2437"/>
          <cell r="AB2437"/>
          <cell r="AC2437"/>
          <cell r="AD2437"/>
          <cell r="AE2437"/>
          <cell r="AF2437"/>
          <cell r="AG2437"/>
          <cell r="AH2437"/>
          <cell r="AI2437"/>
          <cell r="AJ2437"/>
          <cell r="AK2437"/>
          <cell r="AL2437"/>
        </row>
        <row r="2438">
          <cell r="D2438" t="str">
            <v>USD</v>
          </cell>
          <cell r="J2438" t="str">
            <v>LETRAS EN GARANTÍA</v>
          </cell>
          <cell r="L2438" t="str">
            <v>TASA CERO</v>
          </cell>
          <cell r="M2438" t="str">
            <v>Argentina</v>
          </cell>
          <cell r="Q2438" t="str">
            <v>No mercado</v>
          </cell>
          <cell r="R2438">
            <v>3.06</v>
          </cell>
          <cell r="S2438">
            <v>0</v>
          </cell>
          <cell r="T2438">
            <v>0</v>
          </cell>
          <cell r="U2438">
            <v>3.06</v>
          </cell>
          <cell r="V2438">
            <v>0</v>
          </cell>
          <cell r="W2438">
            <v>0</v>
          </cell>
          <cell r="X2438">
            <v>3.06</v>
          </cell>
          <cell r="Y2438">
            <v>0</v>
          </cell>
          <cell r="Z2438">
            <v>0</v>
          </cell>
          <cell r="AA2438"/>
          <cell r="AB2438"/>
          <cell r="AC2438"/>
          <cell r="AD2438"/>
          <cell r="AE2438"/>
          <cell r="AF2438"/>
          <cell r="AG2438"/>
          <cell r="AH2438"/>
          <cell r="AI2438"/>
          <cell r="AJ2438"/>
          <cell r="AK2438"/>
          <cell r="AL2438"/>
        </row>
        <row r="2439">
          <cell r="D2439" t="str">
            <v>USD</v>
          </cell>
          <cell r="J2439" t="str">
            <v>LETRAS EN GARANTÍA</v>
          </cell>
          <cell r="L2439" t="str">
            <v>TASA CERO</v>
          </cell>
          <cell r="M2439" t="str">
            <v>Argentina</v>
          </cell>
          <cell r="Q2439" t="str">
            <v>No mercado</v>
          </cell>
          <cell r="R2439">
            <v>3.06</v>
          </cell>
          <cell r="S2439">
            <v>0</v>
          </cell>
          <cell r="T2439">
            <v>0</v>
          </cell>
          <cell r="U2439">
            <v>3.06</v>
          </cell>
          <cell r="V2439">
            <v>0</v>
          </cell>
          <cell r="W2439">
            <v>0</v>
          </cell>
          <cell r="X2439">
            <v>3.06</v>
          </cell>
          <cell r="Y2439">
            <v>0</v>
          </cell>
          <cell r="Z2439">
            <v>0</v>
          </cell>
          <cell r="AA2439"/>
          <cell r="AB2439"/>
          <cell r="AC2439"/>
          <cell r="AD2439"/>
          <cell r="AE2439"/>
          <cell r="AF2439"/>
          <cell r="AG2439"/>
          <cell r="AH2439"/>
          <cell r="AI2439"/>
          <cell r="AJ2439"/>
          <cell r="AK2439"/>
          <cell r="AL2439"/>
        </row>
        <row r="2440">
          <cell r="D2440" t="str">
            <v>USD</v>
          </cell>
          <cell r="J2440" t="str">
            <v>LETRAS EN GARANTÍA</v>
          </cell>
          <cell r="L2440" t="str">
            <v>TASA CERO</v>
          </cell>
          <cell r="M2440" t="str">
            <v>Argentina</v>
          </cell>
          <cell r="Q2440" t="str">
            <v>No mercado</v>
          </cell>
          <cell r="R2440">
            <v>3.06</v>
          </cell>
          <cell r="S2440">
            <v>0</v>
          </cell>
          <cell r="T2440">
            <v>0</v>
          </cell>
          <cell r="U2440">
            <v>3.06</v>
          </cell>
          <cell r="V2440">
            <v>0</v>
          </cell>
          <cell r="W2440">
            <v>0</v>
          </cell>
          <cell r="X2440">
            <v>3.06</v>
          </cell>
          <cell r="Y2440">
            <v>0</v>
          </cell>
          <cell r="Z2440">
            <v>0</v>
          </cell>
          <cell r="AA2440"/>
          <cell r="AB2440"/>
          <cell r="AC2440"/>
          <cell r="AD2440"/>
          <cell r="AE2440"/>
          <cell r="AF2440"/>
          <cell r="AG2440"/>
          <cell r="AH2440"/>
          <cell r="AI2440"/>
          <cell r="AJ2440"/>
          <cell r="AK2440"/>
          <cell r="AL2440"/>
        </row>
        <row r="2441">
          <cell r="D2441" t="str">
            <v>USD</v>
          </cell>
          <cell r="J2441" t="str">
            <v>LETRAS EN GARANTÍA</v>
          </cell>
          <cell r="L2441" t="str">
            <v>TASA CERO</v>
          </cell>
          <cell r="M2441" t="str">
            <v>Argentina</v>
          </cell>
          <cell r="Q2441" t="str">
            <v>No mercado</v>
          </cell>
          <cell r="R2441">
            <v>3.06</v>
          </cell>
          <cell r="S2441">
            <v>0</v>
          </cell>
          <cell r="T2441">
            <v>0</v>
          </cell>
          <cell r="U2441">
            <v>3.06</v>
          </cell>
          <cell r="V2441">
            <v>0</v>
          </cell>
          <cell r="W2441">
            <v>0</v>
          </cell>
          <cell r="X2441">
            <v>3.06</v>
          </cell>
          <cell r="Y2441">
            <v>0</v>
          </cell>
          <cell r="Z2441">
            <v>0</v>
          </cell>
          <cell r="AA2441"/>
          <cell r="AB2441"/>
          <cell r="AC2441"/>
          <cell r="AD2441"/>
          <cell r="AE2441"/>
          <cell r="AF2441"/>
          <cell r="AG2441"/>
          <cell r="AH2441"/>
          <cell r="AI2441"/>
          <cell r="AJ2441"/>
          <cell r="AK2441"/>
          <cell r="AL2441"/>
        </row>
        <row r="2442">
          <cell r="D2442" t="str">
            <v>USD</v>
          </cell>
          <cell r="J2442" t="str">
            <v>LETRAS EN GARANTÍA</v>
          </cell>
          <cell r="L2442" t="str">
            <v>TASA CERO</v>
          </cell>
          <cell r="M2442" t="str">
            <v>Argentina</v>
          </cell>
          <cell r="Q2442" t="str">
            <v>No mercado</v>
          </cell>
          <cell r="R2442">
            <v>3.84</v>
          </cell>
          <cell r="S2442">
            <v>0</v>
          </cell>
          <cell r="T2442">
            <v>0</v>
          </cell>
          <cell r="U2442">
            <v>3.84</v>
          </cell>
          <cell r="V2442">
            <v>0</v>
          </cell>
          <cell r="W2442">
            <v>0</v>
          </cell>
          <cell r="X2442">
            <v>3.84</v>
          </cell>
          <cell r="Y2442">
            <v>0</v>
          </cell>
          <cell r="Z2442">
            <v>0</v>
          </cell>
          <cell r="AA2442"/>
          <cell r="AB2442"/>
          <cell r="AC2442"/>
          <cell r="AD2442"/>
          <cell r="AE2442"/>
          <cell r="AF2442"/>
          <cell r="AG2442"/>
          <cell r="AH2442"/>
          <cell r="AI2442"/>
          <cell r="AJ2442"/>
          <cell r="AK2442"/>
          <cell r="AL2442"/>
        </row>
        <row r="2443">
          <cell r="D2443" t="str">
            <v>USD</v>
          </cell>
          <cell r="J2443" t="str">
            <v>LETRAS EN GARANTÍA</v>
          </cell>
          <cell r="L2443" t="str">
            <v>TASA CERO</v>
          </cell>
          <cell r="M2443" t="str">
            <v>Argentina</v>
          </cell>
          <cell r="Q2443" t="str">
            <v>No mercado</v>
          </cell>
          <cell r="R2443">
            <v>3.84</v>
          </cell>
          <cell r="S2443">
            <v>0</v>
          </cell>
          <cell r="T2443">
            <v>0</v>
          </cell>
          <cell r="U2443">
            <v>3.84</v>
          </cell>
          <cell r="V2443">
            <v>0</v>
          </cell>
          <cell r="W2443">
            <v>0</v>
          </cell>
          <cell r="X2443">
            <v>3.84</v>
          </cell>
          <cell r="Y2443">
            <v>0</v>
          </cell>
          <cell r="Z2443">
            <v>0</v>
          </cell>
          <cell r="AA2443"/>
          <cell r="AB2443"/>
          <cell r="AC2443"/>
          <cell r="AD2443"/>
          <cell r="AE2443"/>
          <cell r="AF2443"/>
          <cell r="AG2443"/>
          <cell r="AH2443"/>
          <cell r="AI2443"/>
          <cell r="AJ2443"/>
          <cell r="AK2443"/>
          <cell r="AL2443"/>
        </row>
        <row r="2444">
          <cell r="D2444" t="str">
            <v>USD</v>
          </cell>
          <cell r="J2444" t="str">
            <v>LETRAS EN GARANTÍA</v>
          </cell>
          <cell r="L2444" t="str">
            <v>TASA CERO</v>
          </cell>
          <cell r="M2444" t="str">
            <v>Argentina</v>
          </cell>
          <cell r="Q2444" t="str">
            <v>No mercado</v>
          </cell>
          <cell r="R2444">
            <v>3.84</v>
          </cell>
          <cell r="S2444">
            <v>0</v>
          </cell>
          <cell r="T2444">
            <v>0</v>
          </cell>
          <cell r="U2444">
            <v>3.84</v>
          </cell>
          <cell r="V2444">
            <v>0</v>
          </cell>
          <cell r="W2444">
            <v>0</v>
          </cell>
          <cell r="X2444">
            <v>3.84</v>
          </cell>
          <cell r="Y2444">
            <v>0</v>
          </cell>
          <cell r="Z2444">
            <v>0</v>
          </cell>
          <cell r="AA2444"/>
          <cell r="AB2444"/>
          <cell r="AC2444"/>
          <cell r="AD2444"/>
          <cell r="AE2444"/>
          <cell r="AF2444"/>
          <cell r="AG2444"/>
          <cell r="AH2444"/>
          <cell r="AI2444"/>
          <cell r="AJ2444"/>
          <cell r="AK2444"/>
          <cell r="AL2444"/>
        </row>
        <row r="2445">
          <cell r="D2445" t="str">
            <v>USD</v>
          </cell>
          <cell r="J2445" t="str">
            <v>LETRAS EN GARANTÍA</v>
          </cell>
          <cell r="L2445" t="str">
            <v>TASA CERO</v>
          </cell>
          <cell r="M2445" t="str">
            <v>Argentina</v>
          </cell>
          <cell r="Q2445" t="str">
            <v>No mercado</v>
          </cell>
          <cell r="R2445">
            <v>3.84</v>
          </cell>
          <cell r="S2445">
            <v>0</v>
          </cell>
          <cell r="T2445">
            <v>0</v>
          </cell>
          <cell r="U2445">
            <v>3.84</v>
          </cell>
          <cell r="V2445">
            <v>0</v>
          </cell>
          <cell r="W2445">
            <v>0</v>
          </cell>
          <cell r="X2445">
            <v>3.84</v>
          </cell>
          <cell r="Y2445">
            <v>0</v>
          </cell>
          <cell r="Z2445">
            <v>0</v>
          </cell>
          <cell r="AA2445"/>
          <cell r="AB2445"/>
          <cell r="AC2445"/>
          <cell r="AD2445"/>
          <cell r="AE2445"/>
          <cell r="AF2445"/>
          <cell r="AG2445"/>
          <cell r="AH2445"/>
          <cell r="AI2445"/>
          <cell r="AJ2445"/>
          <cell r="AK2445"/>
          <cell r="AL2445"/>
        </row>
        <row r="2446">
          <cell r="D2446" t="str">
            <v>USD</v>
          </cell>
          <cell r="J2446" t="str">
            <v>LETRAS EN GARANTÍA</v>
          </cell>
          <cell r="L2446" t="str">
            <v>TASA CERO</v>
          </cell>
          <cell r="M2446" t="str">
            <v>Argentina</v>
          </cell>
          <cell r="Q2446" t="str">
            <v>No mercado</v>
          </cell>
          <cell r="R2446">
            <v>3.84</v>
          </cell>
          <cell r="S2446">
            <v>0</v>
          </cell>
          <cell r="T2446">
            <v>0</v>
          </cell>
          <cell r="U2446">
            <v>3.84</v>
          </cell>
          <cell r="V2446">
            <v>0</v>
          </cell>
          <cell r="W2446">
            <v>0</v>
          </cell>
          <cell r="X2446">
            <v>3.84</v>
          </cell>
          <cell r="Y2446">
            <v>0</v>
          </cell>
          <cell r="Z2446">
            <v>0</v>
          </cell>
          <cell r="AA2446"/>
          <cell r="AB2446"/>
          <cell r="AC2446"/>
          <cell r="AD2446"/>
          <cell r="AE2446"/>
          <cell r="AF2446"/>
          <cell r="AG2446"/>
          <cell r="AH2446"/>
          <cell r="AI2446"/>
          <cell r="AJ2446"/>
          <cell r="AK2446"/>
          <cell r="AL2446"/>
        </row>
        <row r="2447">
          <cell r="D2447" t="str">
            <v>USD</v>
          </cell>
          <cell r="J2447" t="str">
            <v>LETRAS EN GARANTÍA</v>
          </cell>
          <cell r="L2447" t="str">
            <v>TASA CERO</v>
          </cell>
          <cell r="M2447" t="str">
            <v>Argentina</v>
          </cell>
          <cell r="Q2447" t="str">
            <v>No mercado</v>
          </cell>
          <cell r="R2447">
            <v>3.84</v>
          </cell>
          <cell r="S2447">
            <v>0</v>
          </cell>
          <cell r="T2447">
            <v>0</v>
          </cell>
          <cell r="U2447">
            <v>3.84</v>
          </cell>
          <cell r="V2447">
            <v>0</v>
          </cell>
          <cell r="W2447">
            <v>0</v>
          </cell>
          <cell r="X2447">
            <v>3.84</v>
          </cell>
          <cell r="Y2447">
            <v>0</v>
          </cell>
          <cell r="Z2447">
            <v>0</v>
          </cell>
          <cell r="AA2447"/>
          <cell r="AB2447"/>
          <cell r="AC2447"/>
          <cell r="AD2447"/>
          <cell r="AE2447"/>
          <cell r="AF2447"/>
          <cell r="AG2447"/>
          <cell r="AH2447"/>
          <cell r="AI2447"/>
          <cell r="AJ2447"/>
          <cell r="AK2447"/>
          <cell r="AL2447"/>
        </row>
        <row r="2448">
          <cell r="D2448" t="str">
            <v>USD</v>
          </cell>
          <cell r="J2448" t="str">
            <v>LETRAS EN GARANTÍA</v>
          </cell>
          <cell r="L2448" t="str">
            <v>TASA CERO</v>
          </cell>
          <cell r="M2448" t="str">
            <v>Argentina</v>
          </cell>
          <cell r="Q2448" t="str">
            <v>No mercado</v>
          </cell>
          <cell r="R2448">
            <v>3.84</v>
          </cell>
          <cell r="S2448">
            <v>0</v>
          </cell>
          <cell r="T2448">
            <v>0</v>
          </cell>
          <cell r="U2448">
            <v>3.84</v>
          </cell>
          <cell r="V2448">
            <v>0</v>
          </cell>
          <cell r="W2448">
            <v>0</v>
          </cell>
          <cell r="X2448">
            <v>3.84</v>
          </cell>
          <cell r="Y2448">
            <v>0</v>
          </cell>
          <cell r="Z2448">
            <v>0</v>
          </cell>
          <cell r="AA2448"/>
          <cell r="AB2448"/>
          <cell r="AC2448"/>
          <cell r="AD2448"/>
          <cell r="AE2448"/>
          <cell r="AF2448"/>
          <cell r="AG2448"/>
          <cell r="AH2448"/>
          <cell r="AI2448"/>
          <cell r="AJ2448"/>
          <cell r="AK2448"/>
          <cell r="AL2448"/>
        </row>
        <row r="2449">
          <cell r="D2449" t="str">
            <v>USD</v>
          </cell>
          <cell r="J2449" t="str">
            <v>LETRAS EN GARANTÍA</v>
          </cell>
          <cell r="L2449" t="str">
            <v>TASA CERO</v>
          </cell>
          <cell r="M2449" t="str">
            <v>Argentina</v>
          </cell>
          <cell r="Q2449" t="str">
            <v>No mercado</v>
          </cell>
          <cell r="R2449">
            <v>3.84</v>
          </cell>
          <cell r="S2449">
            <v>0</v>
          </cell>
          <cell r="T2449">
            <v>0</v>
          </cell>
          <cell r="U2449">
            <v>3.84</v>
          </cell>
          <cell r="V2449">
            <v>0</v>
          </cell>
          <cell r="W2449">
            <v>0</v>
          </cell>
          <cell r="X2449">
            <v>3.84</v>
          </cell>
          <cell r="Y2449">
            <v>0</v>
          </cell>
          <cell r="Z2449">
            <v>0</v>
          </cell>
          <cell r="AA2449"/>
          <cell r="AB2449"/>
          <cell r="AC2449"/>
          <cell r="AD2449"/>
          <cell r="AE2449"/>
          <cell r="AF2449"/>
          <cell r="AG2449"/>
          <cell r="AH2449"/>
          <cell r="AI2449"/>
          <cell r="AJ2449"/>
          <cell r="AK2449"/>
          <cell r="AL2449"/>
        </row>
        <row r="2450">
          <cell r="D2450" t="str">
            <v>USD</v>
          </cell>
          <cell r="J2450" t="str">
            <v>LETRAS EN GARANTÍA</v>
          </cell>
          <cell r="L2450" t="str">
            <v>TASA CERO</v>
          </cell>
          <cell r="M2450" t="str">
            <v>Argentina</v>
          </cell>
          <cell r="Q2450" t="str">
            <v>No mercado</v>
          </cell>
          <cell r="R2450">
            <v>3.84</v>
          </cell>
          <cell r="S2450">
            <v>0</v>
          </cell>
          <cell r="T2450">
            <v>0</v>
          </cell>
          <cell r="U2450">
            <v>3.84</v>
          </cell>
          <cell r="V2450">
            <v>0</v>
          </cell>
          <cell r="W2450">
            <v>0</v>
          </cell>
          <cell r="X2450">
            <v>3.84</v>
          </cell>
          <cell r="Y2450">
            <v>0</v>
          </cell>
          <cell r="Z2450">
            <v>0</v>
          </cell>
          <cell r="AA2450"/>
          <cell r="AB2450"/>
          <cell r="AC2450"/>
          <cell r="AD2450"/>
          <cell r="AE2450"/>
          <cell r="AF2450"/>
          <cell r="AG2450"/>
          <cell r="AH2450"/>
          <cell r="AI2450"/>
          <cell r="AJ2450"/>
          <cell r="AK2450"/>
          <cell r="AL2450"/>
        </row>
        <row r="2451">
          <cell r="D2451" t="str">
            <v>USD</v>
          </cell>
          <cell r="J2451" t="str">
            <v>LETRAS EN GARANTÍA</v>
          </cell>
          <cell r="L2451" t="str">
            <v>TASA CERO</v>
          </cell>
          <cell r="M2451" t="str">
            <v>Argentina</v>
          </cell>
          <cell r="Q2451" t="str">
            <v>No mercado</v>
          </cell>
          <cell r="R2451">
            <v>3.84</v>
          </cell>
          <cell r="S2451">
            <v>0</v>
          </cell>
          <cell r="T2451">
            <v>0</v>
          </cell>
          <cell r="U2451">
            <v>3.84</v>
          </cell>
          <cell r="V2451">
            <v>0</v>
          </cell>
          <cell r="W2451">
            <v>0</v>
          </cell>
          <cell r="X2451">
            <v>3.84</v>
          </cell>
          <cell r="Y2451">
            <v>0</v>
          </cell>
          <cell r="Z2451">
            <v>0</v>
          </cell>
          <cell r="AA2451"/>
          <cell r="AB2451"/>
          <cell r="AC2451"/>
          <cell r="AD2451"/>
          <cell r="AE2451"/>
          <cell r="AF2451"/>
          <cell r="AG2451"/>
          <cell r="AH2451"/>
          <cell r="AI2451"/>
          <cell r="AJ2451"/>
          <cell r="AK2451"/>
          <cell r="AL2451"/>
        </row>
        <row r="2452">
          <cell r="D2452" t="str">
            <v>USD</v>
          </cell>
          <cell r="J2452" t="str">
            <v>LETRAS EN GARANTÍA</v>
          </cell>
          <cell r="L2452" t="str">
            <v>TASA CERO</v>
          </cell>
          <cell r="M2452" t="str">
            <v>Argentina</v>
          </cell>
          <cell r="Q2452" t="str">
            <v>No mercado</v>
          </cell>
          <cell r="R2452">
            <v>3.84</v>
          </cell>
          <cell r="S2452">
            <v>0</v>
          </cell>
          <cell r="T2452">
            <v>0</v>
          </cell>
          <cell r="U2452">
            <v>3.84</v>
          </cell>
          <cell r="V2452">
            <v>0</v>
          </cell>
          <cell r="W2452">
            <v>0</v>
          </cell>
          <cell r="X2452">
            <v>3.84</v>
          </cell>
          <cell r="Y2452">
            <v>0</v>
          </cell>
          <cell r="Z2452">
            <v>0</v>
          </cell>
          <cell r="AA2452"/>
          <cell r="AB2452"/>
          <cell r="AC2452"/>
          <cell r="AD2452"/>
          <cell r="AE2452"/>
          <cell r="AF2452"/>
          <cell r="AG2452"/>
          <cell r="AH2452"/>
          <cell r="AI2452"/>
          <cell r="AJ2452"/>
          <cell r="AK2452"/>
          <cell r="AL2452"/>
        </row>
        <row r="2453">
          <cell r="D2453" t="str">
            <v>USD</v>
          </cell>
          <cell r="J2453" t="str">
            <v>LETRAS EN GARANTÍA</v>
          </cell>
          <cell r="L2453" t="str">
            <v>TASA CERO</v>
          </cell>
          <cell r="M2453" t="str">
            <v>Argentina</v>
          </cell>
          <cell r="Q2453" t="str">
            <v>No mercado</v>
          </cell>
          <cell r="R2453">
            <v>3.84</v>
          </cell>
          <cell r="S2453">
            <v>0</v>
          </cell>
          <cell r="T2453">
            <v>0</v>
          </cell>
          <cell r="U2453">
            <v>3.84</v>
          </cell>
          <cell r="V2453">
            <v>0</v>
          </cell>
          <cell r="W2453">
            <v>0</v>
          </cell>
          <cell r="X2453">
            <v>3.84</v>
          </cell>
          <cell r="Y2453">
            <v>0</v>
          </cell>
          <cell r="Z2453">
            <v>0</v>
          </cell>
          <cell r="AA2453"/>
          <cell r="AB2453"/>
          <cell r="AC2453"/>
          <cell r="AD2453"/>
          <cell r="AE2453"/>
          <cell r="AF2453"/>
          <cell r="AG2453"/>
          <cell r="AH2453"/>
          <cell r="AI2453"/>
          <cell r="AJ2453"/>
          <cell r="AK2453"/>
          <cell r="AL2453"/>
        </row>
        <row r="2454">
          <cell r="D2454" t="str">
            <v>USD</v>
          </cell>
          <cell r="J2454" t="str">
            <v>LETRAS EN GARANTÍA</v>
          </cell>
          <cell r="L2454" t="str">
            <v>TASA CERO</v>
          </cell>
          <cell r="M2454" t="str">
            <v>Argentina</v>
          </cell>
          <cell r="Q2454" t="str">
            <v>No mercado</v>
          </cell>
          <cell r="R2454">
            <v>3.84</v>
          </cell>
          <cell r="S2454">
            <v>0</v>
          </cell>
          <cell r="T2454">
            <v>0</v>
          </cell>
          <cell r="U2454">
            <v>3.84</v>
          </cell>
          <cell r="V2454">
            <v>0</v>
          </cell>
          <cell r="W2454">
            <v>0</v>
          </cell>
          <cell r="X2454">
            <v>3.84</v>
          </cell>
          <cell r="Y2454">
            <v>0</v>
          </cell>
          <cell r="Z2454">
            <v>0</v>
          </cell>
          <cell r="AA2454"/>
          <cell r="AB2454"/>
          <cell r="AC2454"/>
          <cell r="AD2454"/>
          <cell r="AE2454"/>
          <cell r="AF2454"/>
          <cell r="AG2454"/>
          <cell r="AH2454"/>
          <cell r="AI2454"/>
          <cell r="AJ2454"/>
          <cell r="AK2454"/>
          <cell r="AL2454"/>
        </row>
        <row r="2455">
          <cell r="D2455" t="str">
            <v>USD</v>
          </cell>
          <cell r="J2455" t="str">
            <v>LETRAS EN GARANTÍA</v>
          </cell>
          <cell r="L2455" t="str">
            <v>TASA CERO</v>
          </cell>
          <cell r="M2455" t="str">
            <v>Argentina</v>
          </cell>
          <cell r="Q2455" t="str">
            <v>No mercado</v>
          </cell>
          <cell r="R2455">
            <v>3.84</v>
          </cell>
          <cell r="S2455">
            <v>0</v>
          </cell>
          <cell r="T2455">
            <v>0</v>
          </cell>
          <cell r="U2455">
            <v>3.84</v>
          </cell>
          <cell r="V2455">
            <v>0</v>
          </cell>
          <cell r="W2455">
            <v>0</v>
          </cell>
          <cell r="X2455">
            <v>3.84</v>
          </cell>
          <cell r="Y2455">
            <v>0</v>
          </cell>
          <cell r="Z2455">
            <v>0</v>
          </cell>
          <cell r="AA2455"/>
          <cell r="AB2455"/>
          <cell r="AC2455"/>
          <cell r="AD2455"/>
          <cell r="AE2455"/>
          <cell r="AF2455"/>
          <cell r="AG2455"/>
          <cell r="AH2455"/>
          <cell r="AI2455"/>
          <cell r="AJ2455"/>
          <cell r="AK2455"/>
          <cell r="AL2455"/>
        </row>
        <row r="2456">
          <cell r="D2456" t="str">
            <v>USD</v>
          </cell>
          <cell r="J2456" t="str">
            <v>LETRAS EN GARANTÍA</v>
          </cell>
          <cell r="L2456" t="str">
            <v>TASA CERO</v>
          </cell>
          <cell r="M2456" t="str">
            <v>Argentina</v>
          </cell>
          <cell r="Q2456" t="str">
            <v>No mercado</v>
          </cell>
          <cell r="R2456">
            <v>3.84</v>
          </cell>
          <cell r="S2456">
            <v>0</v>
          </cell>
          <cell r="T2456">
            <v>0</v>
          </cell>
          <cell r="U2456">
            <v>3.84</v>
          </cell>
          <cell r="V2456">
            <v>0</v>
          </cell>
          <cell r="W2456">
            <v>0</v>
          </cell>
          <cell r="X2456">
            <v>3.84</v>
          </cell>
          <cell r="Y2456">
            <v>0</v>
          </cell>
          <cell r="Z2456">
            <v>0</v>
          </cell>
          <cell r="AA2456"/>
          <cell r="AB2456"/>
          <cell r="AC2456"/>
          <cell r="AD2456"/>
          <cell r="AE2456"/>
          <cell r="AF2456"/>
          <cell r="AG2456"/>
          <cell r="AH2456"/>
          <cell r="AI2456"/>
          <cell r="AJ2456"/>
          <cell r="AK2456"/>
          <cell r="AL2456"/>
        </row>
        <row r="2457">
          <cell r="D2457" t="str">
            <v>USD</v>
          </cell>
          <cell r="J2457" t="str">
            <v>LETRAS EN GARANTÍA</v>
          </cell>
          <cell r="L2457" t="str">
            <v>TASA CERO</v>
          </cell>
          <cell r="M2457" t="str">
            <v>Argentina</v>
          </cell>
          <cell r="Q2457" t="str">
            <v>No mercado</v>
          </cell>
          <cell r="R2457">
            <v>3.84</v>
          </cell>
          <cell r="S2457">
            <v>0</v>
          </cell>
          <cell r="T2457">
            <v>0</v>
          </cell>
          <cell r="U2457">
            <v>3.84</v>
          </cell>
          <cell r="V2457">
            <v>0</v>
          </cell>
          <cell r="W2457">
            <v>0</v>
          </cell>
          <cell r="X2457">
            <v>3.84</v>
          </cell>
          <cell r="Y2457">
            <v>0</v>
          </cell>
          <cell r="Z2457">
            <v>0</v>
          </cell>
          <cell r="AA2457"/>
          <cell r="AB2457"/>
          <cell r="AC2457"/>
          <cell r="AD2457"/>
          <cell r="AE2457"/>
          <cell r="AF2457"/>
          <cell r="AG2457"/>
          <cell r="AH2457"/>
          <cell r="AI2457"/>
          <cell r="AJ2457"/>
          <cell r="AK2457"/>
          <cell r="AL2457"/>
        </row>
        <row r="2458">
          <cell r="D2458" t="str">
            <v>USD</v>
          </cell>
          <cell r="J2458" t="str">
            <v>LETRAS EN GARANTÍA</v>
          </cell>
          <cell r="L2458" t="str">
            <v>TASA CERO</v>
          </cell>
          <cell r="M2458" t="str">
            <v>Argentina</v>
          </cell>
          <cell r="Q2458" t="str">
            <v>No mercado</v>
          </cell>
          <cell r="R2458">
            <v>3.84</v>
          </cell>
          <cell r="S2458">
            <v>0</v>
          </cell>
          <cell r="T2458">
            <v>0</v>
          </cell>
          <cell r="U2458">
            <v>3.84</v>
          </cell>
          <cell r="V2458">
            <v>0</v>
          </cell>
          <cell r="W2458">
            <v>0</v>
          </cell>
          <cell r="X2458">
            <v>3.84</v>
          </cell>
          <cell r="Y2458">
            <v>0</v>
          </cell>
          <cell r="Z2458">
            <v>0</v>
          </cell>
          <cell r="AA2458"/>
          <cell r="AB2458"/>
          <cell r="AC2458"/>
          <cell r="AD2458"/>
          <cell r="AE2458"/>
          <cell r="AF2458"/>
          <cell r="AG2458"/>
          <cell r="AH2458"/>
          <cell r="AI2458"/>
          <cell r="AJ2458"/>
          <cell r="AK2458"/>
          <cell r="AL2458"/>
        </row>
        <row r="2459">
          <cell r="D2459" t="str">
            <v>USD</v>
          </cell>
          <cell r="J2459" t="str">
            <v>LETRAS EN GARANTÍA</v>
          </cell>
          <cell r="L2459" t="str">
            <v>TASA CERO</v>
          </cell>
          <cell r="M2459" t="str">
            <v>Argentina</v>
          </cell>
          <cell r="Q2459" t="str">
            <v>No mercado</v>
          </cell>
          <cell r="R2459">
            <v>3.84</v>
          </cell>
          <cell r="S2459">
            <v>0</v>
          </cell>
          <cell r="T2459">
            <v>0</v>
          </cell>
          <cell r="U2459">
            <v>3.84</v>
          </cell>
          <cell r="V2459">
            <v>0</v>
          </cell>
          <cell r="W2459">
            <v>0</v>
          </cell>
          <cell r="X2459">
            <v>3.84</v>
          </cell>
          <cell r="Y2459">
            <v>0</v>
          </cell>
          <cell r="Z2459">
            <v>0</v>
          </cell>
          <cell r="AA2459"/>
          <cell r="AB2459"/>
          <cell r="AC2459"/>
          <cell r="AD2459"/>
          <cell r="AE2459"/>
          <cell r="AF2459"/>
          <cell r="AG2459"/>
          <cell r="AH2459"/>
          <cell r="AI2459"/>
          <cell r="AJ2459"/>
          <cell r="AK2459"/>
          <cell r="AL2459"/>
        </row>
        <row r="2460">
          <cell r="D2460" t="str">
            <v>USD</v>
          </cell>
          <cell r="J2460" t="str">
            <v>LETRAS EN GARANTÍA</v>
          </cell>
          <cell r="L2460" t="str">
            <v>TASA CERO</v>
          </cell>
          <cell r="M2460" t="str">
            <v>Argentina</v>
          </cell>
          <cell r="Q2460" t="str">
            <v>No mercado</v>
          </cell>
          <cell r="R2460">
            <v>3.84</v>
          </cell>
          <cell r="S2460">
            <v>0</v>
          </cell>
          <cell r="T2460">
            <v>0</v>
          </cell>
          <cell r="U2460">
            <v>3.84</v>
          </cell>
          <cell r="V2460">
            <v>0</v>
          </cell>
          <cell r="W2460">
            <v>0</v>
          </cell>
          <cell r="X2460">
            <v>3.84</v>
          </cell>
          <cell r="Y2460">
            <v>0</v>
          </cell>
          <cell r="Z2460">
            <v>0</v>
          </cell>
          <cell r="AA2460"/>
          <cell r="AB2460"/>
          <cell r="AC2460"/>
          <cell r="AD2460"/>
          <cell r="AE2460"/>
          <cell r="AF2460"/>
          <cell r="AG2460"/>
          <cell r="AH2460"/>
          <cell r="AI2460"/>
          <cell r="AJ2460"/>
          <cell r="AK2460"/>
          <cell r="AL2460"/>
        </row>
        <row r="2461">
          <cell r="D2461" t="str">
            <v>USD</v>
          </cell>
          <cell r="J2461" t="str">
            <v>LETRAS EN GARANTÍA</v>
          </cell>
          <cell r="L2461" t="str">
            <v>TASA CERO</v>
          </cell>
          <cell r="M2461" t="str">
            <v>Argentina</v>
          </cell>
          <cell r="Q2461" t="str">
            <v>No mercado</v>
          </cell>
          <cell r="R2461">
            <v>3.84</v>
          </cell>
          <cell r="S2461">
            <v>0</v>
          </cell>
          <cell r="T2461">
            <v>0</v>
          </cell>
          <cell r="U2461">
            <v>3.84</v>
          </cell>
          <cell r="V2461">
            <v>0</v>
          </cell>
          <cell r="W2461">
            <v>0</v>
          </cell>
          <cell r="X2461">
            <v>3.84</v>
          </cell>
          <cell r="Y2461">
            <v>0</v>
          </cell>
          <cell r="Z2461">
            <v>0</v>
          </cell>
          <cell r="AA2461"/>
          <cell r="AB2461"/>
          <cell r="AC2461"/>
          <cell r="AD2461"/>
          <cell r="AE2461"/>
          <cell r="AF2461"/>
          <cell r="AG2461"/>
          <cell r="AH2461"/>
          <cell r="AI2461"/>
          <cell r="AJ2461"/>
          <cell r="AK2461"/>
          <cell r="AL2461"/>
        </row>
        <row r="2462">
          <cell r="D2462" t="str">
            <v>USD</v>
          </cell>
          <cell r="J2462" t="str">
            <v>LETRAS EN GARANTÍA</v>
          </cell>
          <cell r="L2462" t="str">
            <v>TASA CERO</v>
          </cell>
          <cell r="M2462" t="str">
            <v>Argentina</v>
          </cell>
          <cell r="Q2462" t="str">
            <v>No mercado</v>
          </cell>
          <cell r="R2462">
            <v>4</v>
          </cell>
          <cell r="S2462">
            <v>0</v>
          </cell>
          <cell r="T2462">
            <v>0</v>
          </cell>
          <cell r="U2462">
            <v>4</v>
          </cell>
          <cell r="V2462">
            <v>0</v>
          </cell>
          <cell r="W2462">
            <v>0</v>
          </cell>
          <cell r="X2462">
            <v>4</v>
          </cell>
          <cell r="Y2462">
            <v>0</v>
          </cell>
          <cell r="Z2462">
            <v>0</v>
          </cell>
          <cell r="AA2462"/>
          <cell r="AB2462"/>
          <cell r="AC2462"/>
          <cell r="AD2462"/>
          <cell r="AE2462"/>
          <cell r="AF2462"/>
          <cell r="AG2462"/>
          <cell r="AH2462"/>
          <cell r="AI2462"/>
          <cell r="AJ2462"/>
          <cell r="AK2462"/>
          <cell r="AL2462"/>
        </row>
        <row r="2463">
          <cell r="D2463" t="str">
            <v>USD</v>
          </cell>
          <cell r="J2463" t="str">
            <v>LETRAS EN GARANTÍA</v>
          </cell>
          <cell r="L2463" t="str">
            <v>TASA CERO</v>
          </cell>
          <cell r="M2463" t="str">
            <v>Argentina</v>
          </cell>
          <cell r="Q2463" t="str">
            <v>No mercado</v>
          </cell>
          <cell r="R2463">
            <v>4</v>
          </cell>
          <cell r="S2463">
            <v>0</v>
          </cell>
          <cell r="T2463">
            <v>0</v>
          </cell>
          <cell r="U2463">
            <v>4</v>
          </cell>
          <cell r="V2463">
            <v>0</v>
          </cell>
          <cell r="W2463">
            <v>0</v>
          </cell>
          <cell r="X2463">
            <v>4</v>
          </cell>
          <cell r="Y2463">
            <v>0</v>
          </cell>
          <cell r="Z2463">
            <v>0</v>
          </cell>
          <cell r="AA2463"/>
          <cell r="AB2463"/>
          <cell r="AC2463"/>
          <cell r="AD2463"/>
          <cell r="AE2463"/>
          <cell r="AF2463"/>
          <cell r="AG2463"/>
          <cell r="AH2463"/>
          <cell r="AI2463"/>
          <cell r="AJ2463"/>
          <cell r="AK2463"/>
          <cell r="AL2463"/>
        </row>
        <row r="2464">
          <cell r="D2464" t="str">
            <v>USD</v>
          </cell>
          <cell r="J2464" t="str">
            <v>LETRAS EN GARANTÍA</v>
          </cell>
          <cell r="L2464" t="str">
            <v>TASA CERO</v>
          </cell>
          <cell r="M2464" t="str">
            <v>Argentina</v>
          </cell>
          <cell r="Q2464" t="str">
            <v>No mercado</v>
          </cell>
          <cell r="R2464">
            <v>4</v>
          </cell>
          <cell r="S2464">
            <v>0</v>
          </cell>
          <cell r="T2464">
            <v>0</v>
          </cell>
          <cell r="U2464">
            <v>4</v>
          </cell>
          <cell r="V2464">
            <v>0</v>
          </cell>
          <cell r="W2464">
            <v>0</v>
          </cell>
          <cell r="X2464">
            <v>4</v>
          </cell>
          <cell r="Y2464">
            <v>0</v>
          </cell>
          <cell r="Z2464">
            <v>0</v>
          </cell>
          <cell r="AA2464"/>
          <cell r="AB2464"/>
          <cell r="AC2464"/>
          <cell r="AD2464"/>
          <cell r="AE2464"/>
          <cell r="AF2464"/>
          <cell r="AG2464"/>
          <cell r="AH2464"/>
          <cell r="AI2464"/>
          <cell r="AJ2464"/>
          <cell r="AK2464"/>
          <cell r="AL2464"/>
        </row>
        <row r="2465">
          <cell r="D2465" t="str">
            <v>USD</v>
          </cell>
          <cell r="J2465" t="str">
            <v>LETRAS EN GARANTÍA</v>
          </cell>
          <cell r="L2465" t="str">
            <v>TASA CERO</v>
          </cell>
          <cell r="M2465" t="str">
            <v>Argentina</v>
          </cell>
          <cell r="Q2465" t="str">
            <v>No mercado</v>
          </cell>
          <cell r="R2465">
            <v>4</v>
          </cell>
          <cell r="S2465">
            <v>0</v>
          </cell>
          <cell r="T2465">
            <v>0</v>
          </cell>
          <cell r="U2465">
            <v>4</v>
          </cell>
          <cell r="V2465">
            <v>0</v>
          </cell>
          <cell r="W2465">
            <v>0</v>
          </cell>
          <cell r="X2465">
            <v>4</v>
          </cell>
          <cell r="Y2465">
            <v>0</v>
          </cell>
          <cell r="Z2465">
            <v>0</v>
          </cell>
          <cell r="AA2465"/>
          <cell r="AB2465"/>
          <cell r="AC2465"/>
          <cell r="AD2465"/>
          <cell r="AE2465"/>
          <cell r="AF2465"/>
          <cell r="AG2465"/>
          <cell r="AH2465"/>
          <cell r="AI2465"/>
          <cell r="AJ2465"/>
          <cell r="AK2465"/>
          <cell r="AL2465"/>
        </row>
        <row r="2466">
          <cell r="D2466" t="str">
            <v>USD</v>
          </cell>
          <cell r="J2466" t="str">
            <v>LETRAS EN GARANTÍA</v>
          </cell>
          <cell r="L2466" t="str">
            <v>TASA CERO</v>
          </cell>
          <cell r="M2466" t="str">
            <v>Argentina</v>
          </cell>
          <cell r="Q2466" t="str">
            <v>No mercado</v>
          </cell>
          <cell r="R2466">
            <v>4</v>
          </cell>
          <cell r="S2466">
            <v>0</v>
          </cell>
          <cell r="T2466">
            <v>0</v>
          </cell>
          <cell r="U2466">
            <v>4</v>
          </cell>
          <cell r="V2466">
            <v>0</v>
          </cell>
          <cell r="W2466">
            <v>0</v>
          </cell>
          <cell r="X2466">
            <v>4</v>
          </cell>
          <cell r="Y2466">
            <v>0</v>
          </cell>
          <cell r="Z2466">
            <v>0</v>
          </cell>
          <cell r="AA2466"/>
          <cell r="AB2466"/>
          <cell r="AC2466"/>
          <cell r="AD2466"/>
          <cell r="AE2466"/>
          <cell r="AF2466"/>
          <cell r="AG2466"/>
          <cell r="AH2466"/>
          <cell r="AI2466"/>
          <cell r="AJ2466"/>
          <cell r="AK2466"/>
          <cell r="AL2466"/>
        </row>
        <row r="2467">
          <cell r="D2467" t="str">
            <v>USD</v>
          </cell>
          <cell r="J2467" t="str">
            <v>LETRAS EN GARANTÍA</v>
          </cell>
          <cell r="L2467" t="str">
            <v>TASA CERO</v>
          </cell>
          <cell r="M2467" t="str">
            <v>Argentina</v>
          </cell>
          <cell r="Q2467" t="str">
            <v>No mercado</v>
          </cell>
          <cell r="R2467">
            <v>4</v>
          </cell>
          <cell r="S2467">
            <v>0</v>
          </cell>
          <cell r="T2467">
            <v>0</v>
          </cell>
          <cell r="U2467">
            <v>4</v>
          </cell>
          <cell r="V2467">
            <v>0</v>
          </cell>
          <cell r="W2467">
            <v>0</v>
          </cell>
          <cell r="X2467">
            <v>4</v>
          </cell>
          <cell r="Y2467">
            <v>0</v>
          </cell>
          <cell r="Z2467">
            <v>0</v>
          </cell>
          <cell r="AA2467"/>
          <cell r="AB2467"/>
          <cell r="AC2467"/>
          <cell r="AD2467"/>
          <cell r="AE2467"/>
          <cell r="AF2467"/>
          <cell r="AG2467"/>
          <cell r="AH2467"/>
          <cell r="AI2467"/>
          <cell r="AJ2467"/>
          <cell r="AK2467"/>
          <cell r="AL2467"/>
        </row>
        <row r="2468">
          <cell r="D2468" t="str">
            <v>USD</v>
          </cell>
          <cell r="J2468" t="str">
            <v>LETRAS EN GARANTÍA</v>
          </cell>
          <cell r="L2468" t="str">
            <v>TASA CERO</v>
          </cell>
          <cell r="M2468" t="str">
            <v>Argentina</v>
          </cell>
          <cell r="Q2468" t="str">
            <v>No mercado</v>
          </cell>
          <cell r="R2468">
            <v>4</v>
          </cell>
          <cell r="S2468">
            <v>0</v>
          </cell>
          <cell r="T2468">
            <v>0</v>
          </cell>
          <cell r="U2468">
            <v>4</v>
          </cell>
          <cell r="V2468">
            <v>0</v>
          </cell>
          <cell r="W2468">
            <v>0</v>
          </cell>
          <cell r="X2468">
            <v>4</v>
          </cell>
          <cell r="Y2468">
            <v>0</v>
          </cell>
          <cell r="Z2468">
            <v>0</v>
          </cell>
          <cell r="AA2468"/>
          <cell r="AB2468"/>
          <cell r="AC2468"/>
          <cell r="AD2468"/>
          <cell r="AE2468"/>
          <cell r="AF2468"/>
          <cell r="AG2468"/>
          <cell r="AH2468"/>
          <cell r="AI2468"/>
          <cell r="AJ2468"/>
          <cell r="AK2468"/>
          <cell r="AL2468"/>
        </row>
        <row r="2469">
          <cell r="D2469" t="str">
            <v>USD</v>
          </cell>
          <cell r="J2469" t="str">
            <v>LETRAS EN GARANTÍA</v>
          </cell>
          <cell r="L2469" t="str">
            <v>TASA CERO</v>
          </cell>
          <cell r="M2469" t="str">
            <v>Argentina</v>
          </cell>
          <cell r="Q2469" t="str">
            <v>No mercado</v>
          </cell>
          <cell r="R2469">
            <v>4</v>
          </cell>
          <cell r="S2469">
            <v>0</v>
          </cell>
          <cell r="T2469">
            <v>0</v>
          </cell>
          <cell r="U2469">
            <v>4</v>
          </cell>
          <cell r="V2469">
            <v>0</v>
          </cell>
          <cell r="W2469">
            <v>0</v>
          </cell>
          <cell r="X2469">
            <v>4</v>
          </cell>
          <cell r="Y2469">
            <v>0</v>
          </cell>
          <cell r="Z2469">
            <v>0</v>
          </cell>
          <cell r="AA2469"/>
          <cell r="AB2469"/>
          <cell r="AC2469"/>
          <cell r="AD2469"/>
          <cell r="AE2469"/>
          <cell r="AF2469"/>
          <cell r="AG2469"/>
          <cell r="AH2469"/>
          <cell r="AI2469"/>
          <cell r="AJ2469"/>
          <cell r="AK2469"/>
          <cell r="AL2469"/>
        </row>
        <row r="2470">
          <cell r="D2470" t="str">
            <v>USD</v>
          </cell>
          <cell r="J2470" t="str">
            <v>LETRAS EN GARANTÍA</v>
          </cell>
          <cell r="L2470" t="str">
            <v>TASA CERO</v>
          </cell>
          <cell r="M2470" t="str">
            <v>Argentina</v>
          </cell>
          <cell r="Q2470" t="str">
            <v>No mercado</v>
          </cell>
          <cell r="R2470">
            <v>4</v>
          </cell>
          <cell r="S2470">
            <v>0</v>
          </cell>
          <cell r="T2470">
            <v>0</v>
          </cell>
          <cell r="U2470">
            <v>4</v>
          </cell>
          <cell r="V2470">
            <v>0</v>
          </cell>
          <cell r="W2470">
            <v>0</v>
          </cell>
          <cell r="X2470">
            <v>4</v>
          </cell>
          <cell r="Y2470">
            <v>0</v>
          </cell>
          <cell r="Z2470">
            <v>0</v>
          </cell>
          <cell r="AA2470"/>
          <cell r="AB2470"/>
          <cell r="AC2470"/>
          <cell r="AD2470"/>
          <cell r="AE2470"/>
          <cell r="AF2470"/>
          <cell r="AG2470"/>
          <cell r="AH2470"/>
          <cell r="AI2470"/>
          <cell r="AJ2470"/>
          <cell r="AK2470"/>
          <cell r="AL2470"/>
        </row>
        <row r="2471">
          <cell r="D2471" t="str">
            <v>USD</v>
          </cell>
          <cell r="J2471" t="str">
            <v>LETRAS EN GARANTÍA</v>
          </cell>
          <cell r="L2471" t="str">
            <v>TASA CERO</v>
          </cell>
          <cell r="M2471" t="str">
            <v>Argentina</v>
          </cell>
          <cell r="Q2471" t="str">
            <v>No mercado</v>
          </cell>
          <cell r="R2471">
            <v>4</v>
          </cell>
          <cell r="S2471">
            <v>0</v>
          </cell>
          <cell r="T2471">
            <v>0</v>
          </cell>
          <cell r="U2471">
            <v>4</v>
          </cell>
          <cell r="V2471">
            <v>0</v>
          </cell>
          <cell r="W2471">
            <v>0</v>
          </cell>
          <cell r="X2471">
            <v>4</v>
          </cell>
          <cell r="Y2471">
            <v>0</v>
          </cell>
          <cell r="Z2471">
            <v>0</v>
          </cell>
          <cell r="AA2471"/>
          <cell r="AB2471"/>
          <cell r="AC2471"/>
          <cell r="AD2471"/>
          <cell r="AE2471"/>
          <cell r="AF2471"/>
          <cell r="AG2471"/>
          <cell r="AH2471"/>
          <cell r="AI2471"/>
          <cell r="AJ2471"/>
          <cell r="AK2471"/>
          <cell r="AL2471"/>
        </row>
        <row r="2472">
          <cell r="D2472" t="str">
            <v>USD</v>
          </cell>
          <cell r="J2472" t="str">
            <v>LETRAS EN GARANTÍA</v>
          </cell>
          <cell r="L2472" t="str">
            <v>TASA CERO</v>
          </cell>
          <cell r="M2472" t="str">
            <v>Argentina</v>
          </cell>
          <cell r="Q2472" t="str">
            <v>No mercado</v>
          </cell>
          <cell r="R2472">
            <v>4</v>
          </cell>
          <cell r="S2472">
            <v>0</v>
          </cell>
          <cell r="T2472">
            <v>0</v>
          </cell>
          <cell r="U2472">
            <v>4</v>
          </cell>
          <cell r="V2472">
            <v>0</v>
          </cell>
          <cell r="W2472">
            <v>0</v>
          </cell>
          <cell r="X2472">
            <v>4</v>
          </cell>
          <cell r="Y2472">
            <v>0</v>
          </cell>
          <cell r="Z2472">
            <v>0</v>
          </cell>
          <cell r="AA2472"/>
          <cell r="AB2472"/>
          <cell r="AC2472"/>
          <cell r="AD2472"/>
          <cell r="AE2472"/>
          <cell r="AF2472"/>
          <cell r="AG2472"/>
          <cell r="AH2472"/>
          <cell r="AI2472"/>
          <cell r="AJ2472"/>
          <cell r="AK2472"/>
          <cell r="AL2472"/>
        </row>
        <row r="2473">
          <cell r="D2473" t="str">
            <v>USD</v>
          </cell>
          <cell r="J2473" t="str">
            <v>LETRAS EN GARANTÍA</v>
          </cell>
          <cell r="L2473" t="str">
            <v>TASA CERO</v>
          </cell>
          <cell r="M2473" t="str">
            <v>Argentina</v>
          </cell>
          <cell r="Q2473" t="str">
            <v>No mercado</v>
          </cell>
          <cell r="R2473">
            <v>4</v>
          </cell>
          <cell r="S2473">
            <v>0</v>
          </cell>
          <cell r="T2473">
            <v>0</v>
          </cell>
          <cell r="U2473">
            <v>4</v>
          </cell>
          <cell r="V2473">
            <v>0</v>
          </cell>
          <cell r="W2473">
            <v>0</v>
          </cell>
          <cell r="X2473">
            <v>4</v>
          </cell>
          <cell r="Y2473">
            <v>0</v>
          </cell>
          <cell r="Z2473">
            <v>0</v>
          </cell>
          <cell r="AA2473"/>
          <cell r="AB2473"/>
          <cell r="AC2473"/>
          <cell r="AD2473"/>
          <cell r="AE2473"/>
          <cell r="AF2473"/>
          <cell r="AG2473"/>
          <cell r="AH2473"/>
          <cell r="AI2473"/>
          <cell r="AJ2473"/>
          <cell r="AK2473"/>
          <cell r="AL2473"/>
        </row>
        <row r="2474">
          <cell r="D2474" t="str">
            <v>USD</v>
          </cell>
          <cell r="J2474" t="str">
            <v>LETRAS EN GARANTÍA</v>
          </cell>
          <cell r="L2474" t="str">
            <v>TASA CERO</v>
          </cell>
          <cell r="M2474" t="str">
            <v>Argentina</v>
          </cell>
          <cell r="Q2474" t="str">
            <v>No mercado</v>
          </cell>
          <cell r="R2474">
            <v>4</v>
          </cell>
          <cell r="S2474">
            <v>0</v>
          </cell>
          <cell r="T2474">
            <v>0</v>
          </cell>
          <cell r="U2474">
            <v>4</v>
          </cell>
          <cell r="V2474">
            <v>0</v>
          </cell>
          <cell r="W2474">
            <v>0</v>
          </cell>
          <cell r="X2474">
            <v>4</v>
          </cell>
          <cell r="Y2474">
            <v>0</v>
          </cell>
          <cell r="Z2474">
            <v>0</v>
          </cell>
          <cell r="AA2474"/>
          <cell r="AB2474"/>
          <cell r="AC2474"/>
          <cell r="AD2474"/>
          <cell r="AE2474"/>
          <cell r="AF2474"/>
          <cell r="AG2474"/>
          <cell r="AH2474"/>
          <cell r="AI2474"/>
          <cell r="AJ2474"/>
          <cell r="AK2474"/>
          <cell r="AL2474"/>
        </row>
        <row r="2475">
          <cell r="D2475" t="str">
            <v>USD</v>
          </cell>
          <cell r="J2475" t="str">
            <v>LETRAS EN GARANTÍA</v>
          </cell>
          <cell r="L2475" t="str">
            <v>TASA CERO</v>
          </cell>
          <cell r="M2475" t="str">
            <v>Argentina</v>
          </cell>
          <cell r="Q2475" t="str">
            <v>No mercado</v>
          </cell>
          <cell r="R2475">
            <v>4</v>
          </cell>
          <cell r="S2475">
            <v>0</v>
          </cell>
          <cell r="T2475">
            <v>0</v>
          </cell>
          <cell r="U2475">
            <v>4</v>
          </cell>
          <cell r="V2475">
            <v>0</v>
          </cell>
          <cell r="W2475">
            <v>0</v>
          </cell>
          <cell r="X2475">
            <v>4</v>
          </cell>
          <cell r="Y2475">
            <v>0</v>
          </cell>
          <cell r="Z2475">
            <v>0</v>
          </cell>
          <cell r="AA2475"/>
          <cell r="AB2475"/>
          <cell r="AC2475"/>
          <cell r="AD2475"/>
          <cell r="AE2475"/>
          <cell r="AF2475"/>
          <cell r="AG2475"/>
          <cell r="AH2475"/>
          <cell r="AI2475"/>
          <cell r="AJ2475"/>
          <cell r="AK2475"/>
          <cell r="AL2475"/>
        </row>
        <row r="2476">
          <cell r="D2476" t="str">
            <v>USD</v>
          </cell>
          <cell r="J2476" t="str">
            <v>LETRAS EN GARANTÍA</v>
          </cell>
          <cell r="L2476" t="str">
            <v>TASA CERO</v>
          </cell>
          <cell r="M2476" t="str">
            <v>Argentina</v>
          </cell>
          <cell r="Q2476" t="str">
            <v>No mercado</v>
          </cell>
          <cell r="R2476">
            <v>4</v>
          </cell>
          <cell r="S2476">
            <v>0</v>
          </cell>
          <cell r="T2476">
            <v>0</v>
          </cell>
          <cell r="U2476">
            <v>4</v>
          </cell>
          <cell r="V2476">
            <v>0</v>
          </cell>
          <cell r="W2476">
            <v>0</v>
          </cell>
          <cell r="X2476">
            <v>4</v>
          </cell>
          <cell r="Y2476">
            <v>0</v>
          </cell>
          <cell r="Z2476">
            <v>0</v>
          </cell>
          <cell r="AA2476"/>
          <cell r="AB2476"/>
          <cell r="AC2476"/>
          <cell r="AD2476"/>
          <cell r="AE2476"/>
          <cell r="AF2476"/>
          <cell r="AG2476"/>
          <cell r="AH2476"/>
          <cell r="AI2476"/>
          <cell r="AJ2476"/>
          <cell r="AK2476"/>
          <cell r="AL2476"/>
        </row>
        <row r="2477">
          <cell r="D2477" t="str">
            <v>USD</v>
          </cell>
          <cell r="J2477" t="str">
            <v>LETRAS EN GARANTÍA</v>
          </cell>
          <cell r="L2477" t="str">
            <v>TASA CERO</v>
          </cell>
          <cell r="M2477" t="str">
            <v>Argentina</v>
          </cell>
          <cell r="Q2477" t="str">
            <v>No mercado</v>
          </cell>
          <cell r="R2477">
            <v>4</v>
          </cell>
          <cell r="S2477">
            <v>0</v>
          </cell>
          <cell r="T2477">
            <v>0</v>
          </cell>
          <cell r="U2477">
            <v>4</v>
          </cell>
          <cell r="V2477">
            <v>0</v>
          </cell>
          <cell r="W2477">
            <v>0</v>
          </cell>
          <cell r="X2477">
            <v>4</v>
          </cell>
          <cell r="Y2477">
            <v>0</v>
          </cell>
          <cell r="Z2477">
            <v>0</v>
          </cell>
          <cell r="AA2477"/>
          <cell r="AB2477"/>
          <cell r="AC2477"/>
          <cell r="AD2477"/>
          <cell r="AE2477"/>
          <cell r="AF2477"/>
          <cell r="AG2477"/>
          <cell r="AH2477"/>
          <cell r="AI2477"/>
          <cell r="AJ2477"/>
          <cell r="AK2477"/>
          <cell r="AL2477"/>
        </row>
        <row r="2478">
          <cell r="D2478" t="str">
            <v>USD</v>
          </cell>
          <cell r="J2478" t="str">
            <v>LETRAS EN GARANTÍA</v>
          </cell>
          <cell r="L2478" t="str">
            <v>TASA CERO</v>
          </cell>
          <cell r="M2478" t="str">
            <v>Argentina</v>
          </cell>
          <cell r="Q2478" t="str">
            <v>No mercado</v>
          </cell>
          <cell r="R2478">
            <v>4</v>
          </cell>
          <cell r="S2478">
            <v>0</v>
          </cell>
          <cell r="T2478">
            <v>0</v>
          </cell>
          <cell r="U2478">
            <v>4</v>
          </cell>
          <cell r="V2478">
            <v>0</v>
          </cell>
          <cell r="W2478">
            <v>0</v>
          </cell>
          <cell r="X2478">
            <v>4</v>
          </cell>
          <cell r="Y2478">
            <v>0</v>
          </cell>
          <cell r="Z2478">
            <v>0</v>
          </cell>
          <cell r="AA2478"/>
          <cell r="AB2478"/>
          <cell r="AC2478"/>
          <cell r="AD2478"/>
          <cell r="AE2478"/>
          <cell r="AF2478"/>
          <cell r="AG2478"/>
          <cell r="AH2478"/>
          <cell r="AI2478"/>
          <cell r="AJ2478"/>
          <cell r="AK2478"/>
          <cell r="AL2478"/>
        </row>
        <row r="2479">
          <cell r="D2479" t="str">
            <v>USD</v>
          </cell>
          <cell r="J2479" t="str">
            <v>LETRAS EN GARANTÍA</v>
          </cell>
          <cell r="L2479" t="str">
            <v>TASA CERO</v>
          </cell>
          <cell r="M2479" t="str">
            <v>Argentina</v>
          </cell>
          <cell r="Q2479" t="str">
            <v>No mercado</v>
          </cell>
          <cell r="R2479">
            <v>4</v>
          </cell>
          <cell r="S2479">
            <v>0</v>
          </cell>
          <cell r="T2479">
            <v>0</v>
          </cell>
          <cell r="U2479">
            <v>4</v>
          </cell>
          <cell r="V2479">
            <v>0</v>
          </cell>
          <cell r="W2479">
            <v>0</v>
          </cell>
          <cell r="X2479">
            <v>4</v>
          </cell>
          <cell r="Y2479">
            <v>0</v>
          </cell>
          <cell r="Z2479">
            <v>0</v>
          </cell>
          <cell r="AA2479"/>
          <cell r="AB2479"/>
          <cell r="AC2479"/>
          <cell r="AD2479"/>
          <cell r="AE2479"/>
          <cell r="AF2479"/>
          <cell r="AG2479"/>
          <cell r="AH2479"/>
          <cell r="AI2479"/>
          <cell r="AJ2479"/>
          <cell r="AK2479"/>
          <cell r="AL2479"/>
        </row>
        <row r="2480">
          <cell r="D2480" t="str">
            <v>USD</v>
          </cell>
          <cell r="J2480" t="str">
            <v>LETRAS EN GARANTÍA</v>
          </cell>
          <cell r="L2480" t="str">
            <v>TASA CERO</v>
          </cell>
          <cell r="M2480" t="str">
            <v>Argentina</v>
          </cell>
          <cell r="Q2480" t="str">
            <v>No mercado</v>
          </cell>
          <cell r="R2480">
            <v>4</v>
          </cell>
          <cell r="S2480">
            <v>0</v>
          </cell>
          <cell r="T2480">
            <v>0</v>
          </cell>
          <cell r="U2480">
            <v>4</v>
          </cell>
          <cell r="V2480">
            <v>0</v>
          </cell>
          <cell r="W2480">
            <v>0</v>
          </cell>
          <cell r="X2480">
            <v>4</v>
          </cell>
          <cell r="Y2480">
            <v>0</v>
          </cell>
          <cell r="Z2480">
            <v>0</v>
          </cell>
          <cell r="AA2480"/>
          <cell r="AB2480"/>
          <cell r="AC2480"/>
          <cell r="AD2480"/>
          <cell r="AE2480"/>
          <cell r="AF2480"/>
          <cell r="AG2480"/>
          <cell r="AH2480"/>
          <cell r="AI2480"/>
          <cell r="AJ2480"/>
          <cell r="AK2480"/>
          <cell r="AL2480"/>
        </row>
        <row r="2481">
          <cell r="D2481" t="str">
            <v>USD</v>
          </cell>
          <cell r="J2481" t="str">
            <v>LETRAS EN GARANTÍA</v>
          </cell>
          <cell r="L2481" t="str">
            <v>TASA CERO</v>
          </cell>
          <cell r="M2481" t="str">
            <v>Argentina</v>
          </cell>
          <cell r="Q2481" t="str">
            <v>No mercado</v>
          </cell>
          <cell r="R2481">
            <v>4</v>
          </cell>
          <cell r="S2481">
            <v>0</v>
          </cell>
          <cell r="T2481">
            <v>0</v>
          </cell>
          <cell r="U2481">
            <v>4</v>
          </cell>
          <cell r="V2481">
            <v>0</v>
          </cell>
          <cell r="W2481">
            <v>0</v>
          </cell>
          <cell r="X2481">
            <v>4</v>
          </cell>
          <cell r="Y2481">
            <v>0</v>
          </cell>
          <cell r="Z2481">
            <v>0</v>
          </cell>
          <cell r="AA2481"/>
          <cell r="AB2481"/>
          <cell r="AC2481"/>
          <cell r="AD2481"/>
          <cell r="AE2481"/>
          <cell r="AF2481"/>
          <cell r="AG2481"/>
          <cell r="AH2481"/>
          <cell r="AI2481"/>
          <cell r="AJ2481"/>
          <cell r="AK2481"/>
          <cell r="AL2481"/>
        </row>
        <row r="2482">
          <cell r="D2482" t="str">
            <v>USD</v>
          </cell>
          <cell r="J2482" t="str">
            <v>LETRAS EN GARANTÍA</v>
          </cell>
          <cell r="L2482" t="str">
            <v>TASA CERO</v>
          </cell>
          <cell r="M2482" t="str">
            <v>Argentina</v>
          </cell>
          <cell r="Q2482" t="str">
            <v>No mercado</v>
          </cell>
          <cell r="R2482">
            <v>4</v>
          </cell>
          <cell r="S2482">
            <v>0</v>
          </cell>
          <cell r="T2482">
            <v>0</v>
          </cell>
          <cell r="U2482">
            <v>4</v>
          </cell>
          <cell r="V2482">
            <v>0</v>
          </cell>
          <cell r="W2482">
            <v>0</v>
          </cell>
          <cell r="X2482">
            <v>4</v>
          </cell>
          <cell r="Y2482">
            <v>0</v>
          </cell>
          <cell r="Z2482">
            <v>0</v>
          </cell>
          <cell r="AA2482"/>
          <cell r="AB2482"/>
          <cell r="AC2482"/>
          <cell r="AD2482"/>
          <cell r="AE2482"/>
          <cell r="AF2482"/>
          <cell r="AG2482"/>
          <cell r="AH2482"/>
          <cell r="AI2482"/>
          <cell r="AJ2482"/>
          <cell r="AK2482"/>
          <cell r="AL2482"/>
        </row>
        <row r="2483">
          <cell r="D2483" t="str">
            <v>USD</v>
          </cell>
          <cell r="J2483" t="str">
            <v>LETRAS EN GARANTÍA</v>
          </cell>
          <cell r="L2483" t="str">
            <v>TASA CERO</v>
          </cell>
          <cell r="M2483" t="str">
            <v>Argentina</v>
          </cell>
          <cell r="Q2483" t="str">
            <v>No mercado</v>
          </cell>
          <cell r="R2483">
            <v>4</v>
          </cell>
          <cell r="S2483">
            <v>0</v>
          </cell>
          <cell r="T2483">
            <v>0</v>
          </cell>
          <cell r="U2483">
            <v>4</v>
          </cell>
          <cell r="V2483">
            <v>0</v>
          </cell>
          <cell r="W2483">
            <v>0</v>
          </cell>
          <cell r="X2483">
            <v>4</v>
          </cell>
          <cell r="Y2483">
            <v>0</v>
          </cell>
          <cell r="Z2483">
            <v>0</v>
          </cell>
          <cell r="AA2483"/>
          <cell r="AB2483"/>
          <cell r="AC2483"/>
          <cell r="AD2483"/>
          <cell r="AE2483"/>
          <cell r="AF2483"/>
          <cell r="AG2483"/>
          <cell r="AH2483"/>
          <cell r="AI2483"/>
          <cell r="AJ2483"/>
          <cell r="AK2483"/>
          <cell r="AL2483"/>
        </row>
        <row r="2484">
          <cell r="D2484" t="str">
            <v>USD</v>
          </cell>
          <cell r="J2484" t="str">
            <v>LETRAS EN GARANTÍA</v>
          </cell>
          <cell r="L2484" t="str">
            <v>TASA CERO</v>
          </cell>
          <cell r="M2484" t="str">
            <v>Argentina</v>
          </cell>
          <cell r="Q2484" t="str">
            <v>No mercado</v>
          </cell>
          <cell r="R2484">
            <v>4</v>
          </cell>
          <cell r="S2484">
            <v>0</v>
          </cell>
          <cell r="T2484">
            <v>0</v>
          </cell>
          <cell r="U2484">
            <v>4</v>
          </cell>
          <cell r="V2484">
            <v>0</v>
          </cell>
          <cell r="W2484">
            <v>0</v>
          </cell>
          <cell r="X2484">
            <v>4</v>
          </cell>
          <cell r="Y2484">
            <v>0</v>
          </cell>
          <cell r="Z2484">
            <v>0</v>
          </cell>
          <cell r="AA2484"/>
          <cell r="AB2484"/>
          <cell r="AC2484"/>
          <cell r="AD2484"/>
          <cell r="AE2484"/>
          <cell r="AF2484"/>
          <cell r="AG2484"/>
          <cell r="AH2484"/>
          <cell r="AI2484"/>
          <cell r="AJ2484"/>
          <cell r="AK2484"/>
          <cell r="AL2484"/>
        </row>
        <row r="2485">
          <cell r="D2485" t="str">
            <v>USD</v>
          </cell>
          <cell r="J2485" t="str">
            <v>LETRAS EN GARANTÍA</v>
          </cell>
          <cell r="L2485" t="str">
            <v>TASA CERO</v>
          </cell>
          <cell r="M2485" t="str">
            <v>Argentina</v>
          </cell>
          <cell r="Q2485" t="str">
            <v>No mercado</v>
          </cell>
          <cell r="R2485">
            <v>4</v>
          </cell>
          <cell r="S2485">
            <v>0</v>
          </cell>
          <cell r="T2485">
            <v>0</v>
          </cell>
          <cell r="U2485">
            <v>4</v>
          </cell>
          <cell r="V2485">
            <v>0</v>
          </cell>
          <cell r="W2485">
            <v>0</v>
          </cell>
          <cell r="X2485">
            <v>4</v>
          </cell>
          <cell r="Y2485">
            <v>0</v>
          </cell>
          <cell r="Z2485">
            <v>0</v>
          </cell>
          <cell r="AA2485"/>
          <cell r="AB2485"/>
          <cell r="AC2485"/>
          <cell r="AD2485"/>
          <cell r="AE2485"/>
          <cell r="AF2485"/>
          <cell r="AG2485"/>
          <cell r="AH2485"/>
          <cell r="AI2485"/>
          <cell r="AJ2485"/>
          <cell r="AK2485"/>
          <cell r="AL2485"/>
        </row>
        <row r="2486">
          <cell r="D2486" t="str">
            <v>USD</v>
          </cell>
          <cell r="J2486" t="str">
            <v>LETRAS EN GARANTÍA</v>
          </cell>
          <cell r="L2486" t="str">
            <v>TASA CERO</v>
          </cell>
          <cell r="M2486" t="str">
            <v>Argentina</v>
          </cell>
          <cell r="Q2486" t="str">
            <v>No mercado</v>
          </cell>
          <cell r="R2486">
            <v>4</v>
          </cell>
          <cell r="S2486">
            <v>0</v>
          </cell>
          <cell r="T2486">
            <v>0</v>
          </cell>
          <cell r="U2486">
            <v>4</v>
          </cell>
          <cell r="V2486">
            <v>0</v>
          </cell>
          <cell r="W2486">
            <v>0</v>
          </cell>
          <cell r="X2486">
            <v>4</v>
          </cell>
          <cell r="Y2486">
            <v>0</v>
          </cell>
          <cell r="Z2486">
            <v>0</v>
          </cell>
          <cell r="AA2486"/>
          <cell r="AB2486"/>
          <cell r="AC2486"/>
          <cell r="AD2486"/>
          <cell r="AE2486"/>
          <cell r="AF2486"/>
          <cell r="AG2486"/>
          <cell r="AH2486"/>
          <cell r="AI2486"/>
          <cell r="AJ2486"/>
          <cell r="AK2486"/>
          <cell r="AL2486"/>
        </row>
        <row r="2487">
          <cell r="D2487" t="str">
            <v>USD</v>
          </cell>
          <cell r="J2487" t="str">
            <v>LETRAS EN GARANTÍA</v>
          </cell>
          <cell r="L2487" t="str">
            <v>TASA CERO</v>
          </cell>
          <cell r="M2487" t="str">
            <v>Argentina</v>
          </cell>
          <cell r="Q2487" t="str">
            <v>No mercado</v>
          </cell>
          <cell r="R2487">
            <v>4</v>
          </cell>
          <cell r="S2487">
            <v>0</v>
          </cell>
          <cell r="T2487">
            <v>0</v>
          </cell>
          <cell r="U2487">
            <v>4</v>
          </cell>
          <cell r="V2487">
            <v>0</v>
          </cell>
          <cell r="W2487">
            <v>0</v>
          </cell>
          <cell r="X2487">
            <v>4</v>
          </cell>
          <cell r="Y2487">
            <v>0</v>
          </cell>
          <cell r="Z2487">
            <v>0</v>
          </cell>
          <cell r="AA2487"/>
          <cell r="AB2487"/>
          <cell r="AC2487"/>
          <cell r="AD2487"/>
          <cell r="AE2487"/>
          <cell r="AF2487"/>
          <cell r="AG2487"/>
          <cell r="AH2487"/>
          <cell r="AI2487"/>
          <cell r="AJ2487"/>
          <cell r="AK2487"/>
          <cell r="AL2487"/>
        </row>
        <row r="2488">
          <cell r="D2488" t="str">
            <v>USD</v>
          </cell>
          <cell r="J2488" t="str">
            <v>LETRAS EN GARANTÍA</v>
          </cell>
          <cell r="L2488" t="str">
            <v>TASA CERO</v>
          </cell>
          <cell r="M2488" t="str">
            <v>Argentina</v>
          </cell>
          <cell r="Q2488" t="str">
            <v>No mercado</v>
          </cell>
          <cell r="R2488">
            <v>4</v>
          </cell>
          <cell r="S2488">
            <v>0</v>
          </cell>
          <cell r="T2488">
            <v>0</v>
          </cell>
          <cell r="U2488">
            <v>4</v>
          </cell>
          <cell r="V2488">
            <v>0</v>
          </cell>
          <cell r="W2488">
            <v>0</v>
          </cell>
          <cell r="X2488">
            <v>4</v>
          </cell>
          <cell r="Y2488">
            <v>0</v>
          </cell>
          <cell r="Z2488">
            <v>0</v>
          </cell>
          <cell r="AA2488"/>
          <cell r="AB2488"/>
          <cell r="AC2488"/>
          <cell r="AD2488"/>
          <cell r="AE2488"/>
          <cell r="AF2488"/>
          <cell r="AG2488"/>
          <cell r="AH2488"/>
          <cell r="AI2488"/>
          <cell r="AJ2488"/>
          <cell r="AK2488"/>
          <cell r="AL2488"/>
        </row>
        <row r="2489">
          <cell r="D2489" t="str">
            <v>USD</v>
          </cell>
          <cell r="J2489" t="str">
            <v>LETRAS EN GARANTÍA</v>
          </cell>
          <cell r="L2489" t="str">
            <v>TASA CERO</v>
          </cell>
          <cell r="M2489" t="str">
            <v>Argentina</v>
          </cell>
          <cell r="Q2489" t="str">
            <v>No mercado</v>
          </cell>
          <cell r="R2489">
            <v>4</v>
          </cell>
          <cell r="S2489">
            <v>0</v>
          </cell>
          <cell r="T2489">
            <v>0</v>
          </cell>
          <cell r="U2489">
            <v>4</v>
          </cell>
          <cell r="V2489">
            <v>0</v>
          </cell>
          <cell r="W2489">
            <v>0</v>
          </cell>
          <cell r="X2489">
            <v>4</v>
          </cell>
          <cell r="Y2489">
            <v>0</v>
          </cell>
          <cell r="Z2489">
            <v>0</v>
          </cell>
          <cell r="AA2489"/>
          <cell r="AB2489"/>
          <cell r="AC2489"/>
          <cell r="AD2489"/>
          <cell r="AE2489"/>
          <cell r="AF2489"/>
          <cell r="AG2489"/>
          <cell r="AH2489"/>
          <cell r="AI2489"/>
          <cell r="AJ2489"/>
          <cell r="AK2489"/>
          <cell r="AL2489"/>
        </row>
        <row r="2490">
          <cell r="D2490" t="str">
            <v>USD</v>
          </cell>
          <cell r="J2490" t="str">
            <v>LETRAS EN GARANTÍA</v>
          </cell>
          <cell r="L2490" t="str">
            <v>TASA CERO</v>
          </cell>
          <cell r="M2490" t="str">
            <v>Argentina</v>
          </cell>
          <cell r="Q2490" t="str">
            <v>No mercado</v>
          </cell>
          <cell r="R2490">
            <v>4</v>
          </cell>
          <cell r="S2490">
            <v>0</v>
          </cell>
          <cell r="T2490">
            <v>0</v>
          </cell>
          <cell r="U2490">
            <v>4</v>
          </cell>
          <cell r="V2490">
            <v>0</v>
          </cell>
          <cell r="W2490">
            <v>0</v>
          </cell>
          <cell r="X2490">
            <v>4</v>
          </cell>
          <cell r="Y2490">
            <v>0</v>
          </cell>
          <cell r="Z2490">
            <v>0</v>
          </cell>
          <cell r="AA2490"/>
          <cell r="AB2490"/>
          <cell r="AC2490"/>
          <cell r="AD2490"/>
          <cell r="AE2490"/>
          <cell r="AF2490"/>
          <cell r="AG2490"/>
          <cell r="AH2490"/>
          <cell r="AI2490"/>
          <cell r="AJ2490"/>
          <cell r="AK2490"/>
          <cell r="AL2490"/>
        </row>
        <row r="2491">
          <cell r="D2491" t="str">
            <v>USD</v>
          </cell>
          <cell r="J2491" t="str">
            <v>LETRAS EN GARANTÍA</v>
          </cell>
          <cell r="L2491" t="str">
            <v>TASA CERO</v>
          </cell>
          <cell r="M2491" t="str">
            <v>Argentina</v>
          </cell>
          <cell r="Q2491" t="str">
            <v>No mercado</v>
          </cell>
          <cell r="R2491">
            <v>4</v>
          </cell>
          <cell r="S2491">
            <v>0</v>
          </cell>
          <cell r="T2491">
            <v>0</v>
          </cell>
          <cell r="U2491">
            <v>4</v>
          </cell>
          <cell r="V2491">
            <v>0</v>
          </cell>
          <cell r="W2491">
            <v>0</v>
          </cell>
          <cell r="X2491">
            <v>4</v>
          </cell>
          <cell r="Y2491">
            <v>0</v>
          </cell>
          <cell r="Z2491">
            <v>0</v>
          </cell>
          <cell r="AA2491"/>
          <cell r="AB2491"/>
          <cell r="AC2491"/>
          <cell r="AD2491"/>
          <cell r="AE2491"/>
          <cell r="AF2491"/>
          <cell r="AG2491"/>
          <cell r="AH2491"/>
          <cell r="AI2491"/>
          <cell r="AJ2491"/>
          <cell r="AK2491"/>
          <cell r="AL2491"/>
        </row>
        <row r="2492">
          <cell r="D2492" t="str">
            <v>USD</v>
          </cell>
          <cell r="J2492" t="str">
            <v>LETRAS EN GARANTÍA</v>
          </cell>
          <cell r="L2492" t="str">
            <v>TASA CERO</v>
          </cell>
          <cell r="M2492" t="str">
            <v>Argentina</v>
          </cell>
          <cell r="Q2492" t="str">
            <v>No mercado</v>
          </cell>
          <cell r="R2492">
            <v>4</v>
          </cell>
          <cell r="S2492">
            <v>0</v>
          </cell>
          <cell r="T2492">
            <v>0</v>
          </cell>
          <cell r="U2492">
            <v>4</v>
          </cell>
          <cell r="V2492">
            <v>0</v>
          </cell>
          <cell r="W2492">
            <v>0</v>
          </cell>
          <cell r="X2492">
            <v>4</v>
          </cell>
          <cell r="Y2492">
            <v>0</v>
          </cell>
          <cell r="Z2492">
            <v>0</v>
          </cell>
          <cell r="AA2492"/>
          <cell r="AB2492"/>
          <cell r="AC2492"/>
          <cell r="AD2492"/>
          <cell r="AE2492"/>
          <cell r="AF2492"/>
          <cell r="AG2492"/>
          <cell r="AH2492"/>
          <cell r="AI2492"/>
          <cell r="AJ2492"/>
          <cell r="AK2492"/>
          <cell r="AL2492"/>
        </row>
        <row r="2493">
          <cell r="D2493" t="str">
            <v>USD</v>
          </cell>
          <cell r="J2493" t="str">
            <v>LETRAS EN GARANTÍA</v>
          </cell>
          <cell r="L2493" t="str">
            <v>TASA CERO</v>
          </cell>
          <cell r="M2493" t="str">
            <v>Argentina</v>
          </cell>
          <cell r="Q2493" t="str">
            <v>No mercado</v>
          </cell>
          <cell r="R2493">
            <v>4</v>
          </cell>
          <cell r="S2493">
            <v>0</v>
          </cell>
          <cell r="T2493">
            <v>0</v>
          </cell>
          <cell r="U2493">
            <v>4</v>
          </cell>
          <cell r="V2493">
            <v>0</v>
          </cell>
          <cell r="W2493">
            <v>0</v>
          </cell>
          <cell r="X2493">
            <v>4</v>
          </cell>
          <cell r="Y2493">
            <v>0</v>
          </cell>
          <cell r="Z2493">
            <v>0</v>
          </cell>
          <cell r="AA2493"/>
          <cell r="AB2493"/>
          <cell r="AC2493"/>
          <cell r="AD2493"/>
          <cell r="AE2493"/>
          <cell r="AF2493"/>
          <cell r="AG2493"/>
          <cell r="AH2493"/>
          <cell r="AI2493"/>
          <cell r="AJ2493"/>
          <cell r="AK2493"/>
          <cell r="AL2493"/>
        </row>
        <row r="2494">
          <cell r="D2494" t="str">
            <v>USD</v>
          </cell>
          <cell r="J2494" t="str">
            <v>LETRAS EN GARANTÍA</v>
          </cell>
          <cell r="L2494" t="str">
            <v>TASA CERO</v>
          </cell>
          <cell r="M2494" t="str">
            <v>Argentina</v>
          </cell>
          <cell r="Q2494" t="str">
            <v>No mercado</v>
          </cell>
          <cell r="R2494">
            <v>4</v>
          </cell>
          <cell r="S2494">
            <v>0</v>
          </cell>
          <cell r="T2494">
            <v>0</v>
          </cell>
          <cell r="U2494">
            <v>4</v>
          </cell>
          <cell r="V2494">
            <v>0</v>
          </cell>
          <cell r="W2494">
            <v>0</v>
          </cell>
          <cell r="X2494">
            <v>4</v>
          </cell>
          <cell r="Y2494">
            <v>0</v>
          </cell>
          <cell r="Z2494">
            <v>0</v>
          </cell>
          <cell r="AA2494"/>
          <cell r="AB2494"/>
          <cell r="AC2494"/>
          <cell r="AD2494"/>
          <cell r="AE2494"/>
          <cell r="AF2494"/>
          <cell r="AG2494"/>
          <cell r="AH2494"/>
          <cell r="AI2494"/>
          <cell r="AJ2494"/>
          <cell r="AK2494"/>
          <cell r="AL2494"/>
        </row>
        <row r="2495">
          <cell r="D2495" t="str">
            <v>USD</v>
          </cell>
          <cell r="J2495" t="str">
            <v>LETRAS EN GARANTÍA</v>
          </cell>
          <cell r="L2495" t="str">
            <v>TASA CERO</v>
          </cell>
          <cell r="M2495" t="str">
            <v>Argentina</v>
          </cell>
          <cell r="Q2495" t="str">
            <v>No mercado</v>
          </cell>
          <cell r="R2495">
            <v>4</v>
          </cell>
          <cell r="S2495">
            <v>0</v>
          </cell>
          <cell r="T2495">
            <v>0</v>
          </cell>
          <cell r="U2495">
            <v>4</v>
          </cell>
          <cell r="V2495">
            <v>0</v>
          </cell>
          <cell r="W2495">
            <v>0</v>
          </cell>
          <cell r="X2495">
            <v>4</v>
          </cell>
          <cell r="Y2495">
            <v>0</v>
          </cell>
          <cell r="Z2495">
            <v>0</v>
          </cell>
          <cell r="AA2495"/>
          <cell r="AB2495"/>
          <cell r="AC2495"/>
          <cell r="AD2495"/>
          <cell r="AE2495"/>
          <cell r="AF2495"/>
          <cell r="AG2495"/>
          <cell r="AH2495"/>
          <cell r="AI2495"/>
          <cell r="AJ2495"/>
          <cell r="AK2495"/>
          <cell r="AL2495"/>
        </row>
        <row r="2496">
          <cell r="D2496" t="str">
            <v>USD</v>
          </cell>
          <cell r="J2496" t="str">
            <v>LETRAS EN GARANTÍA</v>
          </cell>
          <cell r="L2496" t="str">
            <v>TASA CERO</v>
          </cell>
          <cell r="M2496" t="str">
            <v>Argentina</v>
          </cell>
          <cell r="Q2496" t="str">
            <v>No mercado</v>
          </cell>
          <cell r="R2496">
            <v>4</v>
          </cell>
          <cell r="S2496">
            <v>0</v>
          </cell>
          <cell r="T2496">
            <v>0</v>
          </cell>
          <cell r="U2496">
            <v>4</v>
          </cell>
          <cell r="V2496">
            <v>0</v>
          </cell>
          <cell r="W2496">
            <v>0</v>
          </cell>
          <cell r="X2496">
            <v>4</v>
          </cell>
          <cell r="Y2496">
            <v>0</v>
          </cell>
          <cell r="Z2496">
            <v>0</v>
          </cell>
          <cell r="AA2496"/>
          <cell r="AB2496"/>
          <cell r="AC2496"/>
          <cell r="AD2496"/>
          <cell r="AE2496"/>
          <cell r="AF2496"/>
          <cell r="AG2496"/>
          <cell r="AH2496"/>
          <cell r="AI2496"/>
          <cell r="AJ2496"/>
          <cell r="AK2496"/>
          <cell r="AL2496"/>
        </row>
        <row r="2497">
          <cell r="D2497" t="str">
            <v>USD</v>
          </cell>
          <cell r="J2497" t="str">
            <v>LETRAS EN GARANTÍA</v>
          </cell>
          <cell r="L2497" t="str">
            <v>TASA CERO</v>
          </cell>
          <cell r="M2497" t="str">
            <v>Argentina</v>
          </cell>
          <cell r="Q2497" t="str">
            <v>No mercado</v>
          </cell>
          <cell r="R2497">
            <v>4</v>
          </cell>
          <cell r="S2497">
            <v>0</v>
          </cell>
          <cell r="T2497">
            <v>0</v>
          </cell>
          <cell r="U2497">
            <v>4</v>
          </cell>
          <cell r="V2497">
            <v>0</v>
          </cell>
          <cell r="W2497">
            <v>0</v>
          </cell>
          <cell r="X2497">
            <v>4</v>
          </cell>
          <cell r="Y2497">
            <v>0</v>
          </cell>
          <cell r="Z2497">
            <v>0</v>
          </cell>
          <cell r="AA2497"/>
          <cell r="AB2497"/>
          <cell r="AC2497"/>
          <cell r="AD2497"/>
          <cell r="AE2497"/>
          <cell r="AF2497"/>
          <cell r="AG2497"/>
          <cell r="AH2497"/>
          <cell r="AI2497"/>
          <cell r="AJ2497"/>
          <cell r="AK2497"/>
          <cell r="AL2497"/>
        </row>
        <row r="2498">
          <cell r="D2498" t="str">
            <v>USD</v>
          </cell>
          <cell r="J2498" t="str">
            <v>LETRAS EN GARANTÍA</v>
          </cell>
          <cell r="L2498" t="str">
            <v>TASA CERO</v>
          </cell>
          <cell r="M2498" t="str">
            <v>Argentina</v>
          </cell>
          <cell r="Q2498" t="str">
            <v>No mercado</v>
          </cell>
          <cell r="R2498">
            <v>4</v>
          </cell>
          <cell r="S2498">
            <v>0</v>
          </cell>
          <cell r="T2498">
            <v>0</v>
          </cell>
          <cell r="U2498">
            <v>4</v>
          </cell>
          <cell r="V2498">
            <v>0</v>
          </cell>
          <cell r="W2498">
            <v>0</v>
          </cell>
          <cell r="X2498">
            <v>4</v>
          </cell>
          <cell r="Y2498">
            <v>0</v>
          </cell>
          <cell r="Z2498">
            <v>0</v>
          </cell>
          <cell r="AA2498"/>
          <cell r="AB2498"/>
          <cell r="AC2498"/>
          <cell r="AD2498"/>
          <cell r="AE2498"/>
          <cell r="AF2498"/>
          <cell r="AG2498"/>
          <cell r="AH2498"/>
          <cell r="AI2498"/>
          <cell r="AJ2498"/>
          <cell r="AK2498"/>
          <cell r="AL2498"/>
        </row>
        <row r="2499">
          <cell r="D2499" t="str">
            <v>USD</v>
          </cell>
          <cell r="J2499" t="str">
            <v>LETRAS EN GARANTÍA</v>
          </cell>
          <cell r="L2499" t="str">
            <v>TASA CERO</v>
          </cell>
          <cell r="M2499" t="str">
            <v>Argentina</v>
          </cell>
          <cell r="Q2499" t="str">
            <v>No mercado</v>
          </cell>
          <cell r="R2499">
            <v>4</v>
          </cell>
          <cell r="S2499">
            <v>0</v>
          </cell>
          <cell r="T2499">
            <v>0</v>
          </cell>
          <cell r="U2499">
            <v>4</v>
          </cell>
          <cell r="V2499">
            <v>0</v>
          </cell>
          <cell r="W2499">
            <v>0</v>
          </cell>
          <cell r="X2499">
            <v>4</v>
          </cell>
          <cell r="Y2499">
            <v>0</v>
          </cell>
          <cell r="Z2499">
            <v>0</v>
          </cell>
          <cell r="AA2499"/>
          <cell r="AB2499"/>
          <cell r="AC2499"/>
          <cell r="AD2499"/>
          <cell r="AE2499"/>
          <cell r="AF2499"/>
          <cell r="AG2499"/>
          <cell r="AH2499"/>
          <cell r="AI2499"/>
          <cell r="AJ2499"/>
          <cell r="AK2499"/>
          <cell r="AL2499"/>
        </row>
        <row r="2500">
          <cell r="D2500" t="str">
            <v>USD</v>
          </cell>
          <cell r="J2500" t="str">
            <v>LETRAS EN GARANTÍA</v>
          </cell>
          <cell r="L2500" t="str">
            <v>TASA CERO</v>
          </cell>
          <cell r="M2500" t="str">
            <v>Argentina</v>
          </cell>
          <cell r="Q2500" t="str">
            <v>No mercado</v>
          </cell>
          <cell r="R2500">
            <v>4</v>
          </cell>
          <cell r="S2500">
            <v>0</v>
          </cell>
          <cell r="T2500">
            <v>0</v>
          </cell>
          <cell r="U2500">
            <v>4</v>
          </cell>
          <cell r="V2500">
            <v>0</v>
          </cell>
          <cell r="W2500">
            <v>0</v>
          </cell>
          <cell r="X2500">
            <v>4</v>
          </cell>
          <cell r="Y2500">
            <v>0</v>
          </cell>
          <cell r="Z2500">
            <v>0</v>
          </cell>
          <cell r="AA2500"/>
          <cell r="AB2500"/>
          <cell r="AC2500"/>
          <cell r="AD2500"/>
          <cell r="AE2500"/>
          <cell r="AF2500"/>
          <cell r="AG2500"/>
          <cell r="AH2500"/>
          <cell r="AI2500"/>
          <cell r="AJ2500"/>
          <cell r="AK2500"/>
          <cell r="AL2500"/>
        </row>
        <row r="2501">
          <cell r="D2501" t="str">
            <v>USD</v>
          </cell>
          <cell r="J2501" t="str">
            <v>LETRAS EN GARANTÍA</v>
          </cell>
          <cell r="L2501" t="str">
            <v>TASA CERO</v>
          </cell>
          <cell r="M2501" t="str">
            <v>Argentina</v>
          </cell>
          <cell r="Q2501" t="str">
            <v>No mercado</v>
          </cell>
          <cell r="R2501">
            <v>4</v>
          </cell>
          <cell r="S2501">
            <v>0</v>
          </cell>
          <cell r="T2501">
            <v>0</v>
          </cell>
          <cell r="U2501">
            <v>4</v>
          </cell>
          <cell r="V2501">
            <v>0</v>
          </cell>
          <cell r="W2501">
            <v>0</v>
          </cell>
          <cell r="X2501">
            <v>4</v>
          </cell>
          <cell r="Y2501">
            <v>0</v>
          </cell>
          <cell r="Z2501">
            <v>0</v>
          </cell>
          <cell r="AA2501"/>
          <cell r="AB2501"/>
          <cell r="AC2501"/>
          <cell r="AD2501"/>
          <cell r="AE2501"/>
          <cell r="AF2501"/>
          <cell r="AG2501"/>
          <cell r="AH2501"/>
          <cell r="AI2501"/>
          <cell r="AJ2501"/>
          <cell r="AK2501"/>
          <cell r="AL2501"/>
        </row>
        <row r="2502">
          <cell r="D2502" t="str">
            <v>USD</v>
          </cell>
          <cell r="J2502" t="str">
            <v>LETRAS EN GARANTÍA</v>
          </cell>
          <cell r="L2502" t="str">
            <v>TASA CERO</v>
          </cell>
          <cell r="M2502" t="str">
            <v>Argentina</v>
          </cell>
          <cell r="Q2502" t="str">
            <v>No mercado</v>
          </cell>
          <cell r="R2502">
            <v>4</v>
          </cell>
          <cell r="S2502">
            <v>0</v>
          </cell>
          <cell r="T2502">
            <v>0</v>
          </cell>
          <cell r="U2502">
            <v>4</v>
          </cell>
          <cell r="V2502">
            <v>0</v>
          </cell>
          <cell r="W2502">
            <v>0</v>
          </cell>
          <cell r="X2502">
            <v>4</v>
          </cell>
          <cell r="Y2502">
            <v>0</v>
          </cell>
          <cell r="Z2502">
            <v>0</v>
          </cell>
          <cell r="AA2502"/>
          <cell r="AB2502"/>
          <cell r="AC2502"/>
          <cell r="AD2502"/>
          <cell r="AE2502"/>
          <cell r="AF2502"/>
          <cell r="AG2502"/>
          <cell r="AH2502"/>
          <cell r="AI2502"/>
          <cell r="AJ2502"/>
          <cell r="AK2502"/>
          <cell r="AL2502"/>
        </row>
        <row r="2503">
          <cell r="D2503" t="str">
            <v>USD</v>
          </cell>
          <cell r="J2503" t="str">
            <v>LETRAS EN GARANTÍA</v>
          </cell>
          <cell r="L2503" t="str">
            <v>TASA CERO</v>
          </cell>
          <cell r="M2503" t="str">
            <v>Argentina</v>
          </cell>
          <cell r="Q2503" t="str">
            <v>No mercado</v>
          </cell>
          <cell r="R2503">
            <v>4</v>
          </cell>
          <cell r="S2503">
            <v>0</v>
          </cell>
          <cell r="T2503">
            <v>0</v>
          </cell>
          <cell r="U2503">
            <v>4</v>
          </cell>
          <cell r="V2503">
            <v>0</v>
          </cell>
          <cell r="W2503">
            <v>0</v>
          </cell>
          <cell r="X2503">
            <v>4</v>
          </cell>
          <cell r="Y2503">
            <v>0</v>
          </cell>
          <cell r="Z2503">
            <v>0</v>
          </cell>
          <cell r="AA2503"/>
          <cell r="AB2503"/>
          <cell r="AC2503"/>
          <cell r="AD2503"/>
          <cell r="AE2503"/>
          <cell r="AF2503"/>
          <cell r="AG2503"/>
          <cell r="AH2503"/>
          <cell r="AI2503"/>
          <cell r="AJ2503"/>
          <cell r="AK2503"/>
          <cell r="AL2503"/>
        </row>
        <row r="2504">
          <cell r="D2504" t="str">
            <v>USD</v>
          </cell>
          <cell r="J2504" t="str">
            <v>LETRAS EN GARANTÍA</v>
          </cell>
          <cell r="L2504" t="str">
            <v>TASA CERO</v>
          </cell>
          <cell r="M2504" t="str">
            <v>Argentina</v>
          </cell>
          <cell r="Q2504" t="str">
            <v>No mercado</v>
          </cell>
          <cell r="R2504">
            <v>4</v>
          </cell>
          <cell r="S2504">
            <v>0</v>
          </cell>
          <cell r="T2504">
            <v>0</v>
          </cell>
          <cell r="U2504">
            <v>4</v>
          </cell>
          <cell r="V2504">
            <v>0</v>
          </cell>
          <cell r="W2504">
            <v>0</v>
          </cell>
          <cell r="X2504">
            <v>4</v>
          </cell>
          <cell r="Y2504">
            <v>0</v>
          </cell>
          <cell r="Z2504">
            <v>0</v>
          </cell>
          <cell r="AA2504"/>
          <cell r="AB2504"/>
          <cell r="AC2504"/>
          <cell r="AD2504"/>
          <cell r="AE2504"/>
          <cell r="AF2504"/>
          <cell r="AG2504"/>
          <cell r="AH2504"/>
          <cell r="AI2504"/>
          <cell r="AJ2504"/>
          <cell r="AK2504"/>
          <cell r="AL2504"/>
        </row>
        <row r="2505">
          <cell r="D2505" t="str">
            <v>USD</v>
          </cell>
          <cell r="J2505" t="str">
            <v>LETRAS EN GARANTÍA</v>
          </cell>
          <cell r="L2505" t="str">
            <v>TASA CERO</v>
          </cell>
          <cell r="M2505" t="str">
            <v>Argentina</v>
          </cell>
          <cell r="Q2505" t="str">
            <v>No mercado</v>
          </cell>
          <cell r="R2505">
            <v>4</v>
          </cell>
          <cell r="S2505">
            <v>0</v>
          </cell>
          <cell r="T2505">
            <v>0</v>
          </cell>
          <cell r="U2505">
            <v>4</v>
          </cell>
          <cell r="V2505">
            <v>0</v>
          </cell>
          <cell r="W2505">
            <v>0</v>
          </cell>
          <cell r="X2505">
            <v>4</v>
          </cell>
          <cell r="Y2505">
            <v>0</v>
          </cell>
          <cell r="Z2505">
            <v>0</v>
          </cell>
          <cell r="AA2505"/>
          <cell r="AB2505"/>
          <cell r="AC2505"/>
          <cell r="AD2505"/>
          <cell r="AE2505"/>
          <cell r="AF2505"/>
          <cell r="AG2505"/>
          <cell r="AH2505"/>
          <cell r="AI2505"/>
          <cell r="AJ2505"/>
          <cell r="AK2505"/>
          <cell r="AL2505"/>
        </row>
        <row r="2506">
          <cell r="D2506" t="str">
            <v>USD</v>
          </cell>
          <cell r="J2506" t="str">
            <v>LETRAS EN GARANTÍA</v>
          </cell>
          <cell r="L2506" t="str">
            <v>TASA CERO</v>
          </cell>
          <cell r="M2506" t="str">
            <v>Argentina</v>
          </cell>
          <cell r="Q2506" t="str">
            <v>No mercado</v>
          </cell>
          <cell r="R2506">
            <v>4</v>
          </cell>
          <cell r="S2506">
            <v>0</v>
          </cell>
          <cell r="T2506">
            <v>0</v>
          </cell>
          <cell r="U2506">
            <v>4</v>
          </cell>
          <cell r="V2506">
            <v>0</v>
          </cell>
          <cell r="W2506">
            <v>0</v>
          </cell>
          <cell r="X2506">
            <v>4</v>
          </cell>
          <cell r="Y2506">
            <v>0</v>
          </cell>
          <cell r="Z2506">
            <v>0</v>
          </cell>
          <cell r="AA2506"/>
          <cell r="AB2506"/>
          <cell r="AC2506"/>
          <cell r="AD2506"/>
          <cell r="AE2506"/>
          <cell r="AF2506"/>
          <cell r="AG2506"/>
          <cell r="AH2506"/>
          <cell r="AI2506"/>
          <cell r="AJ2506"/>
          <cell r="AK2506"/>
          <cell r="AL2506"/>
        </row>
        <row r="2507">
          <cell r="D2507" t="str">
            <v>USD</v>
          </cell>
          <cell r="J2507" t="str">
            <v>LETRAS EN GARANTÍA</v>
          </cell>
          <cell r="L2507" t="str">
            <v>TASA CERO</v>
          </cell>
          <cell r="M2507" t="str">
            <v>Argentina</v>
          </cell>
          <cell r="Q2507" t="str">
            <v>No mercado</v>
          </cell>
          <cell r="R2507">
            <v>4</v>
          </cell>
          <cell r="S2507">
            <v>0</v>
          </cell>
          <cell r="T2507">
            <v>0</v>
          </cell>
          <cell r="U2507">
            <v>4</v>
          </cell>
          <cell r="V2507">
            <v>0</v>
          </cell>
          <cell r="W2507">
            <v>0</v>
          </cell>
          <cell r="X2507">
            <v>4</v>
          </cell>
          <cell r="Y2507">
            <v>0</v>
          </cell>
          <cell r="Z2507">
            <v>0</v>
          </cell>
          <cell r="AA2507"/>
          <cell r="AB2507"/>
          <cell r="AC2507"/>
          <cell r="AD2507"/>
          <cell r="AE2507"/>
          <cell r="AF2507"/>
          <cell r="AG2507"/>
          <cell r="AH2507"/>
          <cell r="AI2507"/>
          <cell r="AJ2507"/>
          <cell r="AK2507"/>
          <cell r="AL2507"/>
        </row>
        <row r="2508">
          <cell r="D2508" t="str">
            <v>USD</v>
          </cell>
          <cell r="J2508" t="str">
            <v>LETRAS EN GARANTÍA</v>
          </cell>
          <cell r="L2508" t="str">
            <v>TASA CERO</v>
          </cell>
          <cell r="M2508" t="str">
            <v>Argentina</v>
          </cell>
          <cell r="Q2508" t="str">
            <v>No mercado</v>
          </cell>
          <cell r="R2508">
            <v>4</v>
          </cell>
          <cell r="S2508">
            <v>0</v>
          </cell>
          <cell r="T2508">
            <v>0</v>
          </cell>
          <cell r="U2508">
            <v>4</v>
          </cell>
          <cell r="V2508">
            <v>0</v>
          </cell>
          <cell r="W2508">
            <v>0</v>
          </cell>
          <cell r="X2508">
            <v>4</v>
          </cell>
          <cell r="Y2508">
            <v>0</v>
          </cell>
          <cell r="Z2508">
            <v>0</v>
          </cell>
          <cell r="AA2508"/>
          <cell r="AB2508"/>
          <cell r="AC2508"/>
          <cell r="AD2508"/>
          <cell r="AE2508"/>
          <cell r="AF2508"/>
          <cell r="AG2508"/>
          <cell r="AH2508"/>
          <cell r="AI2508"/>
          <cell r="AJ2508"/>
          <cell r="AK2508"/>
          <cell r="AL2508"/>
        </row>
        <row r="2509">
          <cell r="D2509" t="str">
            <v>USD</v>
          </cell>
          <cell r="J2509" t="str">
            <v>LETRAS EN GARANTÍA</v>
          </cell>
          <cell r="L2509" t="str">
            <v>TASA CERO</v>
          </cell>
          <cell r="M2509" t="str">
            <v>Argentina</v>
          </cell>
          <cell r="Q2509" t="str">
            <v>No mercado</v>
          </cell>
          <cell r="R2509">
            <v>4</v>
          </cell>
          <cell r="S2509">
            <v>0</v>
          </cell>
          <cell r="T2509">
            <v>0</v>
          </cell>
          <cell r="U2509">
            <v>4</v>
          </cell>
          <cell r="V2509">
            <v>0</v>
          </cell>
          <cell r="W2509">
            <v>0</v>
          </cell>
          <cell r="X2509">
            <v>4</v>
          </cell>
          <cell r="Y2509">
            <v>0</v>
          </cell>
          <cell r="Z2509">
            <v>0</v>
          </cell>
          <cell r="AA2509"/>
          <cell r="AB2509"/>
          <cell r="AC2509"/>
          <cell r="AD2509"/>
          <cell r="AE2509"/>
          <cell r="AF2509"/>
          <cell r="AG2509"/>
          <cell r="AH2509"/>
          <cell r="AI2509"/>
          <cell r="AJ2509"/>
          <cell r="AK2509"/>
          <cell r="AL2509"/>
        </row>
        <row r="2510">
          <cell r="D2510" t="str">
            <v>USD</v>
          </cell>
          <cell r="J2510" t="str">
            <v>LETRAS EN GARANTÍA</v>
          </cell>
          <cell r="L2510" t="str">
            <v>TASA CERO</v>
          </cell>
          <cell r="M2510" t="str">
            <v>Argentina</v>
          </cell>
          <cell r="Q2510" t="str">
            <v>No mercado</v>
          </cell>
          <cell r="R2510">
            <v>4</v>
          </cell>
          <cell r="S2510">
            <v>0</v>
          </cell>
          <cell r="T2510">
            <v>0</v>
          </cell>
          <cell r="U2510">
            <v>4</v>
          </cell>
          <cell r="V2510">
            <v>0</v>
          </cell>
          <cell r="W2510">
            <v>0</v>
          </cell>
          <cell r="X2510">
            <v>4</v>
          </cell>
          <cell r="Y2510">
            <v>0</v>
          </cell>
          <cell r="Z2510">
            <v>0</v>
          </cell>
          <cell r="AA2510"/>
          <cell r="AB2510"/>
          <cell r="AC2510"/>
          <cell r="AD2510"/>
          <cell r="AE2510"/>
          <cell r="AF2510"/>
          <cell r="AG2510"/>
          <cell r="AH2510"/>
          <cell r="AI2510"/>
          <cell r="AJ2510"/>
          <cell r="AK2510"/>
          <cell r="AL2510"/>
        </row>
        <row r="2511">
          <cell r="D2511" t="str">
            <v>USD</v>
          </cell>
          <cell r="J2511" t="str">
            <v>LETRAS EN GARANTÍA</v>
          </cell>
          <cell r="L2511" t="str">
            <v>TASA CERO</v>
          </cell>
          <cell r="M2511" t="str">
            <v>Argentina</v>
          </cell>
          <cell r="Q2511" t="str">
            <v>No mercado</v>
          </cell>
          <cell r="R2511">
            <v>4</v>
          </cell>
          <cell r="S2511">
            <v>0</v>
          </cell>
          <cell r="T2511">
            <v>0</v>
          </cell>
          <cell r="U2511">
            <v>4</v>
          </cell>
          <cell r="V2511">
            <v>0</v>
          </cell>
          <cell r="W2511">
            <v>0</v>
          </cell>
          <cell r="X2511">
            <v>4</v>
          </cell>
          <cell r="Y2511">
            <v>0</v>
          </cell>
          <cell r="Z2511">
            <v>0</v>
          </cell>
          <cell r="AA2511"/>
          <cell r="AB2511"/>
          <cell r="AC2511"/>
          <cell r="AD2511"/>
          <cell r="AE2511"/>
          <cell r="AF2511"/>
          <cell r="AG2511"/>
          <cell r="AH2511"/>
          <cell r="AI2511"/>
          <cell r="AJ2511"/>
          <cell r="AK2511"/>
          <cell r="AL2511"/>
        </row>
        <row r="2512">
          <cell r="D2512" t="str">
            <v>USD</v>
          </cell>
          <cell r="J2512" t="str">
            <v>LETRAS EN GARANTÍA</v>
          </cell>
          <cell r="L2512" t="str">
            <v>TASA CERO</v>
          </cell>
          <cell r="M2512" t="str">
            <v>Argentina</v>
          </cell>
          <cell r="Q2512" t="str">
            <v>No mercado</v>
          </cell>
          <cell r="R2512">
            <v>4</v>
          </cell>
          <cell r="S2512">
            <v>0</v>
          </cell>
          <cell r="T2512">
            <v>0</v>
          </cell>
          <cell r="U2512">
            <v>4</v>
          </cell>
          <cell r="V2512">
            <v>0</v>
          </cell>
          <cell r="W2512">
            <v>0</v>
          </cell>
          <cell r="X2512">
            <v>4</v>
          </cell>
          <cell r="Y2512">
            <v>0</v>
          </cell>
          <cell r="Z2512">
            <v>0</v>
          </cell>
          <cell r="AA2512"/>
          <cell r="AB2512"/>
          <cell r="AC2512"/>
          <cell r="AD2512"/>
          <cell r="AE2512"/>
          <cell r="AF2512"/>
          <cell r="AG2512"/>
          <cell r="AH2512"/>
          <cell r="AI2512"/>
          <cell r="AJ2512"/>
          <cell r="AK2512"/>
          <cell r="AL2512"/>
        </row>
        <row r="2513">
          <cell r="D2513" t="str">
            <v>USD</v>
          </cell>
          <cell r="J2513" t="str">
            <v>LETRAS EN GARANTÍA</v>
          </cell>
          <cell r="L2513" t="str">
            <v>TASA CERO</v>
          </cell>
          <cell r="M2513" t="str">
            <v>Argentina</v>
          </cell>
          <cell r="Q2513" t="str">
            <v>No mercado</v>
          </cell>
          <cell r="R2513">
            <v>4</v>
          </cell>
          <cell r="S2513">
            <v>0</v>
          </cell>
          <cell r="T2513">
            <v>0</v>
          </cell>
          <cell r="U2513">
            <v>4</v>
          </cell>
          <cell r="V2513">
            <v>0</v>
          </cell>
          <cell r="W2513">
            <v>0</v>
          </cell>
          <cell r="X2513">
            <v>4</v>
          </cell>
          <cell r="Y2513">
            <v>0</v>
          </cell>
          <cell r="Z2513">
            <v>0</v>
          </cell>
          <cell r="AA2513"/>
          <cell r="AB2513"/>
          <cell r="AC2513"/>
          <cell r="AD2513"/>
          <cell r="AE2513"/>
          <cell r="AF2513"/>
          <cell r="AG2513"/>
          <cell r="AH2513"/>
          <cell r="AI2513"/>
          <cell r="AJ2513"/>
          <cell r="AK2513"/>
          <cell r="AL2513"/>
        </row>
        <row r="2514">
          <cell r="D2514" t="str">
            <v>USD</v>
          </cell>
          <cell r="J2514" t="str">
            <v>LETRAS EN GARANTÍA</v>
          </cell>
          <cell r="L2514" t="str">
            <v>TASA CERO</v>
          </cell>
          <cell r="M2514" t="str">
            <v>Argentina</v>
          </cell>
          <cell r="Q2514" t="str">
            <v>No mercado</v>
          </cell>
          <cell r="R2514">
            <v>4</v>
          </cell>
          <cell r="S2514">
            <v>0</v>
          </cell>
          <cell r="T2514">
            <v>0</v>
          </cell>
          <cell r="U2514">
            <v>4</v>
          </cell>
          <cell r="V2514">
            <v>0</v>
          </cell>
          <cell r="W2514">
            <v>0</v>
          </cell>
          <cell r="X2514">
            <v>4</v>
          </cell>
          <cell r="Y2514">
            <v>0</v>
          </cell>
          <cell r="Z2514">
            <v>0</v>
          </cell>
          <cell r="AA2514"/>
          <cell r="AB2514"/>
          <cell r="AC2514"/>
          <cell r="AD2514"/>
          <cell r="AE2514"/>
          <cell r="AF2514"/>
          <cell r="AG2514"/>
          <cell r="AH2514"/>
          <cell r="AI2514"/>
          <cell r="AJ2514"/>
          <cell r="AK2514"/>
          <cell r="AL2514"/>
        </row>
        <row r="2515">
          <cell r="D2515" t="str">
            <v>USD</v>
          </cell>
          <cell r="J2515" t="str">
            <v>LETRAS EN GARANTÍA</v>
          </cell>
          <cell r="L2515" t="str">
            <v>TASA CERO</v>
          </cell>
          <cell r="M2515" t="str">
            <v>Argentina</v>
          </cell>
          <cell r="Q2515" t="str">
            <v>No mercado</v>
          </cell>
          <cell r="R2515">
            <v>4</v>
          </cell>
          <cell r="S2515">
            <v>0</v>
          </cell>
          <cell r="T2515">
            <v>0</v>
          </cell>
          <cell r="U2515">
            <v>4</v>
          </cell>
          <cell r="V2515">
            <v>0</v>
          </cell>
          <cell r="W2515">
            <v>0</v>
          </cell>
          <cell r="X2515">
            <v>4</v>
          </cell>
          <cell r="Y2515">
            <v>0</v>
          </cell>
          <cell r="Z2515">
            <v>0</v>
          </cell>
          <cell r="AA2515"/>
          <cell r="AB2515"/>
          <cell r="AC2515"/>
          <cell r="AD2515"/>
          <cell r="AE2515"/>
          <cell r="AF2515"/>
          <cell r="AG2515"/>
          <cell r="AH2515"/>
          <cell r="AI2515"/>
          <cell r="AJ2515"/>
          <cell r="AK2515"/>
          <cell r="AL2515"/>
        </row>
        <row r="2516">
          <cell r="D2516" t="str">
            <v>USD</v>
          </cell>
          <cell r="J2516" t="str">
            <v>LETRAS EN GARANTÍA</v>
          </cell>
          <cell r="L2516" t="str">
            <v>TASA CERO</v>
          </cell>
          <cell r="M2516" t="str">
            <v>Argentina</v>
          </cell>
          <cell r="Q2516" t="str">
            <v>No mercado</v>
          </cell>
          <cell r="R2516">
            <v>4</v>
          </cell>
          <cell r="S2516">
            <v>0</v>
          </cell>
          <cell r="T2516">
            <v>0</v>
          </cell>
          <cell r="U2516">
            <v>4</v>
          </cell>
          <cell r="V2516">
            <v>0</v>
          </cell>
          <cell r="W2516">
            <v>0</v>
          </cell>
          <cell r="X2516">
            <v>4</v>
          </cell>
          <cell r="Y2516">
            <v>0</v>
          </cell>
          <cell r="Z2516">
            <v>0</v>
          </cell>
          <cell r="AA2516"/>
          <cell r="AB2516"/>
          <cell r="AC2516"/>
          <cell r="AD2516"/>
          <cell r="AE2516"/>
          <cell r="AF2516"/>
          <cell r="AG2516"/>
          <cell r="AH2516"/>
          <cell r="AI2516"/>
          <cell r="AJ2516"/>
          <cell r="AK2516"/>
          <cell r="AL2516"/>
        </row>
        <row r="2517">
          <cell r="D2517" t="str">
            <v>USD</v>
          </cell>
          <cell r="J2517" t="str">
            <v>LETRAS EN GARANTÍA</v>
          </cell>
          <cell r="L2517" t="str">
            <v>TASA CERO</v>
          </cell>
          <cell r="M2517" t="str">
            <v>Argentina</v>
          </cell>
          <cell r="Q2517" t="str">
            <v>No mercado</v>
          </cell>
          <cell r="R2517">
            <v>4</v>
          </cell>
          <cell r="S2517">
            <v>0</v>
          </cell>
          <cell r="T2517">
            <v>0</v>
          </cell>
          <cell r="U2517">
            <v>4</v>
          </cell>
          <cell r="V2517">
            <v>0</v>
          </cell>
          <cell r="W2517">
            <v>0</v>
          </cell>
          <cell r="X2517">
            <v>4</v>
          </cell>
          <cell r="Y2517">
            <v>0</v>
          </cell>
          <cell r="Z2517">
            <v>0</v>
          </cell>
          <cell r="AA2517"/>
          <cell r="AB2517"/>
          <cell r="AC2517"/>
          <cell r="AD2517"/>
          <cell r="AE2517"/>
          <cell r="AF2517"/>
          <cell r="AG2517"/>
          <cell r="AH2517"/>
          <cell r="AI2517"/>
          <cell r="AJ2517"/>
          <cell r="AK2517"/>
          <cell r="AL2517"/>
        </row>
        <row r="2518">
          <cell r="D2518" t="str">
            <v>USD</v>
          </cell>
          <cell r="J2518" t="str">
            <v>LETRAS EN GARANTÍA</v>
          </cell>
          <cell r="L2518" t="str">
            <v>TASA CERO</v>
          </cell>
          <cell r="M2518" t="str">
            <v>Argentina</v>
          </cell>
          <cell r="Q2518" t="str">
            <v>No mercado</v>
          </cell>
          <cell r="R2518">
            <v>4</v>
          </cell>
          <cell r="S2518">
            <v>0</v>
          </cell>
          <cell r="T2518">
            <v>0</v>
          </cell>
          <cell r="U2518">
            <v>4</v>
          </cell>
          <cell r="V2518">
            <v>0</v>
          </cell>
          <cell r="W2518">
            <v>0</v>
          </cell>
          <cell r="X2518">
            <v>4</v>
          </cell>
          <cell r="Y2518">
            <v>0</v>
          </cell>
          <cell r="Z2518">
            <v>0</v>
          </cell>
          <cell r="AA2518"/>
          <cell r="AB2518"/>
          <cell r="AC2518"/>
          <cell r="AD2518"/>
          <cell r="AE2518"/>
          <cell r="AF2518"/>
          <cell r="AG2518"/>
          <cell r="AH2518"/>
          <cell r="AI2518"/>
          <cell r="AJ2518"/>
          <cell r="AK2518"/>
          <cell r="AL2518"/>
        </row>
        <row r="2519">
          <cell r="D2519" t="str">
            <v>USD</v>
          </cell>
          <cell r="J2519" t="str">
            <v>LETRAS EN GARANTÍA</v>
          </cell>
          <cell r="L2519" t="str">
            <v>TASA CERO</v>
          </cell>
          <cell r="M2519" t="str">
            <v>Argentina</v>
          </cell>
          <cell r="Q2519" t="str">
            <v>No mercado</v>
          </cell>
          <cell r="R2519">
            <v>4</v>
          </cell>
          <cell r="S2519">
            <v>0</v>
          </cell>
          <cell r="T2519">
            <v>0</v>
          </cell>
          <cell r="U2519">
            <v>4</v>
          </cell>
          <cell r="V2519">
            <v>0</v>
          </cell>
          <cell r="W2519">
            <v>0</v>
          </cell>
          <cell r="X2519">
            <v>4</v>
          </cell>
          <cell r="Y2519">
            <v>0</v>
          </cell>
          <cell r="Z2519">
            <v>0</v>
          </cell>
          <cell r="AA2519"/>
          <cell r="AB2519"/>
          <cell r="AC2519"/>
          <cell r="AD2519"/>
          <cell r="AE2519"/>
          <cell r="AF2519"/>
          <cell r="AG2519"/>
          <cell r="AH2519"/>
          <cell r="AI2519"/>
          <cell r="AJ2519"/>
          <cell r="AK2519"/>
          <cell r="AL2519"/>
        </row>
        <row r="2520">
          <cell r="D2520" t="str">
            <v>USD</v>
          </cell>
          <cell r="J2520" t="str">
            <v>LETRAS EN GARANTÍA</v>
          </cell>
          <cell r="L2520" t="str">
            <v>TASA CERO</v>
          </cell>
          <cell r="M2520" t="str">
            <v>Argentina</v>
          </cell>
          <cell r="Q2520" t="str">
            <v>No mercado</v>
          </cell>
          <cell r="R2520">
            <v>4</v>
          </cell>
          <cell r="S2520">
            <v>0</v>
          </cell>
          <cell r="T2520">
            <v>0</v>
          </cell>
          <cell r="U2520">
            <v>4</v>
          </cell>
          <cell r="V2520">
            <v>0</v>
          </cell>
          <cell r="W2520">
            <v>0</v>
          </cell>
          <cell r="X2520">
            <v>4</v>
          </cell>
          <cell r="Y2520">
            <v>0</v>
          </cell>
          <cell r="Z2520">
            <v>0</v>
          </cell>
          <cell r="AA2520"/>
          <cell r="AB2520"/>
          <cell r="AC2520"/>
          <cell r="AD2520"/>
          <cell r="AE2520"/>
          <cell r="AF2520"/>
          <cell r="AG2520"/>
          <cell r="AH2520"/>
          <cell r="AI2520"/>
          <cell r="AJ2520"/>
          <cell r="AK2520"/>
          <cell r="AL2520"/>
        </row>
        <row r="2521">
          <cell r="D2521" t="str">
            <v>USD</v>
          </cell>
          <cell r="J2521" t="str">
            <v>LETRAS EN GARANTÍA</v>
          </cell>
          <cell r="L2521" t="str">
            <v>TASA CERO</v>
          </cell>
          <cell r="M2521" t="str">
            <v>Argentina</v>
          </cell>
          <cell r="Q2521" t="str">
            <v>No mercado</v>
          </cell>
          <cell r="R2521">
            <v>4</v>
          </cell>
          <cell r="S2521">
            <v>0</v>
          </cell>
          <cell r="T2521">
            <v>0</v>
          </cell>
          <cell r="U2521">
            <v>4</v>
          </cell>
          <cell r="V2521">
            <v>0</v>
          </cell>
          <cell r="W2521">
            <v>0</v>
          </cell>
          <cell r="X2521">
            <v>4</v>
          </cell>
          <cell r="Y2521">
            <v>0</v>
          </cell>
          <cell r="Z2521">
            <v>0</v>
          </cell>
          <cell r="AA2521"/>
          <cell r="AB2521"/>
          <cell r="AC2521"/>
          <cell r="AD2521"/>
          <cell r="AE2521"/>
          <cell r="AF2521"/>
          <cell r="AG2521"/>
          <cell r="AH2521"/>
          <cell r="AI2521"/>
          <cell r="AJ2521"/>
          <cell r="AK2521"/>
          <cell r="AL2521"/>
        </row>
        <row r="2522">
          <cell r="D2522" t="str">
            <v>USD</v>
          </cell>
          <cell r="J2522" t="str">
            <v>LETRAS EN GARANTÍA</v>
          </cell>
          <cell r="L2522" t="str">
            <v>TASA CERO</v>
          </cell>
          <cell r="M2522" t="str">
            <v>Argentina</v>
          </cell>
          <cell r="Q2522" t="str">
            <v>No mercado</v>
          </cell>
          <cell r="R2522">
            <v>4</v>
          </cell>
          <cell r="S2522">
            <v>0</v>
          </cell>
          <cell r="T2522">
            <v>0</v>
          </cell>
          <cell r="U2522">
            <v>4</v>
          </cell>
          <cell r="V2522">
            <v>0</v>
          </cell>
          <cell r="W2522">
            <v>0</v>
          </cell>
          <cell r="X2522">
            <v>4</v>
          </cell>
          <cell r="Y2522">
            <v>0</v>
          </cell>
          <cell r="Z2522">
            <v>0</v>
          </cell>
          <cell r="AA2522"/>
          <cell r="AB2522"/>
          <cell r="AC2522"/>
          <cell r="AD2522"/>
          <cell r="AE2522"/>
          <cell r="AF2522"/>
          <cell r="AG2522"/>
          <cell r="AH2522"/>
          <cell r="AI2522"/>
          <cell r="AJ2522"/>
          <cell r="AK2522"/>
          <cell r="AL2522"/>
        </row>
        <row r="2523">
          <cell r="D2523" t="str">
            <v>USD</v>
          </cell>
          <cell r="J2523" t="str">
            <v>LETRAS EN GARANTÍA</v>
          </cell>
          <cell r="L2523" t="str">
            <v>TASA CERO</v>
          </cell>
          <cell r="M2523" t="str">
            <v>Argentina</v>
          </cell>
          <cell r="Q2523" t="str">
            <v>No mercado</v>
          </cell>
          <cell r="R2523">
            <v>4</v>
          </cell>
          <cell r="S2523">
            <v>0</v>
          </cell>
          <cell r="T2523">
            <v>0</v>
          </cell>
          <cell r="U2523">
            <v>4</v>
          </cell>
          <cell r="V2523">
            <v>0</v>
          </cell>
          <cell r="W2523">
            <v>0</v>
          </cell>
          <cell r="X2523">
            <v>4</v>
          </cell>
          <cell r="Y2523">
            <v>0</v>
          </cell>
          <cell r="Z2523">
            <v>0</v>
          </cell>
          <cell r="AA2523"/>
          <cell r="AB2523"/>
          <cell r="AC2523"/>
          <cell r="AD2523"/>
          <cell r="AE2523"/>
          <cell r="AF2523"/>
          <cell r="AG2523"/>
          <cell r="AH2523"/>
          <cell r="AI2523"/>
          <cell r="AJ2523"/>
          <cell r="AK2523"/>
          <cell r="AL2523"/>
        </row>
        <row r="2524">
          <cell r="D2524" t="str">
            <v>USD</v>
          </cell>
          <cell r="J2524" t="str">
            <v>LETRAS EN GARANTÍA</v>
          </cell>
          <cell r="L2524" t="str">
            <v>TASA CERO</v>
          </cell>
          <cell r="M2524" t="str">
            <v>Argentina</v>
          </cell>
          <cell r="Q2524" t="str">
            <v>No mercado</v>
          </cell>
          <cell r="R2524">
            <v>4</v>
          </cell>
          <cell r="S2524">
            <v>0</v>
          </cell>
          <cell r="T2524">
            <v>0</v>
          </cell>
          <cell r="U2524">
            <v>4</v>
          </cell>
          <cell r="V2524">
            <v>0</v>
          </cell>
          <cell r="W2524">
            <v>0</v>
          </cell>
          <cell r="X2524">
            <v>4</v>
          </cell>
          <cell r="Y2524">
            <v>0</v>
          </cell>
          <cell r="Z2524">
            <v>0</v>
          </cell>
          <cell r="AA2524"/>
          <cell r="AB2524"/>
          <cell r="AC2524"/>
          <cell r="AD2524"/>
          <cell r="AE2524"/>
          <cell r="AF2524"/>
          <cell r="AG2524"/>
          <cell r="AH2524"/>
          <cell r="AI2524"/>
          <cell r="AJ2524"/>
          <cell r="AK2524"/>
          <cell r="AL2524"/>
        </row>
        <row r="2525">
          <cell r="D2525" t="str">
            <v>USD</v>
          </cell>
          <cell r="J2525" t="str">
            <v>LETRAS EN GARANTÍA</v>
          </cell>
          <cell r="L2525" t="str">
            <v>TASA CERO</v>
          </cell>
          <cell r="M2525" t="str">
            <v>Argentina</v>
          </cell>
          <cell r="Q2525" t="str">
            <v>No mercado</v>
          </cell>
          <cell r="R2525">
            <v>4</v>
          </cell>
          <cell r="S2525">
            <v>0</v>
          </cell>
          <cell r="T2525">
            <v>0</v>
          </cell>
          <cell r="U2525">
            <v>4</v>
          </cell>
          <cell r="V2525">
            <v>0</v>
          </cell>
          <cell r="W2525">
            <v>0</v>
          </cell>
          <cell r="X2525">
            <v>4</v>
          </cell>
          <cell r="Y2525">
            <v>0</v>
          </cell>
          <cell r="Z2525">
            <v>0</v>
          </cell>
          <cell r="AA2525"/>
          <cell r="AB2525"/>
          <cell r="AC2525"/>
          <cell r="AD2525"/>
          <cell r="AE2525"/>
          <cell r="AF2525"/>
          <cell r="AG2525"/>
          <cell r="AH2525"/>
          <cell r="AI2525"/>
          <cell r="AJ2525"/>
          <cell r="AK2525"/>
          <cell r="AL2525"/>
        </row>
        <row r="2526">
          <cell r="D2526" t="str">
            <v>USD</v>
          </cell>
          <cell r="J2526" t="str">
            <v>LETRAS EN GARANTÍA</v>
          </cell>
          <cell r="L2526" t="str">
            <v>TASA CERO</v>
          </cell>
          <cell r="M2526" t="str">
            <v>Argentina</v>
          </cell>
          <cell r="Q2526" t="str">
            <v>No mercado</v>
          </cell>
          <cell r="R2526">
            <v>4</v>
          </cell>
          <cell r="S2526">
            <v>0</v>
          </cell>
          <cell r="T2526">
            <v>0</v>
          </cell>
          <cell r="U2526">
            <v>4</v>
          </cell>
          <cell r="V2526">
            <v>0</v>
          </cell>
          <cell r="W2526">
            <v>0</v>
          </cell>
          <cell r="X2526">
            <v>4</v>
          </cell>
          <cell r="Y2526">
            <v>0</v>
          </cell>
          <cell r="Z2526">
            <v>0</v>
          </cell>
          <cell r="AA2526"/>
          <cell r="AB2526"/>
          <cell r="AC2526"/>
          <cell r="AD2526"/>
          <cell r="AE2526"/>
          <cell r="AF2526"/>
          <cell r="AG2526"/>
          <cell r="AH2526"/>
          <cell r="AI2526"/>
          <cell r="AJ2526"/>
          <cell r="AK2526"/>
          <cell r="AL2526"/>
        </row>
        <row r="2527">
          <cell r="D2527" t="str">
            <v>USD</v>
          </cell>
          <cell r="J2527" t="str">
            <v>LETRAS EN GARANTÍA</v>
          </cell>
          <cell r="L2527" t="str">
            <v>TASA CERO</v>
          </cell>
          <cell r="M2527" t="str">
            <v>Argentina</v>
          </cell>
          <cell r="Q2527" t="str">
            <v>No mercado</v>
          </cell>
          <cell r="R2527">
            <v>4</v>
          </cell>
          <cell r="S2527">
            <v>0</v>
          </cell>
          <cell r="T2527">
            <v>0</v>
          </cell>
          <cell r="U2527">
            <v>4</v>
          </cell>
          <cell r="V2527">
            <v>0</v>
          </cell>
          <cell r="W2527">
            <v>0</v>
          </cell>
          <cell r="X2527">
            <v>4</v>
          </cell>
          <cell r="Y2527">
            <v>0</v>
          </cell>
          <cell r="Z2527">
            <v>0</v>
          </cell>
          <cell r="AA2527"/>
          <cell r="AB2527"/>
          <cell r="AC2527"/>
          <cell r="AD2527"/>
          <cell r="AE2527"/>
          <cell r="AF2527"/>
          <cell r="AG2527"/>
          <cell r="AH2527"/>
          <cell r="AI2527"/>
          <cell r="AJ2527"/>
          <cell r="AK2527"/>
          <cell r="AL2527"/>
        </row>
        <row r="2528">
          <cell r="D2528" t="str">
            <v>USD</v>
          </cell>
          <cell r="J2528" t="str">
            <v>LETRAS EN GARANTÍA</v>
          </cell>
          <cell r="L2528" t="str">
            <v>TASA CERO</v>
          </cell>
          <cell r="M2528" t="str">
            <v>Argentina</v>
          </cell>
          <cell r="Q2528" t="str">
            <v>No mercado</v>
          </cell>
          <cell r="R2528">
            <v>4</v>
          </cell>
          <cell r="S2528">
            <v>0</v>
          </cell>
          <cell r="T2528">
            <v>0</v>
          </cell>
          <cell r="U2528">
            <v>4</v>
          </cell>
          <cell r="V2528">
            <v>0</v>
          </cell>
          <cell r="W2528">
            <v>0</v>
          </cell>
          <cell r="X2528">
            <v>4</v>
          </cell>
          <cell r="Y2528">
            <v>0</v>
          </cell>
          <cell r="Z2528">
            <v>0</v>
          </cell>
          <cell r="AA2528"/>
          <cell r="AB2528"/>
          <cell r="AC2528"/>
          <cell r="AD2528"/>
          <cell r="AE2528"/>
          <cell r="AF2528"/>
          <cell r="AG2528"/>
          <cell r="AH2528"/>
          <cell r="AI2528"/>
          <cell r="AJ2528"/>
          <cell r="AK2528"/>
          <cell r="AL2528"/>
        </row>
        <row r="2529">
          <cell r="D2529" t="str">
            <v>USD</v>
          </cell>
          <cell r="J2529" t="str">
            <v>LETRAS EN GARANTÍA</v>
          </cell>
          <cell r="L2529" t="str">
            <v>TASA CERO</v>
          </cell>
          <cell r="M2529" t="str">
            <v>Argentina</v>
          </cell>
          <cell r="Q2529" t="str">
            <v>No mercado</v>
          </cell>
          <cell r="R2529">
            <v>4</v>
          </cell>
          <cell r="S2529">
            <v>0</v>
          </cell>
          <cell r="T2529">
            <v>0</v>
          </cell>
          <cell r="U2529">
            <v>4</v>
          </cell>
          <cell r="V2529">
            <v>0</v>
          </cell>
          <cell r="W2529">
            <v>0</v>
          </cell>
          <cell r="X2529">
            <v>4</v>
          </cell>
          <cell r="Y2529">
            <v>0</v>
          </cell>
          <cell r="Z2529">
            <v>0</v>
          </cell>
          <cell r="AA2529"/>
          <cell r="AB2529"/>
          <cell r="AC2529"/>
          <cell r="AD2529"/>
          <cell r="AE2529"/>
          <cell r="AF2529"/>
          <cell r="AG2529"/>
          <cell r="AH2529"/>
          <cell r="AI2529"/>
          <cell r="AJ2529"/>
          <cell r="AK2529"/>
          <cell r="AL2529"/>
        </row>
        <row r="2530">
          <cell r="D2530" t="str">
            <v>USD</v>
          </cell>
          <cell r="J2530" t="str">
            <v>LETRAS EN GARANTÍA</v>
          </cell>
          <cell r="L2530" t="str">
            <v>TASA CERO</v>
          </cell>
          <cell r="M2530" t="str">
            <v>Argentina</v>
          </cell>
          <cell r="Q2530" t="str">
            <v>No mercado</v>
          </cell>
          <cell r="R2530">
            <v>4</v>
          </cell>
          <cell r="S2530">
            <v>0</v>
          </cell>
          <cell r="T2530">
            <v>0</v>
          </cell>
          <cell r="U2530">
            <v>4</v>
          </cell>
          <cell r="V2530">
            <v>0</v>
          </cell>
          <cell r="W2530">
            <v>0</v>
          </cell>
          <cell r="X2530">
            <v>4</v>
          </cell>
          <cell r="Y2530">
            <v>0</v>
          </cell>
          <cell r="Z2530">
            <v>0</v>
          </cell>
          <cell r="AA2530"/>
          <cell r="AB2530"/>
          <cell r="AC2530"/>
          <cell r="AD2530"/>
          <cell r="AE2530"/>
          <cell r="AF2530"/>
          <cell r="AG2530"/>
          <cell r="AH2530"/>
          <cell r="AI2530"/>
          <cell r="AJ2530"/>
          <cell r="AK2530"/>
          <cell r="AL2530"/>
        </row>
        <row r="2531">
          <cell r="D2531" t="str">
            <v>USD</v>
          </cell>
          <cell r="J2531" t="str">
            <v>LETRAS EN GARANTÍA</v>
          </cell>
          <cell r="L2531" t="str">
            <v>TASA CERO</v>
          </cell>
          <cell r="M2531" t="str">
            <v>Argentina</v>
          </cell>
          <cell r="Q2531" t="str">
            <v>No mercado</v>
          </cell>
          <cell r="R2531">
            <v>4</v>
          </cell>
          <cell r="S2531">
            <v>0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  <cell r="X2531">
            <v>4</v>
          </cell>
          <cell r="Y2531">
            <v>0</v>
          </cell>
          <cell r="Z2531">
            <v>0</v>
          </cell>
          <cell r="AA2531"/>
          <cell r="AB2531"/>
          <cell r="AC2531"/>
          <cell r="AD2531"/>
          <cell r="AE2531"/>
          <cell r="AF2531"/>
          <cell r="AG2531"/>
          <cell r="AH2531"/>
          <cell r="AI2531"/>
          <cell r="AJ2531"/>
          <cell r="AK2531"/>
          <cell r="AL2531"/>
        </row>
        <row r="2532">
          <cell r="D2532" t="str">
            <v>USD</v>
          </cell>
          <cell r="J2532" t="str">
            <v>LETRAS EN GARANTÍA</v>
          </cell>
          <cell r="L2532" t="str">
            <v>TASA CERO</v>
          </cell>
          <cell r="M2532" t="str">
            <v>Argentina</v>
          </cell>
          <cell r="Q2532" t="str">
            <v>No mercado</v>
          </cell>
          <cell r="R2532">
            <v>4</v>
          </cell>
          <cell r="S2532">
            <v>0</v>
          </cell>
          <cell r="T2532">
            <v>0</v>
          </cell>
          <cell r="U2532">
            <v>4</v>
          </cell>
          <cell r="V2532">
            <v>0</v>
          </cell>
          <cell r="W2532">
            <v>0</v>
          </cell>
          <cell r="X2532">
            <v>4</v>
          </cell>
          <cell r="Y2532">
            <v>0</v>
          </cell>
          <cell r="Z2532">
            <v>0</v>
          </cell>
          <cell r="AA2532"/>
          <cell r="AB2532"/>
          <cell r="AC2532"/>
          <cell r="AD2532"/>
          <cell r="AE2532"/>
          <cell r="AF2532"/>
          <cell r="AG2532"/>
          <cell r="AH2532"/>
          <cell r="AI2532"/>
          <cell r="AJ2532"/>
          <cell r="AK2532"/>
          <cell r="AL2532"/>
        </row>
        <row r="2533">
          <cell r="D2533" t="str">
            <v>USD</v>
          </cell>
          <cell r="J2533" t="str">
            <v>LETRAS EN GARANTÍA</v>
          </cell>
          <cell r="L2533" t="str">
            <v>TASA CERO</v>
          </cell>
          <cell r="M2533" t="str">
            <v>Argentina</v>
          </cell>
          <cell r="Q2533" t="str">
            <v>No mercado</v>
          </cell>
          <cell r="R2533">
            <v>4</v>
          </cell>
          <cell r="S2533">
            <v>0</v>
          </cell>
          <cell r="T2533">
            <v>0</v>
          </cell>
          <cell r="U2533">
            <v>4</v>
          </cell>
          <cell r="V2533">
            <v>0</v>
          </cell>
          <cell r="W2533">
            <v>0</v>
          </cell>
          <cell r="X2533">
            <v>4</v>
          </cell>
          <cell r="Y2533">
            <v>0</v>
          </cell>
          <cell r="Z2533">
            <v>0</v>
          </cell>
          <cell r="AA2533"/>
          <cell r="AB2533"/>
          <cell r="AC2533"/>
          <cell r="AD2533"/>
          <cell r="AE2533"/>
          <cell r="AF2533"/>
          <cell r="AG2533"/>
          <cell r="AH2533"/>
          <cell r="AI2533"/>
          <cell r="AJ2533"/>
          <cell r="AK2533"/>
          <cell r="AL2533"/>
        </row>
        <row r="2534">
          <cell r="D2534" t="str">
            <v>USD</v>
          </cell>
          <cell r="J2534" t="str">
            <v>LETRAS EN GARANTÍA</v>
          </cell>
          <cell r="L2534" t="str">
            <v>TASA CERO</v>
          </cell>
          <cell r="M2534" t="str">
            <v>Argentina</v>
          </cell>
          <cell r="Q2534" t="str">
            <v>No mercado</v>
          </cell>
          <cell r="R2534">
            <v>4</v>
          </cell>
          <cell r="S2534">
            <v>0</v>
          </cell>
          <cell r="T2534">
            <v>0</v>
          </cell>
          <cell r="U2534">
            <v>4</v>
          </cell>
          <cell r="V2534">
            <v>0</v>
          </cell>
          <cell r="W2534">
            <v>0</v>
          </cell>
          <cell r="X2534">
            <v>4</v>
          </cell>
          <cell r="Y2534">
            <v>0</v>
          </cell>
          <cell r="Z2534">
            <v>0</v>
          </cell>
          <cell r="AA2534"/>
          <cell r="AB2534"/>
          <cell r="AC2534"/>
          <cell r="AD2534"/>
          <cell r="AE2534"/>
          <cell r="AF2534"/>
          <cell r="AG2534"/>
          <cell r="AH2534"/>
          <cell r="AI2534"/>
          <cell r="AJ2534"/>
          <cell r="AK2534"/>
          <cell r="AL2534"/>
        </row>
        <row r="2535">
          <cell r="D2535" t="str">
            <v>USD</v>
          </cell>
          <cell r="J2535" t="str">
            <v>LETRAS EN GARANTÍA</v>
          </cell>
          <cell r="L2535" t="str">
            <v>TASA CERO</v>
          </cell>
          <cell r="M2535" t="str">
            <v>Argentina</v>
          </cell>
          <cell r="Q2535" t="str">
            <v>No mercado</v>
          </cell>
          <cell r="R2535">
            <v>4</v>
          </cell>
          <cell r="S2535">
            <v>0</v>
          </cell>
          <cell r="T2535">
            <v>0</v>
          </cell>
          <cell r="U2535">
            <v>4</v>
          </cell>
          <cell r="V2535">
            <v>0</v>
          </cell>
          <cell r="W2535">
            <v>0</v>
          </cell>
          <cell r="X2535">
            <v>4</v>
          </cell>
          <cell r="Y2535">
            <v>0</v>
          </cell>
          <cell r="Z2535">
            <v>0</v>
          </cell>
          <cell r="AA2535"/>
          <cell r="AB2535"/>
          <cell r="AC2535"/>
          <cell r="AD2535"/>
          <cell r="AE2535"/>
          <cell r="AF2535"/>
          <cell r="AG2535"/>
          <cell r="AH2535"/>
          <cell r="AI2535"/>
          <cell r="AJ2535"/>
          <cell r="AK2535"/>
          <cell r="AL2535"/>
        </row>
        <row r="2536">
          <cell r="D2536" t="str">
            <v>USD</v>
          </cell>
          <cell r="J2536" t="str">
            <v>LETRAS EN GARANTÍA</v>
          </cell>
          <cell r="L2536" t="str">
            <v>TASA CERO</v>
          </cell>
          <cell r="M2536" t="str">
            <v>Argentina</v>
          </cell>
          <cell r="Q2536" t="str">
            <v>No mercado</v>
          </cell>
          <cell r="R2536">
            <v>4</v>
          </cell>
          <cell r="S2536">
            <v>0</v>
          </cell>
          <cell r="T2536">
            <v>0</v>
          </cell>
          <cell r="U2536">
            <v>4</v>
          </cell>
          <cell r="V2536">
            <v>0</v>
          </cell>
          <cell r="W2536">
            <v>0</v>
          </cell>
          <cell r="X2536">
            <v>4</v>
          </cell>
          <cell r="Y2536">
            <v>0</v>
          </cell>
          <cell r="Z2536">
            <v>0</v>
          </cell>
          <cell r="AA2536"/>
          <cell r="AB2536"/>
          <cell r="AC2536"/>
          <cell r="AD2536"/>
          <cell r="AE2536"/>
          <cell r="AF2536"/>
          <cell r="AG2536"/>
          <cell r="AH2536"/>
          <cell r="AI2536"/>
          <cell r="AJ2536"/>
          <cell r="AK2536"/>
          <cell r="AL2536"/>
        </row>
        <row r="2537">
          <cell r="D2537" t="str">
            <v>USD</v>
          </cell>
          <cell r="J2537" t="str">
            <v>LETRAS EN GARANTÍA</v>
          </cell>
          <cell r="L2537" t="str">
            <v>TASA CERO</v>
          </cell>
          <cell r="M2537" t="str">
            <v>Argentina</v>
          </cell>
          <cell r="Q2537" t="str">
            <v>No mercado</v>
          </cell>
          <cell r="R2537">
            <v>4</v>
          </cell>
          <cell r="S2537">
            <v>0</v>
          </cell>
          <cell r="T2537">
            <v>0</v>
          </cell>
          <cell r="U2537">
            <v>4</v>
          </cell>
          <cell r="V2537">
            <v>0</v>
          </cell>
          <cell r="W2537">
            <v>0</v>
          </cell>
          <cell r="X2537">
            <v>4</v>
          </cell>
          <cell r="Y2537">
            <v>0</v>
          </cell>
          <cell r="Z2537">
            <v>0</v>
          </cell>
          <cell r="AA2537"/>
          <cell r="AB2537"/>
          <cell r="AC2537"/>
          <cell r="AD2537"/>
          <cell r="AE2537"/>
          <cell r="AF2537"/>
          <cell r="AG2537"/>
          <cell r="AH2537"/>
          <cell r="AI2537"/>
          <cell r="AJ2537"/>
          <cell r="AK2537"/>
          <cell r="AL2537"/>
        </row>
        <row r="2538">
          <cell r="D2538" t="str">
            <v>USD</v>
          </cell>
          <cell r="J2538" t="str">
            <v>LETRAS EN GARANTÍA</v>
          </cell>
          <cell r="L2538" t="str">
            <v>TASA CERO</v>
          </cell>
          <cell r="M2538" t="str">
            <v>Argentina</v>
          </cell>
          <cell r="Q2538" t="str">
            <v>No mercado</v>
          </cell>
          <cell r="R2538">
            <v>4</v>
          </cell>
          <cell r="S2538">
            <v>0</v>
          </cell>
          <cell r="T2538">
            <v>0</v>
          </cell>
          <cell r="U2538">
            <v>4</v>
          </cell>
          <cell r="V2538">
            <v>0</v>
          </cell>
          <cell r="W2538">
            <v>0</v>
          </cell>
          <cell r="X2538">
            <v>4</v>
          </cell>
          <cell r="Y2538">
            <v>0</v>
          </cell>
          <cell r="Z2538">
            <v>0</v>
          </cell>
          <cell r="AA2538"/>
          <cell r="AB2538"/>
          <cell r="AC2538"/>
          <cell r="AD2538"/>
          <cell r="AE2538"/>
          <cell r="AF2538"/>
          <cell r="AG2538"/>
          <cell r="AH2538"/>
          <cell r="AI2538"/>
          <cell r="AJ2538"/>
          <cell r="AK2538"/>
          <cell r="AL2538"/>
        </row>
        <row r="2539">
          <cell r="D2539" t="str">
            <v>USD</v>
          </cell>
          <cell r="J2539" t="str">
            <v>LETRAS EN GARANTÍA</v>
          </cell>
          <cell r="L2539" t="str">
            <v>TASA CERO</v>
          </cell>
          <cell r="M2539" t="str">
            <v>Argentina</v>
          </cell>
          <cell r="Q2539" t="str">
            <v>No mercado</v>
          </cell>
          <cell r="R2539">
            <v>4</v>
          </cell>
          <cell r="S2539">
            <v>0</v>
          </cell>
          <cell r="T2539">
            <v>0</v>
          </cell>
          <cell r="U2539">
            <v>4</v>
          </cell>
          <cell r="V2539">
            <v>0</v>
          </cell>
          <cell r="W2539">
            <v>0</v>
          </cell>
          <cell r="X2539">
            <v>4</v>
          </cell>
          <cell r="Y2539">
            <v>0</v>
          </cell>
          <cell r="Z2539">
            <v>0</v>
          </cell>
          <cell r="AA2539"/>
          <cell r="AB2539"/>
          <cell r="AC2539"/>
          <cell r="AD2539"/>
          <cell r="AE2539"/>
          <cell r="AF2539"/>
          <cell r="AG2539"/>
          <cell r="AH2539"/>
          <cell r="AI2539"/>
          <cell r="AJ2539"/>
          <cell r="AK2539"/>
          <cell r="AL2539"/>
        </row>
        <row r="2540">
          <cell r="D2540" t="str">
            <v>USD</v>
          </cell>
          <cell r="J2540" t="str">
            <v>LETRAS EN GARANTÍA</v>
          </cell>
          <cell r="L2540" t="str">
            <v>TASA CERO</v>
          </cell>
          <cell r="M2540" t="str">
            <v>Argentina</v>
          </cell>
          <cell r="Q2540" t="str">
            <v>No mercado</v>
          </cell>
          <cell r="R2540">
            <v>4</v>
          </cell>
          <cell r="S2540">
            <v>0</v>
          </cell>
          <cell r="T2540">
            <v>0</v>
          </cell>
          <cell r="U2540">
            <v>4</v>
          </cell>
          <cell r="V2540">
            <v>0</v>
          </cell>
          <cell r="W2540">
            <v>0</v>
          </cell>
          <cell r="X2540">
            <v>4</v>
          </cell>
          <cell r="Y2540">
            <v>0</v>
          </cell>
          <cell r="Z2540">
            <v>0</v>
          </cell>
          <cell r="AA2540"/>
          <cell r="AB2540"/>
          <cell r="AC2540"/>
          <cell r="AD2540"/>
          <cell r="AE2540"/>
          <cell r="AF2540"/>
          <cell r="AG2540"/>
          <cell r="AH2540"/>
          <cell r="AI2540"/>
          <cell r="AJ2540"/>
          <cell r="AK2540"/>
          <cell r="AL2540"/>
        </row>
        <row r="2541">
          <cell r="D2541" t="str">
            <v>USD</v>
          </cell>
          <cell r="J2541" t="str">
            <v>LETRAS EN GARANTÍA</v>
          </cell>
          <cell r="L2541" t="str">
            <v>TASA CERO</v>
          </cell>
          <cell r="M2541" t="str">
            <v>Argentina</v>
          </cell>
          <cell r="Q2541" t="str">
            <v>No mercado</v>
          </cell>
          <cell r="R2541">
            <v>4</v>
          </cell>
          <cell r="S2541">
            <v>0</v>
          </cell>
          <cell r="T2541">
            <v>0</v>
          </cell>
          <cell r="U2541">
            <v>4</v>
          </cell>
          <cell r="V2541">
            <v>0</v>
          </cell>
          <cell r="W2541">
            <v>0</v>
          </cell>
          <cell r="X2541">
            <v>4</v>
          </cell>
          <cell r="Y2541">
            <v>0</v>
          </cell>
          <cell r="Z2541">
            <v>0</v>
          </cell>
          <cell r="AA2541"/>
          <cell r="AB2541"/>
          <cell r="AC2541"/>
          <cell r="AD2541"/>
          <cell r="AE2541"/>
          <cell r="AF2541"/>
          <cell r="AG2541"/>
          <cell r="AH2541"/>
          <cell r="AI2541"/>
          <cell r="AJ2541"/>
          <cell r="AK2541"/>
          <cell r="AL2541"/>
        </row>
        <row r="2542">
          <cell r="D2542" t="str">
            <v>USD</v>
          </cell>
          <cell r="J2542" t="str">
            <v>LETRAS EN GARANTÍA</v>
          </cell>
          <cell r="L2542" t="str">
            <v>TASA CERO</v>
          </cell>
          <cell r="M2542" t="str">
            <v>Argentina</v>
          </cell>
          <cell r="Q2542" t="str">
            <v>No mercado</v>
          </cell>
          <cell r="R2542">
            <v>4</v>
          </cell>
          <cell r="S2542">
            <v>0</v>
          </cell>
          <cell r="T2542">
            <v>0</v>
          </cell>
          <cell r="U2542">
            <v>4</v>
          </cell>
          <cell r="V2542">
            <v>0</v>
          </cell>
          <cell r="W2542">
            <v>0</v>
          </cell>
          <cell r="X2542">
            <v>4</v>
          </cell>
          <cell r="Y2542">
            <v>0</v>
          </cell>
          <cell r="Z2542">
            <v>0</v>
          </cell>
          <cell r="AA2542"/>
          <cell r="AB2542"/>
          <cell r="AC2542"/>
          <cell r="AD2542"/>
          <cell r="AE2542"/>
          <cell r="AF2542"/>
          <cell r="AG2542"/>
          <cell r="AH2542"/>
          <cell r="AI2542"/>
          <cell r="AJ2542"/>
          <cell r="AK2542"/>
          <cell r="AL2542"/>
        </row>
        <row r="2543">
          <cell r="D2543" t="str">
            <v>USD</v>
          </cell>
          <cell r="J2543" t="str">
            <v>LETRAS EN GARANTÍA</v>
          </cell>
          <cell r="L2543" t="str">
            <v>TASA CERO</v>
          </cell>
          <cell r="M2543" t="str">
            <v>Argentina</v>
          </cell>
          <cell r="Q2543" t="str">
            <v>No mercado</v>
          </cell>
          <cell r="R2543">
            <v>4</v>
          </cell>
          <cell r="S2543">
            <v>0</v>
          </cell>
          <cell r="T2543">
            <v>0</v>
          </cell>
          <cell r="U2543">
            <v>4</v>
          </cell>
          <cell r="V2543">
            <v>0</v>
          </cell>
          <cell r="W2543">
            <v>0</v>
          </cell>
          <cell r="X2543">
            <v>4</v>
          </cell>
          <cell r="Y2543">
            <v>0</v>
          </cell>
          <cell r="Z2543">
            <v>0</v>
          </cell>
          <cell r="AA2543"/>
          <cell r="AB2543"/>
          <cell r="AC2543"/>
          <cell r="AD2543"/>
          <cell r="AE2543"/>
          <cell r="AF2543"/>
          <cell r="AG2543"/>
          <cell r="AH2543"/>
          <cell r="AI2543"/>
          <cell r="AJ2543"/>
          <cell r="AK2543"/>
          <cell r="AL2543"/>
        </row>
        <row r="2544">
          <cell r="D2544" t="str">
            <v>USD</v>
          </cell>
          <cell r="J2544" t="str">
            <v>LETRAS EN GARANTÍA</v>
          </cell>
          <cell r="L2544" t="str">
            <v>TASA CERO</v>
          </cell>
          <cell r="M2544" t="str">
            <v>Argentina</v>
          </cell>
          <cell r="Q2544" t="str">
            <v>No mercado</v>
          </cell>
          <cell r="R2544">
            <v>4</v>
          </cell>
          <cell r="S2544">
            <v>0</v>
          </cell>
          <cell r="T2544">
            <v>0</v>
          </cell>
          <cell r="U2544">
            <v>4</v>
          </cell>
          <cell r="V2544">
            <v>0</v>
          </cell>
          <cell r="W2544">
            <v>0</v>
          </cell>
          <cell r="X2544">
            <v>4</v>
          </cell>
          <cell r="Y2544">
            <v>0</v>
          </cell>
          <cell r="Z2544">
            <v>0</v>
          </cell>
          <cell r="AA2544"/>
          <cell r="AB2544"/>
          <cell r="AC2544"/>
          <cell r="AD2544"/>
          <cell r="AE2544"/>
          <cell r="AF2544"/>
          <cell r="AG2544"/>
          <cell r="AH2544"/>
          <cell r="AI2544"/>
          <cell r="AJ2544"/>
          <cell r="AK2544"/>
          <cell r="AL2544"/>
        </row>
        <row r="2545">
          <cell r="D2545" t="str">
            <v>USD</v>
          </cell>
          <cell r="J2545" t="str">
            <v>LETRAS EN GARANTÍA</v>
          </cell>
          <cell r="L2545" t="str">
            <v>TASA CERO</v>
          </cell>
          <cell r="M2545" t="str">
            <v>Argentina</v>
          </cell>
          <cell r="Q2545" t="str">
            <v>No mercado</v>
          </cell>
          <cell r="R2545">
            <v>4</v>
          </cell>
          <cell r="S2545">
            <v>0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  <cell r="X2545">
            <v>4</v>
          </cell>
          <cell r="Y2545">
            <v>0</v>
          </cell>
          <cell r="Z2545">
            <v>0</v>
          </cell>
          <cell r="AA2545"/>
          <cell r="AB2545"/>
          <cell r="AC2545"/>
          <cell r="AD2545"/>
          <cell r="AE2545"/>
          <cell r="AF2545"/>
          <cell r="AG2545"/>
          <cell r="AH2545"/>
          <cell r="AI2545"/>
          <cell r="AJ2545"/>
          <cell r="AK2545"/>
          <cell r="AL2545"/>
        </row>
        <row r="2546">
          <cell r="D2546" t="str">
            <v>USD</v>
          </cell>
          <cell r="J2546" t="str">
            <v>LETRAS EN GARANTÍA</v>
          </cell>
          <cell r="L2546" t="str">
            <v>TASA CERO</v>
          </cell>
          <cell r="M2546" t="str">
            <v>Argentina</v>
          </cell>
          <cell r="Q2546" t="str">
            <v>No mercado</v>
          </cell>
          <cell r="R2546">
            <v>4</v>
          </cell>
          <cell r="S2546">
            <v>0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  <cell r="X2546">
            <v>4</v>
          </cell>
          <cell r="Y2546">
            <v>0</v>
          </cell>
          <cell r="Z2546">
            <v>0</v>
          </cell>
          <cell r="AA2546"/>
          <cell r="AB2546"/>
          <cell r="AC2546"/>
          <cell r="AD2546"/>
          <cell r="AE2546"/>
          <cell r="AF2546"/>
          <cell r="AG2546"/>
          <cell r="AH2546"/>
          <cell r="AI2546"/>
          <cell r="AJ2546"/>
          <cell r="AK2546"/>
          <cell r="AL2546"/>
        </row>
        <row r="2547">
          <cell r="D2547" t="str">
            <v>USD</v>
          </cell>
          <cell r="J2547" t="str">
            <v>LETRAS EN GARANTÍA</v>
          </cell>
          <cell r="L2547" t="str">
            <v>TASA CERO</v>
          </cell>
          <cell r="M2547" t="str">
            <v>Argentina</v>
          </cell>
          <cell r="Q2547" t="str">
            <v>No mercado</v>
          </cell>
          <cell r="R2547">
            <v>4</v>
          </cell>
          <cell r="S2547">
            <v>0</v>
          </cell>
          <cell r="T2547">
            <v>0</v>
          </cell>
          <cell r="U2547">
            <v>4</v>
          </cell>
          <cell r="V2547">
            <v>0</v>
          </cell>
          <cell r="W2547">
            <v>0</v>
          </cell>
          <cell r="X2547">
            <v>4</v>
          </cell>
          <cell r="Y2547">
            <v>0</v>
          </cell>
          <cell r="Z2547">
            <v>0</v>
          </cell>
          <cell r="AA2547"/>
          <cell r="AB2547"/>
          <cell r="AC2547"/>
          <cell r="AD2547"/>
          <cell r="AE2547"/>
          <cell r="AF2547"/>
          <cell r="AG2547"/>
          <cell r="AH2547"/>
          <cell r="AI2547"/>
          <cell r="AJ2547"/>
          <cell r="AK2547"/>
          <cell r="AL2547"/>
        </row>
        <row r="2548">
          <cell r="D2548" t="str">
            <v>USD</v>
          </cell>
          <cell r="J2548" t="str">
            <v>LETRAS EN GARANTÍA</v>
          </cell>
          <cell r="L2548" t="str">
            <v>TASA CERO</v>
          </cell>
          <cell r="M2548" t="str">
            <v>Argentina</v>
          </cell>
          <cell r="Q2548" t="str">
            <v>No mercado</v>
          </cell>
          <cell r="R2548">
            <v>4</v>
          </cell>
          <cell r="S2548">
            <v>0</v>
          </cell>
          <cell r="T2548">
            <v>0</v>
          </cell>
          <cell r="U2548">
            <v>4</v>
          </cell>
          <cell r="V2548">
            <v>0</v>
          </cell>
          <cell r="W2548">
            <v>0</v>
          </cell>
          <cell r="X2548">
            <v>4</v>
          </cell>
          <cell r="Y2548">
            <v>0</v>
          </cell>
          <cell r="Z2548">
            <v>0</v>
          </cell>
          <cell r="AA2548"/>
          <cell r="AB2548"/>
          <cell r="AC2548"/>
          <cell r="AD2548"/>
          <cell r="AE2548"/>
          <cell r="AF2548"/>
          <cell r="AG2548"/>
          <cell r="AH2548"/>
          <cell r="AI2548"/>
          <cell r="AJ2548"/>
          <cell r="AK2548"/>
          <cell r="AL2548"/>
        </row>
        <row r="2549">
          <cell r="D2549" t="str">
            <v>USD</v>
          </cell>
          <cell r="J2549" t="str">
            <v>LETRAS EN GARANTÍA</v>
          </cell>
          <cell r="L2549" t="str">
            <v>TASA CERO</v>
          </cell>
          <cell r="M2549" t="str">
            <v>Argentina</v>
          </cell>
          <cell r="Q2549" t="str">
            <v>No mercado</v>
          </cell>
          <cell r="R2549">
            <v>4</v>
          </cell>
          <cell r="S2549">
            <v>0</v>
          </cell>
          <cell r="T2549">
            <v>0</v>
          </cell>
          <cell r="U2549">
            <v>4</v>
          </cell>
          <cell r="V2549">
            <v>0</v>
          </cell>
          <cell r="W2549">
            <v>0</v>
          </cell>
          <cell r="X2549">
            <v>4</v>
          </cell>
          <cell r="Y2549">
            <v>0</v>
          </cell>
          <cell r="Z2549">
            <v>0</v>
          </cell>
          <cell r="AA2549"/>
          <cell r="AB2549"/>
          <cell r="AC2549"/>
          <cell r="AD2549"/>
          <cell r="AE2549"/>
          <cell r="AF2549"/>
          <cell r="AG2549"/>
          <cell r="AH2549"/>
          <cell r="AI2549"/>
          <cell r="AJ2549"/>
          <cell r="AK2549"/>
          <cell r="AL2549"/>
        </row>
        <row r="2550">
          <cell r="D2550" t="str">
            <v>USD</v>
          </cell>
          <cell r="J2550" t="str">
            <v>LETRAS EN GARANTÍA</v>
          </cell>
          <cell r="L2550" t="str">
            <v>TASA CERO</v>
          </cell>
          <cell r="M2550" t="str">
            <v>Argentina</v>
          </cell>
          <cell r="Q2550" t="str">
            <v>No mercado</v>
          </cell>
          <cell r="R2550">
            <v>4</v>
          </cell>
          <cell r="S2550">
            <v>0</v>
          </cell>
          <cell r="T2550">
            <v>0</v>
          </cell>
          <cell r="U2550">
            <v>4</v>
          </cell>
          <cell r="V2550">
            <v>0</v>
          </cell>
          <cell r="W2550">
            <v>0</v>
          </cell>
          <cell r="X2550">
            <v>4</v>
          </cell>
          <cell r="Y2550">
            <v>0</v>
          </cell>
          <cell r="Z2550">
            <v>0</v>
          </cell>
          <cell r="AA2550"/>
          <cell r="AB2550"/>
          <cell r="AC2550"/>
          <cell r="AD2550"/>
          <cell r="AE2550"/>
          <cell r="AF2550"/>
          <cell r="AG2550"/>
          <cell r="AH2550"/>
          <cell r="AI2550"/>
          <cell r="AJ2550"/>
          <cell r="AK2550"/>
          <cell r="AL2550"/>
        </row>
        <row r="2551">
          <cell r="D2551" t="str">
            <v>USD</v>
          </cell>
          <cell r="J2551" t="str">
            <v>LETRAS EN GARANTÍA</v>
          </cell>
          <cell r="L2551" t="str">
            <v>TASA CERO</v>
          </cell>
          <cell r="M2551" t="str">
            <v>Argentina</v>
          </cell>
          <cell r="Q2551" t="str">
            <v>No mercado</v>
          </cell>
          <cell r="R2551">
            <v>4</v>
          </cell>
          <cell r="S2551">
            <v>0</v>
          </cell>
          <cell r="T2551">
            <v>0</v>
          </cell>
          <cell r="U2551">
            <v>4</v>
          </cell>
          <cell r="V2551">
            <v>0</v>
          </cell>
          <cell r="W2551">
            <v>0</v>
          </cell>
          <cell r="X2551">
            <v>4</v>
          </cell>
          <cell r="Y2551">
            <v>0</v>
          </cell>
          <cell r="Z2551">
            <v>0</v>
          </cell>
          <cell r="AA2551"/>
          <cell r="AB2551"/>
          <cell r="AC2551"/>
          <cell r="AD2551"/>
          <cell r="AE2551"/>
          <cell r="AF2551"/>
          <cell r="AG2551"/>
          <cell r="AH2551"/>
          <cell r="AI2551"/>
          <cell r="AJ2551"/>
          <cell r="AK2551"/>
          <cell r="AL2551"/>
        </row>
        <row r="2552">
          <cell r="D2552" t="str">
            <v>USD</v>
          </cell>
          <cell r="J2552" t="str">
            <v>LETRAS EN GARANTÍA</v>
          </cell>
          <cell r="L2552" t="str">
            <v>TASA CERO</v>
          </cell>
          <cell r="M2552" t="str">
            <v>Argentina</v>
          </cell>
          <cell r="Q2552" t="str">
            <v>No mercado</v>
          </cell>
          <cell r="R2552">
            <v>4</v>
          </cell>
          <cell r="S2552">
            <v>0</v>
          </cell>
          <cell r="T2552">
            <v>0</v>
          </cell>
          <cell r="U2552">
            <v>4</v>
          </cell>
          <cell r="V2552">
            <v>0</v>
          </cell>
          <cell r="W2552">
            <v>0</v>
          </cell>
          <cell r="X2552">
            <v>4</v>
          </cell>
          <cell r="Y2552">
            <v>0</v>
          </cell>
          <cell r="Z2552">
            <v>0</v>
          </cell>
          <cell r="AA2552"/>
          <cell r="AB2552"/>
          <cell r="AC2552"/>
          <cell r="AD2552"/>
          <cell r="AE2552"/>
          <cell r="AF2552"/>
          <cell r="AG2552"/>
          <cell r="AH2552"/>
          <cell r="AI2552"/>
          <cell r="AJ2552"/>
          <cell r="AK2552"/>
          <cell r="AL2552"/>
        </row>
        <row r="2553">
          <cell r="D2553" t="str">
            <v>USD</v>
          </cell>
          <cell r="J2553" t="str">
            <v>LETRAS EN GARANTÍA</v>
          </cell>
          <cell r="L2553" t="str">
            <v>TASA CERO</v>
          </cell>
          <cell r="M2553" t="str">
            <v>Argentina</v>
          </cell>
          <cell r="Q2553" t="str">
            <v>No mercado</v>
          </cell>
          <cell r="R2553">
            <v>4</v>
          </cell>
          <cell r="S2553">
            <v>0</v>
          </cell>
          <cell r="T2553">
            <v>0</v>
          </cell>
          <cell r="U2553">
            <v>4</v>
          </cell>
          <cell r="V2553">
            <v>0</v>
          </cell>
          <cell r="W2553">
            <v>0</v>
          </cell>
          <cell r="X2553">
            <v>4</v>
          </cell>
          <cell r="Y2553">
            <v>0</v>
          </cell>
          <cell r="Z2553">
            <v>0</v>
          </cell>
          <cell r="AA2553"/>
          <cell r="AB2553"/>
          <cell r="AC2553"/>
          <cell r="AD2553"/>
          <cell r="AE2553"/>
          <cell r="AF2553"/>
          <cell r="AG2553"/>
          <cell r="AH2553"/>
          <cell r="AI2553"/>
          <cell r="AJ2553"/>
          <cell r="AK2553"/>
          <cell r="AL2553"/>
        </row>
        <row r="2554">
          <cell r="D2554" t="str">
            <v>USD</v>
          </cell>
          <cell r="J2554" t="str">
            <v>LETRAS EN GARANTÍA</v>
          </cell>
          <cell r="L2554" t="str">
            <v>TASA CERO</v>
          </cell>
          <cell r="M2554" t="str">
            <v>Argentina</v>
          </cell>
          <cell r="Q2554" t="str">
            <v>No mercado</v>
          </cell>
          <cell r="R2554">
            <v>4</v>
          </cell>
          <cell r="S2554">
            <v>0</v>
          </cell>
          <cell r="T2554">
            <v>0</v>
          </cell>
          <cell r="U2554">
            <v>4</v>
          </cell>
          <cell r="V2554">
            <v>0</v>
          </cell>
          <cell r="W2554">
            <v>0</v>
          </cell>
          <cell r="X2554">
            <v>4</v>
          </cell>
          <cell r="Y2554">
            <v>0</v>
          </cell>
          <cell r="Z2554">
            <v>0</v>
          </cell>
          <cell r="AA2554"/>
          <cell r="AB2554"/>
          <cell r="AC2554"/>
          <cell r="AD2554"/>
          <cell r="AE2554"/>
          <cell r="AF2554"/>
          <cell r="AG2554"/>
          <cell r="AH2554"/>
          <cell r="AI2554"/>
          <cell r="AJ2554"/>
          <cell r="AK2554"/>
          <cell r="AL2554"/>
        </row>
        <row r="2555">
          <cell r="D2555" t="str">
            <v>USD</v>
          </cell>
          <cell r="J2555" t="str">
            <v>LETRAS EN GARANTÍA</v>
          </cell>
          <cell r="L2555" t="str">
            <v>TASA CERO</v>
          </cell>
          <cell r="M2555" t="str">
            <v>Argentina</v>
          </cell>
          <cell r="Q2555" t="str">
            <v>No mercado</v>
          </cell>
          <cell r="R2555">
            <v>4</v>
          </cell>
          <cell r="S2555">
            <v>0</v>
          </cell>
          <cell r="T2555">
            <v>0</v>
          </cell>
          <cell r="U2555">
            <v>4</v>
          </cell>
          <cell r="V2555">
            <v>0</v>
          </cell>
          <cell r="W2555">
            <v>0</v>
          </cell>
          <cell r="X2555">
            <v>4</v>
          </cell>
          <cell r="Y2555">
            <v>0</v>
          </cell>
          <cell r="Z2555">
            <v>0</v>
          </cell>
          <cell r="AA2555"/>
          <cell r="AB2555"/>
          <cell r="AC2555"/>
          <cell r="AD2555"/>
          <cell r="AE2555"/>
          <cell r="AF2555"/>
          <cell r="AG2555"/>
          <cell r="AH2555"/>
          <cell r="AI2555"/>
          <cell r="AJ2555"/>
          <cell r="AK2555"/>
          <cell r="AL2555"/>
        </row>
        <row r="2556">
          <cell r="D2556" t="str">
            <v>USD</v>
          </cell>
          <cell r="J2556" t="str">
            <v>LETRAS EN GARANTÍA</v>
          </cell>
          <cell r="L2556" t="str">
            <v>TASA CERO</v>
          </cell>
          <cell r="M2556" t="str">
            <v>Argentina</v>
          </cell>
          <cell r="Q2556" t="str">
            <v>No mercado</v>
          </cell>
          <cell r="R2556">
            <v>4</v>
          </cell>
          <cell r="S2556">
            <v>0</v>
          </cell>
          <cell r="T2556">
            <v>0</v>
          </cell>
          <cell r="U2556">
            <v>4</v>
          </cell>
          <cell r="V2556">
            <v>0</v>
          </cell>
          <cell r="W2556">
            <v>0</v>
          </cell>
          <cell r="X2556">
            <v>4</v>
          </cell>
          <cell r="Y2556">
            <v>0</v>
          </cell>
          <cell r="Z2556">
            <v>0</v>
          </cell>
          <cell r="AA2556"/>
          <cell r="AB2556"/>
          <cell r="AC2556"/>
          <cell r="AD2556"/>
          <cell r="AE2556"/>
          <cell r="AF2556"/>
          <cell r="AG2556"/>
          <cell r="AH2556"/>
          <cell r="AI2556"/>
          <cell r="AJ2556"/>
          <cell r="AK2556"/>
          <cell r="AL2556"/>
        </row>
        <row r="2557">
          <cell r="D2557" t="str">
            <v>USD</v>
          </cell>
          <cell r="J2557" t="str">
            <v>LETRAS EN GARANTÍA</v>
          </cell>
          <cell r="L2557" t="str">
            <v>TASA CERO</v>
          </cell>
          <cell r="M2557" t="str">
            <v>Argentina</v>
          </cell>
          <cell r="Q2557" t="str">
            <v>No mercado</v>
          </cell>
          <cell r="R2557">
            <v>4</v>
          </cell>
          <cell r="S2557">
            <v>0</v>
          </cell>
          <cell r="T2557">
            <v>0</v>
          </cell>
          <cell r="U2557">
            <v>4</v>
          </cell>
          <cell r="V2557">
            <v>0</v>
          </cell>
          <cell r="W2557">
            <v>0</v>
          </cell>
          <cell r="X2557">
            <v>4</v>
          </cell>
          <cell r="Y2557">
            <v>0</v>
          </cell>
          <cell r="Z2557">
            <v>0</v>
          </cell>
          <cell r="AA2557"/>
          <cell r="AB2557"/>
          <cell r="AC2557"/>
          <cell r="AD2557"/>
          <cell r="AE2557"/>
          <cell r="AF2557"/>
          <cell r="AG2557"/>
          <cell r="AH2557"/>
          <cell r="AI2557"/>
          <cell r="AJ2557"/>
          <cell r="AK2557"/>
          <cell r="AL2557"/>
        </row>
        <row r="2558">
          <cell r="D2558" t="str">
            <v>USD</v>
          </cell>
          <cell r="J2558" t="str">
            <v>LETRAS EN GARANTÍA</v>
          </cell>
          <cell r="L2558" t="str">
            <v>TASA CERO</v>
          </cell>
          <cell r="M2558" t="str">
            <v>Argentina</v>
          </cell>
          <cell r="Q2558" t="str">
            <v>No mercado</v>
          </cell>
          <cell r="R2558">
            <v>4</v>
          </cell>
          <cell r="S2558">
            <v>0</v>
          </cell>
          <cell r="T2558">
            <v>0</v>
          </cell>
          <cell r="U2558">
            <v>4</v>
          </cell>
          <cell r="V2558">
            <v>0</v>
          </cell>
          <cell r="W2558">
            <v>0</v>
          </cell>
          <cell r="X2558">
            <v>4</v>
          </cell>
          <cell r="Y2558">
            <v>0</v>
          </cell>
          <cell r="Z2558">
            <v>0</v>
          </cell>
          <cell r="AA2558"/>
          <cell r="AB2558"/>
          <cell r="AC2558"/>
          <cell r="AD2558"/>
          <cell r="AE2558"/>
          <cell r="AF2558"/>
          <cell r="AG2558"/>
          <cell r="AH2558"/>
          <cell r="AI2558"/>
          <cell r="AJ2558"/>
          <cell r="AK2558"/>
          <cell r="AL2558"/>
        </row>
        <row r="2559">
          <cell r="D2559" t="str">
            <v>USD</v>
          </cell>
          <cell r="J2559" t="str">
            <v>LETRAS EN GARANTÍA</v>
          </cell>
          <cell r="L2559" t="str">
            <v>TASA CERO</v>
          </cell>
          <cell r="M2559" t="str">
            <v>Argentina</v>
          </cell>
          <cell r="Q2559" t="str">
            <v>No mercado</v>
          </cell>
          <cell r="R2559">
            <v>4</v>
          </cell>
          <cell r="S2559">
            <v>0</v>
          </cell>
          <cell r="T2559">
            <v>0</v>
          </cell>
          <cell r="U2559">
            <v>4</v>
          </cell>
          <cell r="V2559">
            <v>0</v>
          </cell>
          <cell r="W2559">
            <v>0</v>
          </cell>
          <cell r="X2559">
            <v>4</v>
          </cell>
          <cell r="Y2559">
            <v>0</v>
          </cell>
          <cell r="Z2559">
            <v>0</v>
          </cell>
          <cell r="AA2559"/>
          <cell r="AB2559"/>
          <cell r="AC2559"/>
          <cell r="AD2559"/>
          <cell r="AE2559"/>
          <cell r="AF2559"/>
          <cell r="AG2559"/>
          <cell r="AH2559"/>
          <cell r="AI2559"/>
          <cell r="AJ2559"/>
          <cell r="AK2559"/>
          <cell r="AL2559"/>
        </row>
        <row r="2560">
          <cell r="D2560" t="str">
            <v>USD</v>
          </cell>
          <cell r="J2560" t="str">
            <v>LETRAS EN GARANTÍA</v>
          </cell>
          <cell r="L2560" t="str">
            <v>TASA CERO</v>
          </cell>
          <cell r="M2560" t="str">
            <v>Argentina</v>
          </cell>
          <cell r="Q2560" t="str">
            <v>No mercado</v>
          </cell>
          <cell r="R2560">
            <v>4</v>
          </cell>
          <cell r="S2560">
            <v>0</v>
          </cell>
          <cell r="T2560">
            <v>0</v>
          </cell>
          <cell r="U2560">
            <v>4</v>
          </cell>
          <cell r="V2560">
            <v>0</v>
          </cell>
          <cell r="W2560">
            <v>0</v>
          </cell>
          <cell r="X2560">
            <v>4</v>
          </cell>
          <cell r="Y2560">
            <v>0</v>
          </cell>
          <cell r="Z2560">
            <v>0</v>
          </cell>
          <cell r="AA2560"/>
          <cell r="AB2560"/>
          <cell r="AC2560"/>
          <cell r="AD2560"/>
          <cell r="AE2560"/>
          <cell r="AF2560"/>
          <cell r="AG2560"/>
          <cell r="AH2560"/>
          <cell r="AI2560"/>
          <cell r="AJ2560"/>
          <cell r="AK2560"/>
          <cell r="AL2560"/>
        </row>
        <row r="2561">
          <cell r="D2561" t="str">
            <v>USD</v>
          </cell>
          <cell r="J2561" t="str">
            <v>LETRAS EN GARANTÍA</v>
          </cell>
          <cell r="L2561" t="str">
            <v>TASA CERO</v>
          </cell>
          <cell r="M2561" t="str">
            <v>Argentina</v>
          </cell>
          <cell r="Q2561" t="str">
            <v>No mercado</v>
          </cell>
          <cell r="R2561">
            <v>4</v>
          </cell>
          <cell r="S2561">
            <v>0</v>
          </cell>
          <cell r="T2561">
            <v>0</v>
          </cell>
          <cell r="U2561">
            <v>4</v>
          </cell>
          <cell r="V2561">
            <v>0</v>
          </cell>
          <cell r="W2561">
            <v>0</v>
          </cell>
          <cell r="X2561">
            <v>4</v>
          </cell>
          <cell r="Y2561">
            <v>0</v>
          </cell>
          <cell r="Z2561">
            <v>0</v>
          </cell>
          <cell r="AA2561"/>
          <cell r="AB2561"/>
          <cell r="AC2561"/>
          <cell r="AD2561"/>
          <cell r="AE2561"/>
          <cell r="AF2561"/>
          <cell r="AG2561"/>
          <cell r="AH2561"/>
          <cell r="AI2561"/>
          <cell r="AJ2561"/>
          <cell r="AK2561"/>
          <cell r="AL2561"/>
        </row>
        <row r="2562">
          <cell r="D2562" t="str">
            <v>USD</v>
          </cell>
          <cell r="J2562" t="str">
            <v>LETRAS EN GARANTÍA</v>
          </cell>
          <cell r="L2562" t="str">
            <v>TASA CERO</v>
          </cell>
          <cell r="M2562" t="str">
            <v>Argentina</v>
          </cell>
          <cell r="Q2562" t="str">
            <v>No mercado</v>
          </cell>
          <cell r="R2562">
            <v>4</v>
          </cell>
          <cell r="S2562">
            <v>0</v>
          </cell>
          <cell r="T2562">
            <v>0</v>
          </cell>
          <cell r="U2562">
            <v>4</v>
          </cell>
          <cell r="V2562">
            <v>0</v>
          </cell>
          <cell r="W2562">
            <v>0</v>
          </cell>
          <cell r="X2562">
            <v>4</v>
          </cell>
          <cell r="Y2562">
            <v>0</v>
          </cell>
          <cell r="Z2562">
            <v>0</v>
          </cell>
          <cell r="AA2562"/>
          <cell r="AB2562"/>
          <cell r="AC2562"/>
          <cell r="AD2562"/>
          <cell r="AE2562"/>
          <cell r="AF2562"/>
          <cell r="AG2562"/>
          <cell r="AH2562"/>
          <cell r="AI2562"/>
          <cell r="AJ2562"/>
          <cell r="AK2562"/>
          <cell r="AL2562"/>
        </row>
        <row r="2563">
          <cell r="D2563" t="str">
            <v>USD</v>
          </cell>
          <cell r="J2563" t="str">
            <v>LETRAS EN GARANTÍA</v>
          </cell>
          <cell r="L2563" t="str">
            <v>TASA CERO</v>
          </cell>
          <cell r="M2563" t="str">
            <v>Argentina</v>
          </cell>
          <cell r="Q2563" t="str">
            <v>No mercado</v>
          </cell>
          <cell r="R2563">
            <v>4</v>
          </cell>
          <cell r="S2563">
            <v>0</v>
          </cell>
          <cell r="T2563">
            <v>0</v>
          </cell>
          <cell r="U2563">
            <v>4</v>
          </cell>
          <cell r="V2563">
            <v>0</v>
          </cell>
          <cell r="W2563">
            <v>0</v>
          </cell>
          <cell r="X2563">
            <v>4</v>
          </cell>
          <cell r="Y2563">
            <v>0</v>
          </cell>
          <cell r="Z2563">
            <v>0</v>
          </cell>
          <cell r="AA2563"/>
          <cell r="AB2563"/>
          <cell r="AC2563"/>
          <cell r="AD2563"/>
          <cell r="AE2563"/>
          <cell r="AF2563"/>
          <cell r="AG2563"/>
          <cell r="AH2563"/>
          <cell r="AI2563"/>
          <cell r="AJ2563"/>
          <cell r="AK2563"/>
          <cell r="AL2563"/>
        </row>
        <row r="2564">
          <cell r="D2564" t="str">
            <v>USD</v>
          </cell>
          <cell r="J2564" t="str">
            <v>LETRAS EN GARANTÍA</v>
          </cell>
          <cell r="L2564" t="str">
            <v>TASA CERO</v>
          </cell>
          <cell r="M2564" t="str">
            <v>Argentina</v>
          </cell>
          <cell r="Q2564" t="str">
            <v>No mercado</v>
          </cell>
          <cell r="R2564">
            <v>4</v>
          </cell>
          <cell r="S2564">
            <v>0</v>
          </cell>
          <cell r="T2564">
            <v>0</v>
          </cell>
          <cell r="U2564">
            <v>4</v>
          </cell>
          <cell r="V2564">
            <v>0</v>
          </cell>
          <cell r="W2564">
            <v>0</v>
          </cell>
          <cell r="X2564">
            <v>4</v>
          </cell>
          <cell r="Y2564">
            <v>0</v>
          </cell>
          <cell r="Z2564">
            <v>0</v>
          </cell>
          <cell r="AA2564"/>
          <cell r="AB2564"/>
          <cell r="AC2564"/>
          <cell r="AD2564"/>
          <cell r="AE2564"/>
          <cell r="AF2564"/>
          <cell r="AG2564"/>
          <cell r="AH2564"/>
          <cell r="AI2564"/>
          <cell r="AJ2564"/>
          <cell r="AK2564"/>
          <cell r="AL2564"/>
        </row>
        <row r="2565">
          <cell r="D2565" t="str">
            <v>USD</v>
          </cell>
          <cell r="J2565" t="str">
            <v>LETRAS EN GARANTÍA</v>
          </cell>
          <cell r="L2565" t="str">
            <v>TASA CERO</v>
          </cell>
          <cell r="M2565" t="str">
            <v>Argentina</v>
          </cell>
          <cell r="Q2565" t="str">
            <v>No mercado</v>
          </cell>
          <cell r="R2565">
            <v>4</v>
          </cell>
          <cell r="S2565">
            <v>0</v>
          </cell>
          <cell r="T2565">
            <v>0</v>
          </cell>
          <cell r="U2565">
            <v>4</v>
          </cell>
          <cell r="V2565">
            <v>0</v>
          </cell>
          <cell r="W2565">
            <v>0</v>
          </cell>
          <cell r="X2565">
            <v>4</v>
          </cell>
          <cell r="Y2565">
            <v>0</v>
          </cell>
          <cell r="Z2565">
            <v>0</v>
          </cell>
          <cell r="AA2565"/>
          <cell r="AB2565"/>
          <cell r="AC2565"/>
          <cell r="AD2565"/>
          <cell r="AE2565"/>
          <cell r="AF2565"/>
          <cell r="AG2565"/>
          <cell r="AH2565"/>
          <cell r="AI2565"/>
          <cell r="AJ2565"/>
          <cell r="AK2565"/>
          <cell r="AL2565"/>
        </row>
        <row r="2566">
          <cell r="D2566" t="str">
            <v>USD</v>
          </cell>
          <cell r="J2566" t="str">
            <v>LETRAS EN GARANTÍA</v>
          </cell>
          <cell r="L2566" t="str">
            <v>TASA CERO</v>
          </cell>
          <cell r="M2566" t="str">
            <v>Argentina</v>
          </cell>
          <cell r="Q2566" t="str">
            <v>No mercado</v>
          </cell>
          <cell r="R2566">
            <v>4</v>
          </cell>
          <cell r="S2566">
            <v>0</v>
          </cell>
          <cell r="T2566">
            <v>0</v>
          </cell>
          <cell r="U2566">
            <v>4</v>
          </cell>
          <cell r="V2566">
            <v>0</v>
          </cell>
          <cell r="W2566">
            <v>0</v>
          </cell>
          <cell r="X2566">
            <v>4</v>
          </cell>
          <cell r="Y2566">
            <v>0</v>
          </cell>
          <cell r="Z2566">
            <v>0</v>
          </cell>
          <cell r="AA2566"/>
          <cell r="AB2566"/>
          <cell r="AC2566"/>
          <cell r="AD2566"/>
          <cell r="AE2566"/>
          <cell r="AF2566"/>
          <cell r="AG2566"/>
          <cell r="AH2566"/>
          <cell r="AI2566"/>
          <cell r="AJ2566"/>
          <cell r="AK2566"/>
          <cell r="AL2566"/>
        </row>
        <row r="2567">
          <cell r="D2567" t="str">
            <v>USD</v>
          </cell>
          <cell r="J2567" t="str">
            <v>LETRAS EN GARANTÍA</v>
          </cell>
          <cell r="L2567" t="str">
            <v>TASA CERO</v>
          </cell>
          <cell r="M2567" t="str">
            <v>Argentina</v>
          </cell>
          <cell r="Q2567" t="str">
            <v>No mercado</v>
          </cell>
          <cell r="R2567">
            <v>4</v>
          </cell>
          <cell r="S2567">
            <v>0</v>
          </cell>
          <cell r="T2567">
            <v>0</v>
          </cell>
          <cell r="U2567">
            <v>4</v>
          </cell>
          <cell r="V2567">
            <v>0</v>
          </cell>
          <cell r="W2567">
            <v>0</v>
          </cell>
          <cell r="X2567">
            <v>4</v>
          </cell>
          <cell r="Y2567">
            <v>0</v>
          </cell>
          <cell r="Z2567">
            <v>0</v>
          </cell>
          <cell r="AA2567"/>
          <cell r="AB2567"/>
          <cell r="AC2567"/>
          <cell r="AD2567"/>
          <cell r="AE2567"/>
          <cell r="AF2567"/>
          <cell r="AG2567"/>
          <cell r="AH2567"/>
          <cell r="AI2567"/>
          <cell r="AJ2567"/>
          <cell r="AK2567"/>
          <cell r="AL2567"/>
        </row>
        <row r="2568">
          <cell r="D2568" t="str">
            <v>USD</v>
          </cell>
          <cell r="J2568" t="str">
            <v>LETRAS EN GARANTÍA</v>
          </cell>
          <cell r="L2568" t="str">
            <v>TASA CERO</v>
          </cell>
          <cell r="M2568" t="str">
            <v>Argentina</v>
          </cell>
          <cell r="Q2568" t="str">
            <v>No mercado</v>
          </cell>
          <cell r="R2568">
            <v>4</v>
          </cell>
          <cell r="S2568">
            <v>0</v>
          </cell>
          <cell r="T2568">
            <v>0</v>
          </cell>
          <cell r="U2568">
            <v>4</v>
          </cell>
          <cell r="V2568">
            <v>0</v>
          </cell>
          <cell r="W2568">
            <v>0</v>
          </cell>
          <cell r="X2568">
            <v>4</v>
          </cell>
          <cell r="Y2568">
            <v>0</v>
          </cell>
          <cell r="Z2568">
            <v>0</v>
          </cell>
          <cell r="AA2568"/>
          <cell r="AB2568"/>
          <cell r="AC2568"/>
          <cell r="AD2568"/>
          <cell r="AE2568"/>
          <cell r="AF2568"/>
          <cell r="AG2568"/>
          <cell r="AH2568"/>
          <cell r="AI2568"/>
          <cell r="AJ2568"/>
          <cell r="AK2568"/>
          <cell r="AL2568"/>
        </row>
        <row r="2569">
          <cell r="D2569" t="str">
            <v>USD</v>
          </cell>
          <cell r="J2569" t="str">
            <v>LETRAS EN GARANTÍA</v>
          </cell>
          <cell r="L2569" t="str">
            <v>TASA CERO</v>
          </cell>
          <cell r="M2569" t="str">
            <v>Argentina</v>
          </cell>
          <cell r="Q2569" t="str">
            <v>No mercado</v>
          </cell>
          <cell r="R2569">
            <v>4</v>
          </cell>
          <cell r="S2569">
            <v>0</v>
          </cell>
          <cell r="T2569">
            <v>0</v>
          </cell>
          <cell r="U2569">
            <v>4</v>
          </cell>
          <cell r="V2569">
            <v>0</v>
          </cell>
          <cell r="W2569">
            <v>0</v>
          </cell>
          <cell r="X2569">
            <v>4</v>
          </cell>
          <cell r="Y2569">
            <v>0</v>
          </cell>
          <cell r="Z2569">
            <v>0</v>
          </cell>
          <cell r="AA2569"/>
          <cell r="AB2569"/>
          <cell r="AC2569"/>
          <cell r="AD2569"/>
          <cell r="AE2569"/>
          <cell r="AF2569"/>
          <cell r="AG2569"/>
          <cell r="AH2569"/>
          <cell r="AI2569"/>
          <cell r="AJ2569"/>
          <cell r="AK2569"/>
          <cell r="AL2569"/>
        </row>
        <row r="2570">
          <cell r="D2570" t="str">
            <v>USD</v>
          </cell>
          <cell r="J2570" t="str">
            <v>LETRAS EN GARANTÍA</v>
          </cell>
          <cell r="L2570" t="str">
            <v>TASA CERO</v>
          </cell>
          <cell r="M2570" t="str">
            <v>Argentina</v>
          </cell>
          <cell r="Q2570" t="str">
            <v>No mercado</v>
          </cell>
          <cell r="R2570">
            <v>4</v>
          </cell>
          <cell r="S2570">
            <v>0</v>
          </cell>
          <cell r="T2570">
            <v>0</v>
          </cell>
          <cell r="U2570">
            <v>4</v>
          </cell>
          <cell r="V2570">
            <v>0</v>
          </cell>
          <cell r="W2570">
            <v>0</v>
          </cell>
          <cell r="X2570">
            <v>4</v>
          </cell>
          <cell r="Y2570">
            <v>0</v>
          </cell>
          <cell r="Z2570">
            <v>0</v>
          </cell>
          <cell r="AA2570"/>
          <cell r="AB2570"/>
          <cell r="AC2570"/>
          <cell r="AD2570"/>
          <cell r="AE2570"/>
          <cell r="AF2570"/>
          <cell r="AG2570"/>
          <cell r="AH2570"/>
          <cell r="AI2570"/>
          <cell r="AJ2570"/>
          <cell r="AK2570"/>
          <cell r="AL2570"/>
        </row>
        <row r="2571">
          <cell r="D2571" t="str">
            <v>USD</v>
          </cell>
          <cell r="J2571" t="str">
            <v>LETRAS EN GARANTÍA</v>
          </cell>
          <cell r="L2571" t="str">
            <v>TASA CERO</v>
          </cell>
          <cell r="M2571" t="str">
            <v>Argentina</v>
          </cell>
          <cell r="Q2571" t="str">
            <v>No mercado</v>
          </cell>
          <cell r="R2571">
            <v>4</v>
          </cell>
          <cell r="S2571">
            <v>0</v>
          </cell>
          <cell r="T2571">
            <v>0</v>
          </cell>
          <cell r="U2571">
            <v>4</v>
          </cell>
          <cell r="V2571">
            <v>0</v>
          </cell>
          <cell r="W2571">
            <v>0</v>
          </cell>
          <cell r="X2571">
            <v>4</v>
          </cell>
          <cell r="Y2571">
            <v>0</v>
          </cell>
          <cell r="Z2571">
            <v>0</v>
          </cell>
          <cell r="AA2571"/>
          <cell r="AB2571"/>
          <cell r="AC2571"/>
          <cell r="AD2571"/>
          <cell r="AE2571"/>
          <cell r="AF2571"/>
          <cell r="AG2571"/>
          <cell r="AH2571"/>
          <cell r="AI2571"/>
          <cell r="AJ2571"/>
          <cell r="AK2571"/>
          <cell r="AL2571"/>
        </row>
        <row r="2572">
          <cell r="D2572" t="str">
            <v>USD</v>
          </cell>
          <cell r="J2572" t="str">
            <v>LETRAS EN GARANTÍA</v>
          </cell>
          <cell r="L2572" t="str">
            <v>TASA CERO</v>
          </cell>
          <cell r="M2572" t="str">
            <v>Argentina</v>
          </cell>
          <cell r="Q2572" t="str">
            <v>No mercado</v>
          </cell>
          <cell r="R2572">
            <v>4</v>
          </cell>
          <cell r="S2572">
            <v>0</v>
          </cell>
          <cell r="T2572">
            <v>0</v>
          </cell>
          <cell r="U2572">
            <v>4</v>
          </cell>
          <cell r="V2572">
            <v>0</v>
          </cell>
          <cell r="W2572">
            <v>0</v>
          </cell>
          <cell r="X2572">
            <v>4</v>
          </cell>
          <cell r="Y2572">
            <v>0</v>
          </cell>
          <cell r="Z2572">
            <v>0</v>
          </cell>
          <cell r="AA2572"/>
          <cell r="AB2572"/>
          <cell r="AC2572"/>
          <cell r="AD2572"/>
          <cell r="AE2572"/>
          <cell r="AF2572"/>
          <cell r="AG2572"/>
          <cell r="AH2572"/>
          <cell r="AI2572"/>
          <cell r="AJ2572"/>
          <cell r="AK2572"/>
          <cell r="AL2572"/>
        </row>
        <row r="2573">
          <cell r="D2573" t="str">
            <v>USD</v>
          </cell>
          <cell r="J2573" t="str">
            <v>LETRAS EN GARANTÍA</v>
          </cell>
          <cell r="L2573" t="str">
            <v>TASA CERO</v>
          </cell>
          <cell r="M2573" t="str">
            <v>Argentina</v>
          </cell>
          <cell r="Q2573" t="str">
            <v>No mercado</v>
          </cell>
          <cell r="R2573">
            <v>4</v>
          </cell>
          <cell r="S2573">
            <v>0</v>
          </cell>
          <cell r="T2573">
            <v>0</v>
          </cell>
          <cell r="U2573">
            <v>4</v>
          </cell>
          <cell r="V2573">
            <v>0</v>
          </cell>
          <cell r="W2573">
            <v>0</v>
          </cell>
          <cell r="X2573">
            <v>4</v>
          </cell>
          <cell r="Y2573">
            <v>0</v>
          </cell>
          <cell r="Z2573">
            <v>0</v>
          </cell>
          <cell r="AA2573"/>
          <cell r="AB2573"/>
          <cell r="AC2573"/>
          <cell r="AD2573"/>
          <cell r="AE2573"/>
          <cell r="AF2573"/>
          <cell r="AG2573"/>
          <cell r="AH2573"/>
          <cell r="AI2573"/>
          <cell r="AJ2573"/>
          <cell r="AK2573"/>
          <cell r="AL2573"/>
        </row>
        <row r="2574">
          <cell r="D2574" t="str">
            <v>USD</v>
          </cell>
          <cell r="J2574" t="str">
            <v>LETRAS EN GARANTÍA</v>
          </cell>
          <cell r="L2574" t="str">
            <v>TASA CERO</v>
          </cell>
          <cell r="M2574" t="str">
            <v>Argentina</v>
          </cell>
          <cell r="Q2574" t="str">
            <v>No mercado</v>
          </cell>
          <cell r="R2574">
            <v>4</v>
          </cell>
          <cell r="S2574">
            <v>0</v>
          </cell>
          <cell r="T2574">
            <v>0</v>
          </cell>
          <cell r="U2574">
            <v>4</v>
          </cell>
          <cell r="V2574">
            <v>0</v>
          </cell>
          <cell r="W2574">
            <v>0</v>
          </cell>
          <cell r="X2574">
            <v>4</v>
          </cell>
          <cell r="Y2574">
            <v>0</v>
          </cell>
          <cell r="Z2574">
            <v>0</v>
          </cell>
          <cell r="AA2574"/>
          <cell r="AB2574"/>
          <cell r="AC2574"/>
          <cell r="AD2574"/>
          <cell r="AE2574"/>
          <cell r="AF2574"/>
          <cell r="AG2574"/>
          <cell r="AH2574"/>
          <cell r="AI2574"/>
          <cell r="AJ2574"/>
          <cell r="AK2574"/>
          <cell r="AL2574"/>
        </row>
        <row r="2575">
          <cell r="D2575" t="str">
            <v>USD</v>
          </cell>
          <cell r="J2575" t="str">
            <v>LETRAS EN GARANTÍA</v>
          </cell>
          <cell r="L2575" t="str">
            <v>TASA CERO</v>
          </cell>
          <cell r="M2575" t="str">
            <v>Argentina</v>
          </cell>
          <cell r="Q2575" t="str">
            <v>No mercado</v>
          </cell>
          <cell r="R2575">
            <v>4</v>
          </cell>
          <cell r="S2575">
            <v>0</v>
          </cell>
          <cell r="T2575">
            <v>0</v>
          </cell>
          <cell r="U2575">
            <v>4</v>
          </cell>
          <cell r="V2575">
            <v>0</v>
          </cell>
          <cell r="W2575">
            <v>0</v>
          </cell>
          <cell r="X2575">
            <v>4</v>
          </cell>
          <cell r="Y2575">
            <v>0</v>
          </cell>
          <cell r="Z2575">
            <v>0</v>
          </cell>
          <cell r="AA2575"/>
          <cell r="AB2575"/>
          <cell r="AC2575"/>
          <cell r="AD2575"/>
          <cell r="AE2575"/>
          <cell r="AF2575"/>
          <cell r="AG2575"/>
          <cell r="AH2575"/>
          <cell r="AI2575"/>
          <cell r="AJ2575"/>
          <cell r="AK2575"/>
          <cell r="AL2575"/>
        </row>
        <row r="2576">
          <cell r="D2576" t="str">
            <v>USD</v>
          </cell>
          <cell r="J2576" t="str">
            <v>LETRAS EN GARANTÍA</v>
          </cell>
          <cell r="L2576" t="str">
            <v>TASA CERO</v>
          </cell>
          <cell r="M2576" t="str">
            <v>Argentina</v>
          </cell>
          <cell r="Q2576" t="str">
            <v>No mercado</v>
          </cell>
          <cell r="R2576">
            <v>4</v>
          </cell>
          <cell r="S2576">
            <v>0</v>
          </cell>
          <cell r="T2576">
            <v>0</v>
          </cell>
          <cell r="U2576">
            <v>4</v>
          </cell>
          <cell r="V2576">
            <v>0</v>
          </cell>
          <cell r="W2576">
            <v>0</v>
          </cell>
          <cell r="X2576">
            <v>4</v>
          </cell>
          <cell r="Y2576">
            <v>0</v>
          </cell>
          <cell r="Z2576">
            <v>0</v>
          </cell>
          <cell r="AA2576"/>
          <cell r="AB2576"/>
          <cell r="AC2576"/>
          <cell r="AD2576"/>
          <cell r="AE2576"/>
          <cell r="AF2576"/>
          <cell r="AG2576"/>
          <cell r="AH2576"/>
          <cell r="AI2576"/>
          <cell r="AJ2576"/>
          <cell r="AK2576"/>
          <cell r="AL2576"/>
        </row>
        <row r="2577">
          <cell r="D2577" t="str">
            <v>USD</v>
          </cell>
          <cell r="J2577" t="str">
            <v>LETRAS EN GARANTÍA</v>
          </cell>
          <cell r="L2577" t="str">
            <v>TASA CERO</v>
          </cell>
          <cell r="M2577" t="str">
            <v>Argentina</v>
          </cell>
          <cell r="Q2577" t="str">
            <v>No mercado</v>
          </cell>
          <cell r="R2577">
            <v>4</v>
          </cell>
          <cell r="S2577">
            <v>0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  <cell r="X2577">
            <v>4</v>
          </cell>
          <cell r="Y2577">
            <v>0</v>
          </cell>
          <cell r="Z2577">
            <v>0</v>
          </cell>
          <cell r="AA2577"/>
          <cell r="AB2577"/>
          <cell r="AC2577"/>
          <cell r="AD2577"/>
          <cell r="AE2577"/>
          <cell r="AF2577"/>
          <cell r="AG2577"/>
          <cell r="AH2577"/>
          <cell r="AI2577"/>
          <cell r="AJ2577"/>
          <cell r="AK2577"/>
          <cell r="AL2577"/>
        </row>
        <row r="2578">
          <cell r="D2578" t="str">
            <v>USD</v>
          </cell>
          <cell r="J2578" t="str">
            <v>LETRAS EN GARANTÍA</v>
          </cell>
          <cell r="L2578" t="str">
            <v>TASA CERO</v>
          </cell>
          <cell r="M2578" t="str">
            <v>Argentina</v>
          </cell>
          <cell r="Q2578" t="str">
            <v>No mercado</v>
          </cell>
          <cell r="R2578">
            <v>4</v>
          </cell>
          <cell r="S2578">
            <v>0</v>
          </cell>
          <cell r="T2578">
            <v>0</v>
          </cell>
          <cell r="U2578">
            <v>4</v>
          </cell>
          <cell r="V2578">
            <v>0</v>
          </cell>
          <cell r="W2578">
            <v>0</v>
          </cell>
          <cell r="X2578">
            <v>4</v>
          </cell>
          <cell r="Y2578">
            <v>0</v>
          </cell>
          <cell r="Z2578">
            <v>0</v>
          </cell>
          <cell r="AA2578"/>
          <cell r="AB2578"/>
          <cell r="AC2578"/>
          <cell r="AD2578"/>
          <cell r="AE2578"/>
          <cell r="AF2578"/>
          <cell r="AG2578"/>
          <cell r="AH2578"/>
          <cell r="AI2578"/>
          <cell r="AJ2578"/>
          <cell r="AK2578"/>
          <cell r="AL2578"/>
        </row>
        <row r="2579">
          <cell r="D2579" t="str">
            <v>USD</v>
          </cell>
          <cell r="J2579" t="str">
            <v>LETRAS EN GARANTÍA</v>
          </cell>
          <cell r="L2579" t="str">
            <v>TASA CERO</v>
          </cell>
          <cell r="M2579" t="str">
            <v>Argentina</v>
          </cell>
          <cell r="Q2579" t="str">
            <v>No mercado</v>
          </cell>
          <cell r="R2579">
            <v>4</v>
          </cell>
          <cell r="S2579">
            <v>0</v>
          </cell>
          <cell r="T2579">
            <v>0</v>
          </cell>
          <cell r="U2579">
            <v>4</v>
          </cell>
          <cell r="V2579">
            <v>0</v>
          </cell>
          <cell r="W2579">
            <v>0</v>
          </cell>
          <cell r="X2579">
            <v>4</v>
          </cell>
          <cell r="Y2579">
            <v>0</v>
          </cell>
          <cell r="Z2579">
            <v>0</v>
          </cell>
          <cell r="AA2579"/>
          <cell r="AB2579"/>
          <cell r="AC2579"/>
          <cell r="AD2579"/>
          <cell r="AE2579"/>
          <cell r="AF2579"/>
          <cell r="AG2579"/>
          <cell r="AH2579"/>
          <cell r="AI2579"/>
          <cell r="AJ2579"/>
          <cell r="AK2579"/>
          <cell r="AL2579"/>
        </row>
        <row r="2580">
          <cell r="D2580" t="str">
            <v>USD</v>
          </cell>
          <cell r="J2580" t="str">
            <v>LETRAS EN GARANTÍA</v>
          </cell>
          <cell r="L2580" t="str">
            <v>TASA CERO</v>
          </cell>
          <cell r="M2580" t="str">
            <v>Argentina</v>
          </cell>
          <cell r="Q2580" t="str">
            <v>No mercado</v>
          </cell>
          <cell r="R2580">
            <v>4</v>
          </cell>
          <cell r="S2580">
            <v>0</v>
          </cell>
          <cell r="T2580">
            <v>0</v>
          </cell>
          <cell r="U2580">
            <v>4</v>
          </cell>
          <cell r="V2580">
            <v>0</v>
          </cell>
          <cell r="W2580">
            <v>0</v>
          </cell>
          <cell r="X2580">
            <v>4</v>
          </cell>
          <cell r="Y2580">
            <v>0</v>
          </cell>
          <cell r="Z2580">
            <v>0</v>
          </cell>
          <cell r="AA2580"/>
          <cell r="AB2580"/>
          <cell r="AC2580"/>
          <cell r="AD2580"/>
          <cell r="AE2580"/>
          <cell r="AF2580"/>
          <cell r="AG2580"/>
          <cell r="AH2580"/>
          <cell r="AI2580"/>
          <cell r="AJ2580"/>
          <cell r="AK2580"/>
          <cell r="AL2580"/>
        </row>
        <row r="2581">
          <cell r="D2581" t="str">
            <v>USD</v>
          </cell>
          <cell r="J2581" t="str">
            <v>LETRAS EN GARANTÍA</v>
          </cell>
          <cell r="L2581" t="str">
            <v>TASA CERO</v>
          </cell>
          <cell r="M2581" t="str">
            <v>Argentina</v>
          </cell>
          <cell r="Q2581" t="str">
            <v>No mercado</v>
          </cell>
          <cell r="R2581">
            <v>4</v>
          </cell>
          <cell r="S2581">
            <v>0</v>
          </cell>
          <cell r="T2581">
            <v>0</v>
          </cell>
          <cell r="U2581">
            <v>4</v>
          </cell>
          <cell r="V2581">
            <v>0</v>
          </cell>
          <cell r="W2581">
            <v>0</v>
          </cell>
          <cell r="X2581">
            <v>4</v>
          </cell>
          <cell r="Y2581">
            <v>0</v>
          </cell>
          <cell r="Z2581">
            <v>0</v>
          </cell>
          <cell r="AA2581"/>
          <cell r="AB2581"/>
          <cell r="AC2581"/>
          <cell r="AD2581"/>
          <cell r="AE2581"/>
          <cell r="AF2581"/>
          <cell r="AG2581"/>
          <cell r="AH2581"/>
          <cell r="AI2581"/>
          <cell r="AJ2581"/>
          <cell r="AK2581"/>
          <cell r="AL2581"/>
        </row>
        <row r="2582">
          <cell r="D2582" t="str">
            <v>USD</v>
          </cell>
          <cell r="J2582" t="str">
            <v>LETRAS EN GARANTÍA</v>
          </cell>
          <cell r="L2582" t="str">
            <v>TASA CERO</v>
          </cell>
          <cell r="M2582" t="str">
            <v>Argentina</v>
          </cell>
          <cell r="Q2582" t="str">
            <v>No mercado</v>
          </cell>
          <cell r="R2582">
            <v>4</v>
          </cell>
          <cell r="S2582">
            <v>0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  <cell r="X2582">
            <v>4</v>
          </cell>
          <cell r="Y2582">
            <v>0</v>
          </cell>
          <cell r="Z2582">
            <v>0</v>
          </cell>
          <cell r="AA2582"/>
          <cell r="AB2582"/>
          <cell r="AC2582"/>
          <cell r="AD2582"/>
          <cell r="AE2582"/>
          <cell r="AF2582"/>
          <cell r="AG2582"/>
          <cell r="AH2582"/>
          <cell r="AI2582"/>
          <cell r="AJ2582"/>
          <cell r="AK2582"/>
          <cell r="AL2582"/>
        </row>
        <row r="2583">
          <cell r="D2583" t="str">
            <v>USD</v>
          </cell>
          <cell r="J2583" t="str">
            <v>LETRAS EN GARANTÍA</v>
          </cell>
          <cell r="L2583" t="str">
            <v>TASA CERO</v>
          </cell>
          <cell r="M2583" t="str">
            <v>Argentina</v>
          </cell>
          <cell r="Q2583" t="str">
            <v>No mercado</v>
          </cell>
          <cell r="R2583">
            <v>4</v>
          </cell>
          <cell r="S2583">
            <v>0</v>
          </cell>
          <cell r="T2583">
            <v>0</v>
          </cell>
          <cell r="U2583">
            <v>4</v>
          </cell>
          <cell r="V2583">
            <v>0</v>
          </cell>
          <cell r="W2583">
            <v>0</v>
          </cell>
          <cell r="X2583">
            <v>4</v>
          </cell>
          <cell r="Y2583">
            <v>0</v>
          </cell>
          <cell r="Z2583">
            <v>0</v>
          </cell>
          <cell r="AA2583"/>
          <cell r="AB2583"/>
          <cell r="AC2583"/>
          <cell r="AD2583"/>
          <cell r="AE2583"/>
          <cell r="AF2583"/>
          <cell r="AG2583"/>
          <cell r="AH2583"/>
          <cell r="AI2583"/>
          <cell r="AJ2583"/>
          <cell r="AK2583"/>
          <cell r="AL2583"/>
        </row>
        <row r="2584">
          <cell r="D2584" t="str">
            <v>USD</v>
          </cell>
          <cell r="J2584" t="str">
            <v>LETRAS EN GARANTÍA</v>
          </cell>
          <cell r="L2584" t="str">
            <v>TASA CERO</v>
          </cell>
          <cell r="M2584" t="str">
            <v>Argentina</v>
          </cell>
          <cell r="Q2584" t="str">
            <v>No mercado</v>
          </cell>
          <cell r="R2584">
            <v>4</v>
          </cell>
          <cell r="S2584">
            <v>0</v>
          </cell>
          <cell r="T2584">
            <v>0</v>
          </cell>
          <cell r="U2584">
            <v>4</v>
          </cell>
          <cell r="V2584">
            <v>0</v>
          </cell>
          <cell r="W2584">
            <v>0</v>
          </cell>
          <cell r="X2584">
            <v>4</v>
          </cell>
          <cell r="Y2584">
            <v>0</v>
          </cell>
          <cell r="Z2584">
            <v>0</v>
          </cell>
          <cell r="AA2584"/>
          <cell r="AB2584"/>
          <cell r="AC2584"/>
          <cell r="AD2584"/>
          <cell r="AE2584"/>
          <cell r="AF2584"/>
          <cell r="AG2584"/>
          <cell r="AH2584"/>
          <cell r="AI2584"/>
          <cell r="AJ2584"/>
          <cell r="AK2584"/>
          <cell r="AL2584"/>
        </row>
        <row r="2585">
          <cell r="D2585" t="str">
            <v>USD</v>
          </cell>
          <cell r="J2585" t="str">
            <v>LETRAS EN GARANTÍA</v>
          </cell>
          <cell r="L2585" t="str">
            <v>TASA CERO</v>
          </cell>
          <cell r="M2585" t="str">
            <v>Argentina</v>
          </cell>
          <cell r="Q2585" t="str">
            <v>No mercado</v>
          </cell>
          <cell r="R2585">
            <v>4</v>
          </cell>
          <cell r="S2585">
            <v>0</v>
          </cell>
          <cell r="T2585">
            <v>0</v>
          </cell>
          <cell r="U2585">
            <v>4</v>
          </cell>
          <cell r="V2585">
            <v>0</v>
          </cell>
          <cell r="W2585">
            <v>0</v>
          </cell>
          <cell r="X2585">
            <v>4</v>
          </cell>
          <cell r="Y2585">
            <v>0</v>
          </cell>
          <cell r="Z2585">
            <v>0</v>
          </cell>
          <cell r="AA2585"/>
          <cell r="AB2585"/>
          <cell r="AC2585"/>
          <cell r="AD2585"/>
          <cell r="AE2585"/>
          <cell r="AF2585"/>
          <cell r="AG2585"/>
          <cell r="AH2585"/>
          <cell r="AI2585"/>
          <cell r="AJ2585"/>
          <cell r="AK2585"/>
          <cell r="AL2585"/>
        </row>
        <row r="2586">
          <cell r="D2586" t="str">
            <v>USD</v>
          </cell>
          <cell r="J2586" t="str">
            <v>LETRAS EN GARANTÍA</v>
          </cell>
          <cell r="L2586" t="str">
            <v>TASA CERO</v>
          </cell>
          <cell r="M2586" t="str">
            <v>Argentina</v>
          </cell>
          <cell r="Q2586" t="str">
            <v>No mercado</v>
          </cell>
          <cell r="R2586">
            <v>4</v>
          </cell>
          <cell r="S2586">
            <v>0</v>
          </cell>
          <cell r="T2586">
            <v>0</v>
          </cell>
          <cell r="U2586">
            <v>4</v>
          </cell>
          <cell r="V2586">
            <v>0</v>
          </cell>
          <cell r="W2586">
            <v>0</v>
          </cell>
          <cell r="X2586">
            <v>4</v>
          </cell>
          <cell r="Y2586">
            <v>0</v>
          </cell>
          <cell r="Z2586">
            <v>0</v>
          </cell>
          <cell r="AA2586"/>
          <cell r="AB2586"/>
          <cell r="AC2586"/>
          <cell r="AD2586"/>
          <cell r="AE2586"/>
          <cell r="AF2586"/>
          <cell r="AG2586"/>
          <cell r="AH2586"/>
          <cell r="AI2586"/>
          <cell r="AJ2586"/>
          <cell r="AK2586"/>
          <cell r="AL2586"/>
        </row>
        <row r="2587">
          <cell r="D2587" t="str">
            <v>USD</v>
          </cell>
          <cell r="J2587" t="str">
            <v>LETRAS EN GARANTÍA</v>
          </cell>
          <cell r="L2587" t="str">
            <v>TASA CERO</v>
          </cell>
          <cell r="M2587" t="str">
            <v>Argentina</v>
          </cell>
          <cell r="Q2587" t="str">
            <v>No mercado</v>
          </cell>
          <cell r="R2587">
            <v>4</v>
          </cell>
          <cell r="S2587">
            <v>0</v>
          </cell>
          <cell r="T2587">
            <v>0</v>
          </cell>
          <cell r="U2587">
            <v>4</v>
          </cell>
          <cell r="V2587">
            <v>0</v>
          </cell>
          <cell r="W2587">
            <v>0</v>
          </cell>
          <cell r="X2587">
            <v>4</v>
          </cell>
          <cell r="Y2587">
            <v>0</v>
          </cell>
          <cell r="Z2587">
            <v>0</v>
          </cell>
          <cell r="AA2587"/>
          <cell r="AB2587"/>
          <cell r="AC2587"/>
          <cell r="AD2587"/>
          <cell r="AE2587"/>
          <cell r="AF2587"/>
          <cell r="AG2587"/>
          <cell r="AH2587"/>
          <cell r="AI2587"/>
          <cell r="AJ2587"/>
          <cell r="AK2587"/>
          <cell r="AL2587"/>
        </row>
        <row r="2588">
          <cell r="D2588" t="str">
            <v>USD</v>
          </cell>
          <cell r="J2588" t="str">
            <v>LETRAS EN GARANTÍA</v>
          </cell>
          <cell r="L2588" t="str">
            <v>TASA CERO</v>
          </cell>
          <cell r="M2588" t="str">
            <v>Argentina</v>
          </cell>
          <cell r="Q2588" t="str">
            <v>No mercado</v>
          </cell>
          <cell r="R2588">
            <v>4</v>
          </cell>
          <cell r="S2588">
            <v>0</v>
          </cell>
          <cell r="T2588">
            <v>0</v>
          </cell>
          <cell r="U2588">
            <v>4</v>
          </cell>
          <cell r="V2588">
            <v>0</v>
          </cell>
          <cell r="W2588">
            <v>0</v>
          </cell>
          <cell r="X2588">
            <v>4</v>
          </cell>
          <cell r="Y2588">
            <v>0</v>
          </cell>
          <cell r="Z2588">
            <v>0</v>
          </cell>
          <cell r="AA2588"/>
          <cell r="AB2588"/>
          <cell r="AC2588"/>
          <cell r="AD2588"/>
          <cell r="AE2588"/>
          <cell r="AF2588"/>
          <cell r="AG2588"/>
          <cell r="AH2588"/>
          <cell r="AI2588"/>
          <cell r="AJ2588"/>
          <cell r="AK2588"/>
          <cell r="AL2588"/>
        </row>
        <row r="2589">
          <cell r="D2589" t="str">
            <v>USD</v>
          </cell>
          <cell r="J2589" t="str">
            <v>LETRAS EN GARANTÍA</v>
          </cell>
          <cell r="L2589" t="str">
            <v>TASA CERO</v>
          </cell>
          <cell r="M2589" t="str">
            <v>Argentina</v>
          </cell>
          <cell r="Q2589" t="str">
            <v>No mercado</v>
          </cell>
          <cell r="R2589">
            <v>4</v>
          </cell>
          <cell r="S2589">
            <v>0</v>
          </cell>
          <cell r="T2589">
            <v>0</v>
          </cell>
          <cell r="U2589">
            <v>4</v>
          </cell>
          <cell r="V2589">
            <v>0</v>
          </cell>
          <cell r="W2589">
            <v>0</v>
          </cell>
          <cell r="X2589">
            <v>4</v>
          </cell>
          <cell r="Y2589">
            <v>0</v>
          </cell>
          <cell r="Z2589">
            <v>0</v>
          </cell>
          <cell r="AA2589"/>
          <cell r="AB2589"/>
          <cell r="AC2589"/>
          <cell r="AD2589"/>
          <cell r="AE2589"/>
          <cell r="AF2589"/>
          <cell r="AG2589"/>
          <cell r="AH2589"/>
          <cell r="AI2589"/>
          <cell r="AJ2589"/>
          <cell r="AK2589"/>
          <cell r="AL2589"/>
        </row>
        <row r="2590">
          <cell r="D2590" t="str">
            <v>USD</v>
          </cell>
          <cell r="J2590" t="str">
            <v>LETRAS EN GARANTÍA</v>
          </cell>
          <cell r="L2590" t="str">
            <v>TASA CERO</v>
          </cell>
          <cell r="M2590" t="str">
            <v>Argentina</v>
          </cell>
          <cell r="Q2590" t="str">
            <v>No mercado</v>
          </cell>
          <cell r="R2590">
            <v>4</v>
          </cell>
          <cell r="S2590">
            <v>0</v>
          </cell>
          <cell r="T2590">
            <v>0</v>
          </cell>
          <cell r="U2590">
            <v>4</v>
          </cell>
          <cell r="V2590">
            <v>0</v>
          </cell>
          <cell r="W2590">
            <v>0</v>
          </cell>
          <cell r="X2590">
            <v>4</v>
          </cell>
          <cell r="Y2590">
            <v>0</v>
          </cell>
          <cell r="Z2590">
            <v>0</v>
          </cell>
          <cell r="AA2590"/>
          <cell r="AB2590"/>
          <cell r="AC2590"/>
          <cell r="AD2590"/>
          <cell r="AE2590"/>
          <cell r="AF2590"/>
          <cell r="AG2590"/>
          <cell r="AH2590"/>
          <cell r="AI2590"/>
          <cell r="AJ2590"/>
          <cell r="AK2590"/>
          <cell r="AL2590"/>
        </row>
        <row r="2591">
          <cell r="D2591" t="str">
            <v>USD</v>
          </cell>
          <cell r="J2591" t="str">
            <v>LETRAS EN GARANTÍA</v>
          </cell>
          <cell r="L2591" t="str">
            <v>TASA CERO</v>
          </cell>
          <cell r="M2591" t="str">
            <v>Argentina</v>
          </cell>
          <cell r="Q2591" t="str">
            <v>No mercado</v>
          </cell>
          <cell r="R2591">
            <v>4</v>
          </cell>
          <cell r="S2591">
            <v>0</v>
          </cell>
          <cell r="T2591">
            <v>0</v>
          </cell>
          <cell r="U2591">
            <v>4</v>
          </cell>
          <cell r="V2591">
            <v>0</v>
          </cell>
          <cell r="W2591">
            <v>0</v>
          </cell>
          <cell r="X2591">
            <v>4</v>
          </cell>
          <cell r="Y2591">
            <v>0</v>
          </cell>
          <cell r="Z2591">
            <v>0</v>
          </cell>
          <cell r="AA2591"/>
          <cell r="AB2591"/>
          <cell r="AC2591"/>
          <cell r="AD2591"/>
          <cell r="AE2591"/>
          <cell r="AF2591"/>
          <cell r="AG2591"/>
          <cell r="AH2591"/>
          <cell r="AI2591"/>
          <cell r="AJ2591"/>
          <cell r="AK2591"/>
          <cell r="AL2591"/>
        </row>
        <row r="2592">
          <cell r="D2592" t="str">
            <v>USD</v>
          </cell>
          <cell r="J2592" t="str">
            <v>LETRAS EN GARANTÍA</v>
          </cell>
          <cell r="L2592" t="str">
            <v>TASA CERO</v>
          </cell>
          <cell r="M2592" t="str">
            <v>Argentina</v>
          </cell>
          <cell r="Q2592" t="str">
            <v>No mercado</v>
          </cell>
          <cell r="R2592">
            <v>4</v>
          </cell>
          <cell r="S2592">
            <v>0</v>
          </cell>
          <cell r="T2592">
            <v>0</v>
          </cell>
          <cell r="U2592">
            <v>4</v>
          </cell>
          <cell r="V2592">
            <v>0</v>
          </cell>
          <cell r="W2592">
            <v>0</v>
          </cell>
          <cell r="X2592">
            <v>4</v>
          </cell>
          <cell r="Y2592">
            <v>0</v>
          </cell>
          <cell r="Z2592">
            <v>0</v>
          </cell>
          <cell r="AA2592"/>
          <cell r="AB2592"/>
          <cell r="AC2592"/>
          <cell r="AD2592"/>
          <cell r="AE2592"/>
          <cell r="AF2592"/>
          <cell r="AG2592"/>
          <cell r="AH2592"/>
          <cell r="AI2592"/>
          <cell r="AJ2592"/>
          <cell r="AK2592"/>
          <cell r="AL2592"/>
        </row>
        <row r="2593">
          <cell r="D2593" t="str">
            <v>USD</v>
          </cell>
          <cell r="J2593" t="str">
            <v>LETRAS EN GARANTÍA</v>
          </cell>
          <cell r="L2593" t="str">
            <v>TASA CERO</v>
          </cell>
          <cell r="M2593" t="str">
            <v>Argentina</v>
          </cell>
          <cell r="Q2593" t="str">
            <v>No mercado</v>
          </cell>
          <cell r="R2593">
            <v>4</v>
          </cell>
          <cell r="S2593">
            <v>0</v>
          </cell>
          <cell r="T2593">
            <v>0</v>
          </cell>
          <cell r="U2593">
            <v>4</v>
          </cell>
          <cell r="V2593">
            <v>0</v>
          </cell>
          <cell r="W2593">
            <v>0</v>
          </cell>
          <cell r="X2593">
            <v>4</v>
          </cell>
          <cell r="Y2593">
            <v>0</v>
          </cell>
          <cell r="Z2593">
            <v>0</v>
          </cell>
          <cell r="AA2593"/>
          <cell r="AB2593"/>
          <cell r="AC2593"/>
          <cell r="AD2593"/>
          <cell r="AE2593"/>
          <cell r="AF2593"/>
          <cell r="AG2593"/>
          <cell r="AH2593"/>
          <cell r="AI2593"/>
          <cell r="AJ2593"/>
          <cell r="AK2593"/>
          <cell r="AL2593"/>
        </row>
        <row r="2594">
          <cell r="D2594" t="str">
            <v>USD</v>
          </cell>
          <cell r="J2594" t="str">
            <v>LETRAS EN GARANTÍA</v>
          </cell>
          <cell r="L2594" t="str">
            <v>TASA CERO</v>
          </cell>
          <cell r="M2594" t="str">
            <v>Argentina</v>
          </cell>
          <cell r="Q2594" t="str">
            <v>No mercado</v>
          </cell>
          <cell r="R2594">
            <v>4</v>
          </cell>
          <cell r="S2594">
            <v>0</v>
          </cell>
          <cell r="T2594">
            <v>0</v>
          </cell>
          <cell r="U2594">
            <v>4</v>
          </cell>
          <cell r="V2594">
            <v>0</v>
          </cell>
          <cell r="W2594">
            <v>0</v>
          </cell>
          <cell r="X2594">
            <v>4</v>
          </cell>
          <cell r="Y2594">
            <v>0</v>
          </cell>
          <cell r="Z2594">
            <v>0</v>
          </cell>
          <cell r="AA2594"/>
          <cell r="AB2594"/>
          <cell r="AC2594"/>
          <cell r="AD2594"/>
          <cell r="AE2594"/>
          <cell r="AF2594"/>
          <cell r="AG2594"/>
          <cell r="AH2594"/>
          <cell r="AI2594"/>
          <cell r="AJ2594"/>
          <cell r="AK2594"/>
          <cell r="AL2594"/>
        </row>
        <row r="2595">
          <cell r="D2595" t="str">
            <v>USD</v>
          </cell>
          <cell r="J2595" t="str">
            <v>LETRAS EN GARANTÍA</v>
          </cell>
          <cell r="L2595" t="str">
            <v>TASA CERO</v>
          </cell>
          <cell r="M2595" t="str">
            <v>Argentina</v>
          </cell>
          <cell r="Q2595" t="str">
            <v>No mercado</v>
          </cell>
          <cell r="R2595">
            <v>4</v>
          </cell>
          <cell r="S2595">
            <v>0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  <cell r="X2595">
            <v>4</v>
          </cell>
          <cell r="Y2595">
            <v>0</v>
          </cell>
          <cell r="Z2595">
            <v>0</v>
          </cell>
          <cell r="AA2595"/>
          <cell r="AB2595"/>
          <cell r="AC2595"/>
          <cell r="AD2595"/>
          <cell r="AE2595"/>
          <cell r="AF2595"/>
          <cell r="AG2595"/>
          <cell r="AH2595"/>
          <cell r="AI2595"/>
          <cell r="AJ2595"/>
          <cell r="AK2595"/>
          <cell r="AL2595"/>
        </row>
        <row r="2596">
          <cell r="D2596" t="str">
            <v>USD</v>
          </cell>
          <cell r="J2596" t="str">
            <v>LETRAS EN GARANTÍA</v>
          </cell>
          <cell r="L2596" t="str">
            <v>TASA CERO</v>
          </cell>
          <cell r="M2596" t="str">
            <v>Argentina</v>
          </cell>
          <cell r="Q2596" t="str">
            <v>No mercado</v>
          </cell>
          <cell r="R2596">
            <v>4</v>
          </cell>
          <cell r="S2596">
            <v>0</v>
          </cell>
          <cell r="T2596">
            <v>0</v>
          </cell>
          <cell r="U2596">
            <v>4</v>
          </cell>
          <cell r="V2596">
            <v>0</v>
          </cell>
          <cell r="W2596">
            <v>0</v>
          </cell>
          <cell r="X2596">
            <v>4</v>
          </cell>
          <cell r="Y2596">
            <v>0</v>
          </cell>
          <cell r="Z2596">
            <v>0</v>
          </cell>
          <cell r="AA2596"/>
          <cell r="AB2596"/>
          <cell r="AC2596"/>
          <cell r="AD2596"/>
          <cell r="AE2596"/>
          <cell r="AF2596"/>
          <cell r="AG2596"/>
          <cell r="AH2596"/>
          <cell r="AI2596"/>
          <cell r="AJ2596"/>
          <cell r="AK2596"/>
          <cell r="AL2596"/>
        </row>
        <row r="2597">
          <cell r="D2597" t="str">
            <v>USD</v>
          </cell>
          <cell r="J2597" t="str">
            <v>LETRAS EN GARANTÍA</v>
          </cell>
          <cell r="L2597" t="str">
            <v>TASA CERO</v>
          </cell>
          <cell r="M2597" t="str">
            <v>Argentina</v>
          </cell>
          <cell r="Q2597" t="str">
            <v>No mercado</v>
          </cell>
          <cell r="R2597">
            <v>4</v>
          </cell>
          <cell r="S2597">
            <v>0</v>
          </cell>
          <cell r="T2597">
            <v>0</v>
          </cell>
          <cell r="U2597">
            <v>4</v>
          </cell>
          <cell r="V2597">
            <v>0</v>
          </cell>
          <cell r="W2597">
            <v>0</v>
          </cell>
          <cell r="X2597">
            <v>4</v>
          </cell>
          <cell r="Y2597">
            <v>0</v>
          </cell>
          <cell r="Z2597">
            <v>0</v>
          </cell>
          <cell r="AA2597"/>
          <cell r="AB2597"/>
          <cell r="AC2597"/>
          <cell r="AD2597"/>
          <cell r="AE2597"/>
          <cell r="AF2597"/>
          <cell r="AG2597"/>
          <cell r="AH2597"/>
          <cell r="AI2597"/>
          <cell r="AJ2597"/>
          <cell r="AK2597"/>
          <cell r="AL2597"/>
        </row>
        <row r="2598">
          <cell r="D2598" t="str">
            <v>USD</v>
          </cell>
          <cell r="J2598" t="str">
            <v>LETRAS EN GARANTÍA</v>
          </cell>
          <cell r="L2598" t="str">
            <v>TASA CERO</v>
          </cell>
          <cell r="M2598" t="str">
            <v>Argentina</v>
          </cell>
          <cell r="Q2598" t="str">
            <v>No mercado</v>
          </cell>
          <cell r="R2598">
            <v>4</v>
          </cell>
          <cell r="S2598">
            <v>0</v>
          </cell>
          <cell r="T2598">
            <v>0</v>
          </cell>
          <cell r="U2598">
            <v>4</v>
          </cell>
          <cell r="V2598">
            <v>0</v>
          </cell>
          <cell r="W2598">
            <v>0</v>
          </cell>
          <cell r="X2598">
            <v>4</v>
          </cell>
          <cell r="Y2598">
            <v>0</v>
          </cell>
          <cell r="Z2598">
            <v>0</v>
          </cell>
          <cell r="AA2598"/>
          <cell r="AB2598"/>
          <cell r="AC2598"/>
          <cell r="AD2598"/>
          <cell r="AE2598"/>
          <cell r="AF2598"/>
          <cell r="AG2598"/>
          <cell r="AH2598"/>
          <cell r="AI2598"/>
          <cell r="AJ2598"/>
          <cell r="AK2598"/>
          <cell r="AL2598"/>
        </row>
        <row r="2599">
          <cell r="D2599" t="str">
            <v>USD</v>
          </cell>
          <cell r="J2599" t="str">
            <v>LETRAS EN GARANTÍA</v>
          </cell>
          <cell r="L2599" t="str">
            <v>TASA CERO</v>
          </cell>
          <cell r="M2599" t="str">
            <v>Argentina</v>
          </cell>
          <cell r="Q2599" t="str">
            <v>No mercado</v>
          </cell>
          <cell r="R2599">
            <v>4</v>
          </cell>
          <cell r="S2599">
            <v>0</v>
          </cell>
          <cell r="T2599">
            <v>0</v>
          </cell>
          <cell r="U2599">
            <v>4</v>
          </cell>
          <cell r="V2599">
            <v>0</v>
          </cell>
          <cell r="W2599">
            <v>0</v>
          </cell>
          <cell r="X2599">
            <v>4</v>
          </cell>
          <cell r="Y2599">
            <v>0</v>
          </cell>
          <cell r="Z2599">
            <v>0</v>
          </cell>
          <cell r="AA2599"/>
          <cell r="AB2599"/>
          <cell r="AC2599"/>
          <cell r="AD2599"/>
          <cell r="AE2599"/>
          <cell r="AF2599"/>
          <cell r="AG2599"/>
          <cell r="AH2599"/>
          <cell r="AI2599"/>
          <cell r="AJ2599"/>
          <cell r="AK2599"/>
          <cell r="AL2599"/>
        </row>
        <row r="2600">
          <cell r="D2600" t="str">
            <v>USD</v>
          </cell>
          <cell r="J2600" t="str">
            <v>LETRAS EN GARANTÍA</v>
          </cell>
          <cell r="L2600" t="str">
            <v>TASA CERO</v>
          </cell>
          <cell r="M2600" t="str">
            <v>Argentina</v>
          </cell>
          <cell r="Q2600" t="str">
            <v>No mercado</v>
          </cell>
          <cell r="R2600">
            <v>4</v>
          </cell>
          <cell r="S2600">
            <v>0</v>
          </cell>
          <cell r="T2600">
            <v>0</v>
          </cell>
          <cell r="U2600">
            <v>4</v>
          </cell>
          <cell r="V2600">
            <v>0</v>
          </cell>
          <cell r="W2600">
            <v>0</v>
          </cell>
          <cell r="X2600">
            <v>4</v>
          </cell>
          <cell r="Y2600">
            <v>0</v>
          </cell>
          <cell r="Z2600">
            <v>0</v>
          </cell>
          <cell r="AA2600"/>
          <cell r="AB2600"/>
          <cell r="AC2600"/>
          <cell r="AD2600"/>
          <cell r="AE2600"/>
          <cell r="AF2600"/>
          <cell r="AG2600"/>
          <cell r="AH2600"/>
          <cell r="AI2600"/>
          <cell r="AJ2600"/>
          <cell r="AK2600"/>
          <cell r="AL2600"/>
        </row>
        <row r="2601">
          <cell r="D2601" t="str">
            <v>USD</v>
          </cell>
          <cell r="J2601" t="str">
            <v>LETRAS EN GARANTÍA</v>
          </cell>
          <cell r="L2601" t="str">
            <v>TASA CERO</v>
          </cell>
          <cell r="M2601" t="str">
            <v>Argentina</v>
          </cell>
          <cell r="Q2601" t="str">
            <v>No mercado</v>
          </cell>
          <cell r="R2601">
            <v>4</v>
          </cell>
          <cell r="S2601">
            <v>0</v>
          </cell>
          <cell r="T2601">
            <v>0</v>
          </cell>
          <cell r="U2601">
            <v>4</v>
          </cell>
          <cell r="V2601">
            <v>0</v>
          </cell>
          <cell r="W2601">
            <v>0</v>
          </cell>
          <cell r="X2601">
            <v>4</v>
          </cell>
          <cell r="Y2601">
            <v>0</v>
          </cell>
          <cell r="Z2601">
            <v>0</v>
          </cell>
          <cell r="AA2601"/>
          <cell r="AB2601"/>
          <cell r="AC2601"/>
          <cell r="AD2601"/>
          <cell r="AE2601"/>
          <cell r="AF2601"/>
          <cell r="AG2601"/>
          <cell r="AH2601"/>
          <cell r="AI2601"/>
          <cell r="AJ2601"/>
          <cell r="AK2601"/>
          <cell r="AL2601"/>
        </row>
        <row r="2602">
          <cell r="D2602" t="str">
            <v>USD</v>
          </cell>
          <cell r="J2602" t="str">
            <v>LETRAS EN GARANTÍA</v>
          </cell>
          <cell r="L2602" t="str">
            <v>TASA CERO</v>
          </cell>
          <cell r="M2602" t="str">
            <v>Argentina</v>
          </cell>
          <cell r="Q2602" t="str">
            <v>No mercado</v>
          </cell>
          <cell r="R2602">
            <v>4</v>
          </cell>
          <cell r="S2602">
            <v>0</v>
          </cell>
          <cell r="T2602">
            <v>0</v>
          </cell>
          <cell r="U2602">
            <v>4</v>
          </cell>
          <cell r="V2602">
            <v>0</v>
          </cell>
          <cell r="W2602">
            <v>0</v>
          </cell>
          <cell r="X2602">
            <v>4</v>
          </cell>
          <cell r="Y2602">
            <v>0</v>
          </cell>
          <cell r="Z2602">
            <v>0</v>
          </cell>
          <cell r="AA2602"/>
          <cell r="AB2602"/>
          <cell r="AC2602"/>
          <cell r="AD2602"/>
          <cell r="AE2602"/>
          <cell r="AF2602"/>
          <cell r="AG2602"/>
          <cell r="AH2602"/>
          <cell r="AI2602"/>
          <cell r="AJ2602"/>
          <cell r="AK2602"/>
          <cell r="AL2602"/>
        </row>
        <row r="2603">
          <cell r="D2603" t="str">
            <v>USD</v>
          </cell>
          <cell r="J2603" t="str">
            <v>LETRAS EN GARANTÍA</v>
          </cell>
          <cell r="L2603" t="str">
            <v>TASA CERO</v>
          </cell>
          <cell r="M2603" t="str">
            <v>Argentina</v>
          </cell>
          <cell r="Q2603" t="str">
            <v>No mercado</v>
          </cell>
          <cell r="R2603">
            <v>4</v>
          </cell>
          <cell r="S2603">
            <v>0</v>
          </cell>
          <cell r="T2603">
            <v>0</v>
          </cell>
          <cell r="U2603">
            <v>4</v>
          </cell>
          <cell r="V2603">
            <v>0</v>
          </cell>
          <cell r="W2603">
            <v>0</v>
          </cell>
          <cell r="X2603">
            <v>4</v>
          </cell>
          <cell r="Y2603">
            <v>0</v>
          </cell>
          <cell r="Z2603">
            <v>0</v>
          </cell>
          <cell r="AA2603"/>
          <cell r="AB2603"/>
          <cell r="AC2603"/>
          <cell r="AD2603"/>
          <cell r="AE2603"/>
          <cell r="AF2603"/>
          <cell r="AG2603"/>
          <cell r="AH2603"/>
          <cell r="AI2603"/>
          <cell r="AJ2603"/>
          <cell r="AK2603"/>
          <cell r="AL2603"/>
        </row>
        <row r="2604">
          <cell r="D2604" t="str">
            <v>USD</v>
          </cell>
          <cell r="J2604" t="str">
            <v>LETRAS EN GARANTÍA</v>
          </cell>
          <cell r="L2604" t="str">
            <v>TASA CERO</v>
          </cell>
          <cell r="M2604" t="str">
            <v>Argentina</v>
          </cell>
          <cell r="Q2604" t="str">
            <v>No mercado</v>
          </cell>
          <cell r="R2604">
            <v>4</v>
          </cell>
          <cell r="S2604">
            <v>0</v>
          </cell>
          <cell r="T2604">
            <v>0</v>
          </cell>
          <cell r="U2604">
            <v>4</v>
          </cell>
          <cell r="V2604">
            <v>0</v>
          </cell>
          <cell r="W2604">
            <v>0</v>
          </cell>
          <cell r="X2604">
            <v>4</v>
          </cell>
          <cell r="Y2604">
            <v>0</v>
          </cell>
          <cell r="Z2604">
            <v>0</v>
          </cell>
          <cell r="AA2604"/>
          <cell r="AB2604"/>
          <cell r="AC2604"/>
          <cell r="AD2604"/>
          <cell r="AE2604"/>
          <cell r="AF2604"/>
          <cell r="AG2604"/>
          <cell r="AH2604"/>
          <cell r="AI2604"/>
          <cell r="AJ2604"/>
          <cell r="AK2604"/>
          <cell r="AL2604"/>
        </row>
        <row r="2605">
          <cell r="D2605" t="str">
            <v>USD</v>
          </cell>
          <cell r="J2605" t="str">
            <v>LETRAS EN GARANTÍA</v>
          </cell>
          <cell r="L2605" t="str">
            <v>TASA CERO</v>
          </cell>
          <cell r="M2605" t="str">
            <v>Argentina</v>
          </cell>
          <cell r="Q2605" t="str">
            <v>No mercado</v>
          </cell>
          <cell r="R2605">
            <v>4</v>
          </cell>
          <cell r="S2605">
            <v>0</v>
          </cell>
          <cell r="T2605">
            <v>0</v>
          </cell>
          <cell r="U2605">
            <v>4</v>
          </cell>
          <cell r="V2605">
            <v>0</v>
          </cell>
          <cell r="W2605">
            <v>0</v>
          </cell>
          <cell r="X2605">
            <v>4</v>
          </cell>
          <cell r="Y2605">
            <v>0</v>
          </cell>
          <cell r="Z2605">
            <v>0</v>
          </cell>
          <cell r="AA2605"/>
          <cell r="AB2605"/>
          <cell r="AC2605"/>
          <cell r="AD2605"/>
          <cell r="AE2605"/>
          <cell r="AF2605"/>
          <cell r="AG2605"/>
          <cell r="AH2605"/>
          <cell r="AI2605"/>
          <cell r="AJ2605"/>
          <cell r="AK2605"/>
          <cell r="AL2605"/>
        </row>
        <row r="2606">
          <cell r="D2606" t="str">
            <v>USD</v>
          </cell>
          <cell r="J2606" t="str">
            <v>LETRAS EN GARANTÍA</v>
          </cell>
          <cell r="L2606" t="str">
            <v>TASA CERO</v>
          </cell>
          <cell r="M2606" t="str">
            <v>Argentina</v>
          </cell>
          <cell r="Q2606" t="str">
            <v>No mercado</v>
          </cell>
          <cell r="R2606">
            <v>4</v>
          </cell>
          <cell r="S2606">
            <v>0</v>
          </cell>
          <cell r="T2606">
            <v>0</v>
          </cell>
          <cell r="U2606">
            <v>4</v>
          </cell>
          <cell r="V2606">
            <v>0</v>
          </cell>
          <cell r="W2606">
            <v>0</v>
          </cell>
          <cell r="X2606">
            <v>4</v>
          </cell>
          <cell r="Y2606">
            <v>0</v>
          </cell>
          <cell r="Z2606">
            <v>0</v>
          </cell>
          <cell r="AA2606"/>
          <cell r="AB2606"/>
          <cell r="AC2606"/>
          <cell r="AD2606"/>
          <cell r="AE2606"/>
          <cell r="AF2606"/>
          <cell r="AG2606"/>
          <cell r="AH2606"/>
          <cell r="AI2606"/>
          <cell r="AJ2606"/>
          <cell r="AK2606"/>
          <cell r="AL2606"/>
        </row>
        <row r="2607">
          <cell r="D2607" t="str">
            <v>USD</v>
          </cell>
          <cell r="J2607" t="str">
            <v>LETRAS EN GARANTÍA</v>
          </cell>
          <cell r="L2607" t="str">
            <v>TASA CERO</v>
          </cell>
          <cell r="M2607" t="str">
            <v>Argentina</v>
          </cell>
          <cell r="Q2607" t="str">
            <v>No mercado</v>
          </cell>
          <cell r="R2607">
            <v>4</v>
          </cell>
          <cell r="S2607">
            <v>0</v>
          </cell>
          <cell r="T2607">
            <v>0</v>
          </cell>
          <cell r="U2607">
            <v>4</v>
          </cell>
          <cell r="V2607">
            <v>0</v>
          </cell>
          <cell r="W2607">
            <v>0</v>
          </cell>
          <cell r="X2607">
            <v>4</v>
          </cell>
          <cell r="Y2607">
            <v>0</v>
          </cell>
          <cell r="Z2607">
            <v>0</v>
          </cell>
          <cell r="AA2607"/>
          <cell r="AB2607"/>
          <cell r="AC2607"/>
          <cell r="AD2607"/>
          <cell r="AE2607"/>
          <cell r="AF2607"/>
          <cell r="AG2607"/>
          <cell r="AH2607"/>
          <cell r="AI2607"/>
          <cell r="AJ2607"/>
          <cell r="AK2607"/>
          <cell r="AL2607"/>
        </row>
        <row r="2608">
          <cell r="D2608" t="str">
            <v>USD</v>
          </cell>
          <cell r="J2608" t="str">
            <v>LETRAS EN GARANTÍA</v>
          </cell>
          <cell r="L2608" t="str">
            <v>TASA CERO</v>
          </cell>
          <cell r="M2608" t="str">
            <v>Argentina</v>
          </cell>
          <cell r="Q2608" t="str">
            <v>No mercado</v>
          </cell>
          <cell r="R2608">
            <v>4</v>
          </cell>
          <cell r="S2608">
            <v>0</v>
          </cell>
          <cell r="T2608">
            <v>0</v>
          </cell>
          <cell r="U2608">
            <v>4</v>
          </cell>
          <cell r="V2608">
            <v>0</v>
          </cell>
          <cell r="W2608">
            <v>0</v>
          </cell>
          <cell r="X2608">
            <v>4</v>
          </cell>
          <cell r="Y2608">
            <v>0</v>
          </cell>
          <cell r="Z2608">
            <v>0</v>
          </cell>
          <cell r="AA2608"/>
          <cell r="AB2608"/>
          <cell r="AC2608"/>
          <cell r="AD2608"/>
          <cell r="AE2608"/>
          <cell r="AF2608"/>
          <cell r="AG2608"/>
          <cell r="AH2608"/>
          <cell r="AI2608"/>
          <cell r="AJ2608"/>
          <cell r="AK2608"/>
          <cell r="AL2608"/>
        </row>
        <row r="2609">
          <cell r="D2609" t="str">
            <v>USD</v>
          </cell>
          <cell r="J2609" t="str">
            <v>LETRAS EN GARANTÍA</v>
          </cell>
          <cell r="L2609" t="str">
            <v>TASA CERO</v>
          </cell>
          <cell r="M2609" t="str">
            <v>Argentina</v>
          </cell>
          <cell r="Q2609" t="str">
            <v>No mercado</v>
          </cell>
          <cell r="R2609">
            <v>4</v>
          </cell>
          <cell r="S2609">
            <v>0</v>
          </cell>
          <cell r="T2609">
            <v>0</v>
          </cell>
          <cell r="U2609">
            <v>4</v>
          </cell>
          <cell r="V2609">
            <v>0</v>
          </cell>
          <cell r="W2609">
            <v>0</v>
          </cell>
          <cell r="X2609">
            <v>4</v>
          </cell>
          <cell r="Y2609">
            <v>0</v>
          </cell>
          <cell r="Z2609">
            <v>0</v>
          </cell>
          <cell r="AA2609"/>
          <cell r="AB2609"/>
          <cell r="AC2609"/>
          <cell r="AD2609"/>
          <cell r="AE2609"/>
          <cell r="AF2609"/>
          <cell r="AG2609"/>
          <cell r="AH2609"/>
          <cell r="AI2609"/>
          <cell r="AJ2609"/>
          <cell r="AK2609"/>
          <cell r="AL2609"/>
        </row>
        <row r="2610">
          <cell r="D2610" t="str">
            <v>USD</v>
          </cell>
          <cell r="J2610" t="str">
            <v>LETRAS EN GARANTÍA</v>
          </cell>
          <cell r="L2610" t="str">
            <v>TASA CERO</v>
          </cell>
          <cell r="M2610" t="str">
            <v>Argentina</v>
          </cell>
          <cell r="Q2610" t="str">
            <v>No mercado</v>
          </cell>
          <cell r="R2610">
            <v>4</v>
          </cell>
          <cell r="S2610">
            <v>0</v>
          </cell>
          <cell r="T2610">
            <v>0</v>
          </cell>
          <cell r="U2610">
            <v>4</v>
          </cell>
          <cell r="V2610">
            <v>0</v>
          </cell>
          <cell r="W2610">
            <v>0</v>
          </cell>
          <cell r="X2610">
            <v>4</v>
          </cell>
          <cell r="Y2610">
            <v>0</v>
          </cell>
          <cell r="Z2610">
            <v>0</v>
          </cell>
          <cell r="AA2610"/>
          <cell r="AB2610"/>
          <cell r="AC2610"/>
          <cell r="AD2610"/>
          <cell r="AE2610"/>
          <cell r="AF2610"/>
          <cell r="AG2610"/>
          <cell r="AH2610"/>
          <cell r="AI2610"/>
          <cell r="AJ2610"/>
          <cell r="AK2610"/>
          <cell r="AL2610"/>
        </row>
        <row r="2611">
          <cell r="D2611" t="str">
            <v>USD</v>
          </cell>
          <cell r="J2611" t="str">
            <v>LETRAS EN GARANTÍA</v>
          </cell>
          <cell r="L2611" t="str">
            <v>TASA CERO</v>
          </cell>
          <cell r="M2611" t="str">
            <v>Argentina</v>
          </cell>
          <cell r="Q2611" t="str">
            <v>No mercado</v>
          </cell>
          <cell r="R2611">
            <v>4</v>
          </cell>
          <cell r="S2611">
            <v>0</v>
          </cell>
          <cell r="T2611">
            <v>0</v>
          </cell>
          <cell r="U2611">
            <v>4</v>
          </cell>
          <cell r="V2611">
            <v>0</v>
          </cell>
          <cell r="W2611">
            <v>0</v>
          </cell>
          <cell r="X2611">
            <v>4</v>
          </cell>
          <cell r="Y2611">
            <v>0</v>
          </cell>
          <cell r="Z2611">
            <v>0</v>
          </cell>
          <cell r="AA2611"/>
          <cell r="AB2611"/>
          <cell r="AC2611"/>
          <cell r="AD2611"/>
          <cell r="AE2611"/>
          <cell r="AF2611"/>
          <cell r="AG2611"/>
          <cell r="AH2611"/>
          <cell r="AI2611"/>
          <cell r="AJ2611"/>
          <cell r="AK2611"/>
          <cell r="AL2611"/>
        </row>
        <row r="2612">
          <cell r="D2612" t="str">
            <v>USD</v>
          </cell>
          <cell r="J2612" t="str">
            <v>LETRAS EN GARANTÍA</v>
          </cell>
          <cell r="L2612" t="str">
            <v>TASA CERO</v>
          </cell>
          <cell r="M2612" t="str">
            <v>Argentina</v>
          </cell>
          <cell r="Q2612" t="str">
            <v>No mercado</v>
          </cell>
          <cell r="R2612">
            <v>4</v>
          </cell>
          <cell r="S2612">
            <v>0</v>
          </cell>
          <cell r="T2612">
            <v>0</v>
          </cell>
          <cell r="U2612">
            <v>4</v>
          </cell>
          <cell r="V2612">
            <v>0</v>
          </cell>
          <cell r="W2612">
            <v>0</v>
          </cell>
          <cell r="X2612">
            <v>4</v>
          </cell>
          <cell r="Y2612">
            <v>0</v>
          </cell>
          <cell r="Z2612">
            <v>0</v>
          </cell>
          <cell r="AA2612"/>
          <cell r="AB2612"/>
          <cell r="AC2612"/>
          <cell r="AD2612"/>
          <cell r="AE2612"/>
          <cell r="AF2612"/>
          <cell r="AG2612"/>
          <cell r="AH2612"/>
          <cell r="AI2612"/>
          <cell r="AJ2612"/>
          <cell r="AK2612"/>
          <cell r="AL2612"/>
        </row>
        <row r="2613">
          <cell r="D2613" t="str">
            <v>USD</v>
          </cell>
          <cell r="J2613" t="str">
            <v>LETRAS EN GARANTÍA</v>
          </cell>
          <cell r="L2613" t="str">
            <v>TASA CERO</v>
          </cell>
          <cell r="M2613" t="str">
            <v>Argentina</v>
          </cell>
          <cell r="Q2613" t="str">
            <v>No mercado</v>
          </cell>
          <cell r="R2613">
            <v>4</v>
          </cell>
          <cell r="S2613">
            <v>0</v>
          </cell>
          <cell r="T2613">
            <v>0</v>
          </cell>
          <cell r="U2613">
            <v>4</v>
          </cell>
          <cell r="V2613">
            <v>0</v>
          </cell>
          <cell r="W2613">
            <v>0</v>
          </cell>
          <cell r="X2613">
            <v>4</v>
          </cell>
          <cell r="Y2613">
            <v>0</v>
          </cell>
          <cell r="Z2613">
            <v>0</v>
          </cell>
          <cell r="AA2613"/>
          <cell r="AB2613"/>
          <cell r="AC2613"/>
          <cell r="AD2613"/>
          <cell r="AE2613"/>
          <cell r="AF2613"/>
          <cell r="AG2613"/>
          <cell r="AH2613"/>
          <cell r="AI2613"/>
          <cell r="AJ2613"/>
          <cell r="AK2613"/>
          <cell r="AL2613"/>
        </row>
        <row r="2614">
          <cell r="D2614" t="str">
            <v>USD</v>
          </cell>
          <cell r="J2614" t="str">
            <v>LETRAS EN GARANTÍA</v>
          </cell>
          <cell r="L2614" t="str">
            <v>TASA CERO</v>
          </cell>
          <cell r="M2614" t="str">
            <v>Argentina</v>
          </cell>
          <cell r="Q2614" t="str">
            <v>No mercado</v>
          </cell>
          <cell r="R2614">
            <v>4</v>
          </cell>
          <cell r="S2614">
            <v>0</v>
          </cell>
          <cell r="T2614">
            <v>0</v>
          </cell>
          <cell r="U2614">
            <v>4</v>
          </cell>
          <cell r="V2614">
            <v>0</v>
          </cell>
          <cell r="W2614">
            <v>0</v>
          </cell>
          <cell r="X2614">
            <v>4</v>
          </cell>
          <cell r="Y2614">
            <v>0</v>
          </cell>
          <cell r="Z2614">
            <v>0</v>
          </cell>
          <cell r="AA2614"/>
          <cell r="AB2614"/>
          <cell r="AC2614"/>
          <cell r="AD2614"/>
          <cell r="AE2614"/>
          <cell r="AF2614"/>
          <cell r="AG2614"/>
          <cell r="AH2614"/>
          <cell r="AI2614"/>
          <cell r="AJ2614"/>
          <cell r="AK2614"/>
          <cell r="AL2614"/>
        </row>
        <row r="2615">
          <cell r="D2615" t="str">
            <v>USD</v>
          </cell>
          <cell r="J2615" t="str">
            <v>LETRAS EN GARANTÍA</v>
          </cell>
          <cell r="L2615" t="str">
            <v>TASA CERO</v>
          </cell>
          <cell r="M2615" t="str">
            <v>Argentina</v>
          </cell>
          <cell r="Q2615" t="str">
            <v>No mercado</v>
          </cell>
          <cell r="R2615">
            <v>4</v>
          </cell>
          <cell r="S2615">
            <v>0</v>
          </cell>
          <cell r="T2615">
            <v>0</v>
          </cell>
          <cell r="U2615">
            <v>4</v>
          </cell>
          <cell r="V2615">
            <v>0</v>
          </cell>
          <cell r="W2615">
            <v>0</v>
          </cell>
          <cell r="X2615">
            <v>4</v>
          </cell>
          <cell r="Y2615">
            <v>0</v>
          </cell>
          <cell r="Z2615">
            <v>0</v>
          </cell>
          <cell r="AA2615"/>
          <cell r="AB2615"/>
          <cell r="AC2615"/>
          <cell r="AD2615"/>
          <cell r="AE2615"/>
          <cell r="AF2615"/>
          <cell r="AG2615"/>
          <cell r="AH2615"/>
          <cell r="AI2615"/>
          <cell r="AJ2615"/>
          <cell r="AK2615"/>
          <cell r="AL2615"/>
        </row>
        <row r="2616">
          <cell r="D2616" t="str">
            <v>USD</v>
          </cell>
          <cell r="J2616" t="str">
            <v>LETRAS EN GARANTÍA</v>
          </cell>
          <cell r="L2616" t="str">
            <v>TASA CERO</v>
          </cell>
          <cell r="M2616" t="str">
            <v>Argentina</v>
          </cell>
          <cell r="Q2616" t="str">
            <v>No mercado</v>
          </cell>
          <cell r="R2616">
            <v>4</v>
          </cell>
          <cell r="S2616">
            <v>0</v>
          </cell>
          <cell r="T2616">
            <v>0</v>
          </cell>
          <cell r="U2616">
            <v>4</v>
          </cell>
          <cell r="V2616">
            <v>0</v>
          </cell>
          <cell r="W2616">
            <v>0</v>
          </cell>
          <cell r="X2616">
            <v>4</v>
          </cell>
          <cell r="Y2616">
            <v>0</v>
          </cell>
          <cell r="Z2616">
            <v>0</v>
          </cell>
          <cell r="AA2616"/>
          <cell r="AB2616"/>
          <cell r="AC2616"/>
          <cell r="AD2616"/>
          <cell r="AE2616"/>
          <cell r="AF2616"/>
          <cell r="AG2616"/>
          <cell r="AH2616"/>
          <cell r="AI2616"/>
          <cell r="AJ2616"/>
          <cell r="AK2616"/>
          <cell r="AL2616"/>
        </row>
        <row r="2617">
          <cell r="D2617" t="str">
            <v>USD</v>
          </cell>
          <cell r="J2617" t="str">
            <v>LETRAS EN GARANTÍA</v>
          </cell>
          <cell r="L2617" t="str">
            <v>TASA CERO</v>
          </cell>
          <cell r="M2617" t="str">
            <v>Argentina</v>
          </cell>
          <cell r="Q2617" t="str">
            <v>No mercado</v>
          </cell>
          <cell r="R2617">
            <v>4</v>
          </cell>
          <cell r="S2617">
            <v>0</v>
          </cell>
          <cell r="T2617">
            <v>0</v>
          </cell>
          <cell r="U2617">
            <v>4</v>
          </cell>
          <cell r="V2617">
            <v>0</v>
          </cell>
          <cell r="W2617">
            <v>0</v>
          </cell>
          <cell r="X2617">
            <v>4</v>
          </cell>
          <cell r="Y2617">
            <v>0</v>
          </cell>
          <cell r="Z2617">
            <v>0</v>
          </cell>
          <cell r="AA2617"/>
          <cell r="AB2617"/>
          <cell r="AC2617"/>
          <cell r="AD2617"/>
          <cell r="AE2617"/>
          <cell r="AF2617"/>
          <cell r="AG2617"/>
          <cell r="AH2617"/>
          <cell r="AI2617"/>
          <cell r="AJ2617"/>
          <cell r="AK2617"/>
          <cell r="AL2617"/>
        </row>
        <row r="2618">
          <cell r="D2618" t="str">
            <v>USD</v>
          </cell>
          <cell r="J2618" t="str">
            <v>LETRAS EN GARANTÍA</v>
          </cell>
          <cell r="L2618" t="str">
            <v>TASA CERO</v>
          </cell>
          <cell r="M2618" t="str">
            <v>Argentina</v>
          </cell>
          <cell r="Q2618" t="str">
            <v>No mercado</v>
          </cell>
          <cell r="R2618">
            <v>4</v>
          </cell>
          <cell r="S2618">
            <v>0</v>
          </cell>
          <cell r="T2618">
            <v>0</v>
          </cell>
          <cell r="U2618">
            <v>4</v>
          </cell>
          <cell r="V2618">
            <v>0</v>
          </cell>
          <cell r="W2618">
            <v>0</v>
          </cell>
          <cell r="X2618">
            <v>4</v>
          </cell>
          <cell r="Y2618">
            <v>0</v>
          </cell>
          <cell r="Z2618">
            <v>0</v>
          </cell>
          <cell r="AA2618"/>
          <cell r="AB2618"/>
          <cell r="AC2618"/>
          <cell r="AD2618"/>
          <cell r="AE2618"/>
          <cell r="AF2618"/>
          <cell r="AG2618"/>
          <cell r="AH2618"/>
          <cell r="AI2618"/>
          <cell r="AJ2618"/>
          <cell r="AK2618"/>
          <cell r="AL2618"/>
        </row>
        <row r="2619">
          <cell r="D2619" t="str">
            <v>USD</v>
          </cell>
          <cell r="J2619" t="str">
            <v>LETRAS EN GARANTÍA</v>
          </cell>
          <cell r="L2619" t="str">
            <v>TASA CERO</v>
          </cell>
          <cell r="M2619" t="str">
            <v>Argentina</v>
          </cell>
          <cell r="Q2619" t="str">
            <v>No mercado</v>
          </cell>
          <cell r="R2619">
            <v>4</v>
          </cell>
          <cell r="S2619">
            <v>0</v>
          </cell>
          <cell r="T2619">
            <v>0</v>
          </cell>
          <cell r="U2619">
            <v>4</v>
          </cell>
          <cell r="V2619">
            <v>0</v>
          </cell>
          <cell r="W2619">
            <v>0</v>
          </cell>
          <cell r="X2619">
            <v>4</v>
          </cell>
          <cell r="Y2619">
            <v>0</v>
          </cell>
          <cell r="Z2619">
            <v>0</v>
          </cell>
          <cell r="AA2619"/>
          <cell r="AB2619"/>
          <cell r="AC2619"/>
          <cell r="AD2619"/>
          <cell r="AE2619"/>
          <cell r="AF2619"/>
          <cell r="AG2619"/>
          <cell r="AH2619"/>
          <cell r="AI2619"/>
          <cell r="AJ2619"/>
          <cell r="AK2619"/>
          <cell r="AL2619"/>
        </row>
        <row r="2620">
          <cell r="D2620" t="str">
            <v>USD</v>
          </cell>
          <cell r="J2620" t="str">
            <v>LETRAS EN GARANTÍA</v>
          </cell>
          <cell r="L2620" t="str">
            <v>TASA CERO</v>
          </cell>
          <cell r="M2620" t="str">
            <v>Argentina</v>
          </cell>
          <cell r="Q2620" t="str">
            <v>No mercado</v>
          </cell>
          <cell r="R2620">
            <v>4</v>
          </cell>
          <cell r="S2620">
            <v>0</v>
          </cell>
          <cell r="T2620">
            <v>0</v>
          </cell>
          <cell r="U2620">
            <v>4</v>
          </cell>
          <cell r="V2620">
            <v>0</v>
          </cell>
          <cell r="W2620">
            <v>0</v>
          </cell>
          <cell r="X2620">
            <v>4</v>
          </cell>
          <cell r="Y2620">
            <v>0</v>
          </cell>
          <cell r="Z2620">
            <v>0</v>
          </cell>
          <cell r="AA2620"/>
          <cell r="AB2620"/>
          <cell r="AC2620"/>
          <cell r="AD2620"/>
          <cell r="AE2620"/>
          <cell r="AF2620"/>
          <cell r="AG2620"/>
          <cell r="AH2620"/>
          <cell r="AI2620"/>
          <cell r="AJ2620"/>
          <cell r="AK2620"/>
          <cell r="AL2620"/>
        </row>
        <row r="2621">
          <cell r="D2621" t="str">
            <v>USD</v>
          </cell>
          <cell r="J2621" t="str">
            <v>LETRAS EN GARANTÍA</v>
          </cell>
          <cell r="L2621" t="str">
            <v>TASA CERO</v>
          </cell>
          <cell r="M2621" t="str">
            <v>Argentina</v>
          </cell>
          <cell r="Q2621" t="str">
            <v>No mercado</v>
          </cell>
          <cell r="R2621">
            <v>4</v>
          </cell>
          <cell r="S2621">
            <v>0</v>
          </cell>
          <cell r="T2621">
            <v>0</v>
          </cell>
          <cell r="U2621">
            <v>4</v>
          </cell>
          <cell r="V2621">
            <v>0</v>
          </cell>
          <cell r="W2621">
            <v>0</v>
          </cell>
          <cell r="X2621">
            <v>4</v>
          </cell>
          <cell r="Y2621">
            <v>0</v>
          </cell>
          <cell r="Z2621">
            <v>0</v>
          </cell>
          <cell r="AA2621"/>
          <cell r="AB2621"/>
          <cell r="AC2621"/>
          <cell r="AD2621"/>
          <cell r="AE2621"/>
          <cell r="AF2621"/>
          <cell r="AG2621"/>
          <cell r="AH2621"/>
          <cell r="AI2621"/>
          <cell r="AJ2621"/>
          <cell r="AK2621"/>
          <cell r="AL2621"/>
        </row>
        <row r="2622">
          <cell r="D2622" t="str">
            <v>USD</v>
          </cell>
          <cell r="J2622" t="str">
            <v>LETRAS EN GARANTÍA</v>
          </cell>
          <cell r="L2622" t="str">
            <v>TASA CERO</v>
          </cell>
          <cell r="M2622" t="str">
            <v>Argentina</v>
          </cell>
          <cell r="Q2622" t="str">
            <v>No mercado</v>
          </cell>
          <cell r="R2622">
            <v>4.032</v>
          </cell>
          <cell r="S2622">
            <v>0</v>
          </cell>
          <cell r="T2622">
            <v>0</v>
          </cell>
          <cell r="U2622">
            <v>4.032</v>
          </cell>
          <cell r="V2622">
            <v>0</v>
          </cell>
          <cell r="W2622">
            <v>0</v>
          </cell>
          <cell r="X2622">
            <v>4.032</v>
          </cell>
          <cell r="Y2622">
            <v>0</v>
          </cell>
          <cell r="Z2622">
            <v>0</v>
          </cell>
          <cell r="AA2622"/>
          <cell r="AB2622"/>
          <cell r="AC2622"/>
          <cell r="AD2622"/>
          <cell r="AE2622"/>
          <cell r="AF2622"/>
          <cell r="AG2622"/>
          <cell r="AH2622"/>
          <cell r="AI2622"/>
          <cell r="AJ2622"/>
          <cell r="AK2622"/>
          <cell r="AL2622"/>
        </row>
        <row r="2623">
          <cell r="D2623" t="str">
            <v>USD</v>
          </cell>
          <cell r="J2623" t="str">
            <v>LETRAS EN GARANTÍA</v>
          </cell>
          <cell r="L2623" t="str">
            <v>TASA CERO</v>
          </cell>
          <cell r="M2623" t="str">
            <v>Argentina</v>
          </cell>
          <cell r="Q2623" t="str">
            <v>No mercado</v>
          </cell>
          <cell r="R2623">
            <v>4.032</v>
          </cell>
          <cell r="S2623">
            <v>0</v>
          </cell>
          <cell r="T2623">
            <v>0</v>
          </cell>
          <cell r="U2623">
            <v>4.032</v>
          </cell>
          <cell r="V2623">
            <v>0</v>
          </cell>
          <cell r="W2623">
            <v>0</v>
          </cell>
          <cell r="X2623">
            <v>4.032</v>
          </cell>
          <cell r="Y2623">
            <v>0</v>
          </cell>
          <cell r="Z2623">
            <v>0</v>
          </cell>
          <cell r="AA2623"/>
          <cell r="AB2623"/>
          <cell r="AC2623"/>
          <cell r="AD2623"/>
          <cell r="AE2623"/>
          <cell r="AF2623"/>
          <cell r="AG2623"/>
          <cell r="AH2623"/>
          <cell r="AI2623"/>
          <cell r="AJ2623"/>
          <cell r="AK2623"/>
          <cell r="AL2623"/>
        </row>
        <row r="2624">
          <cell r="D2624" t="str">
            <v>USD</v>
          </cell>
          <cell r="J2624" t="str">
            <v>LETRAS EN GARANTÍA</v>
          </cell>
          <cell r="L2624" t="str">
            <v>TASA CERO</v>
          </cell>
          <cell r="M2624" t="str">
            <v>Argentina</v>
          </cell>
          <cell r="Q2624" t="str">
            <v>No mercado</v>
          </cell>
          <cell r="R2624">
            <v>4.032</v>
          </cell>
          <cell r="S2624">
            <v>0</v>
          </cell>
          <cell r="T2624">
            <v>0</v>
          </cell>
          <cell r="U2624">
            <v>4.032</v>
          </cell>
          <cell r="V2624">
            <v>0</v>
          </cell>
          <cell r="W2624">
            <v>0</v>
          </cell>
          <cell r="X2624">
            <v>4.032</v>
          </cell>
          <cell r="Y2624">
            <v>0</v>
          </cell>
          <cell r="Z2624">
            <v>0</v>
          </cell>
          <cell r="AA2624"/>
          <cell r="AB2624"/>
          <cell r="AC2624"/>
          <cell r="AD2624"/>
          <cell r="AE2624"/>
          <cell r="AF2624"/>
          <cell r="AG2624"/>
          <cell r="AH2624"/>
          <cell r="AI2624"/>
          <cell r="AJ2624"/>
          <cell r="AK2624"/>
          <cell r="AL2624"/>
        </row>
        <row r="2625">
          <cell r="D2625" t="str">
            <v>USD</v>
          </cell>
          <cell r="J2625" t="str">
            <v>LETRAS EN GARANTÍA</v>
          </cell>
          <cell r="L2625" t="str">
            <v>TASA CERO</v>
          </cell>
          <cell r="M2625" t="str">
            <v>Argentina</v>
          </cell>
          <cell r="Q2625" t="str">
            <v>No mercado</v>
          </cell>
          <cell r="R2625">
            <v>4.032</v>
          </cell>
          <cell r="S2625">
            <v>0</v>
          </cell>
          <cell r="T2625">
            <v>0</v>
          </cell>
          <cell r="U2625">
            <v>4.032</v>
          </cell>
          <cell r="V2625">
            <v>0</v>
          </cell>
          <cell r="W2625">
            <v>0</v>
          </cell>
          <cell r="X2625">
            <v>4.032</v>
          </cell>
          <cell r="Y2625">
            <v>0</v>
          </cell>
          <cell r="Z2625">
            <v>0</v>
          </cell>
          <cell r="AA2625"/>
          <cell r="AB2625"/>
          <cell r="AC2625"/>
          <cell r="AD2625"/>
          <cell r="AE2625"/>
          <cell r="AF2625"/>
          <cell r="AG2625"/>
          <cell r="AH2625"/>
          <cell r="AI2625"/>
          <cell r="AJ2625"/>
          <cell r="AK2625"/>
          <cell r="AL2625"/>
        </row>
        <row r="2626">
          <cell r="D2626" t="str">
            <v>USD</v>
          </cell>
          <cell r="J2626" t="str">
            <v>LETRAS EN GARANTÍA</v>
          </cell>
          <cell r="L2626" t="str">
            <v>TASA CERO</v>
          </cell>
          <cell r="M2626" t="str">
            <v>Argentina</v>
          </cell>
          <cell r="Q2626" t="str">
            <v>No mercado</v>
          </cell>
          <cell r="R2626">
            <v>4.032</v>
          </cell>
          <cell r="S2626">
            <v>0</v>
          </cell>
          <cell r="T2626">
            <v>0</v>
          </cell>
          <cell r="U2626">
            <v>4.032</v>
          </cell>
          <cell r="V2626">
            <v>0</v>
          </cell>
          <cell r="W2626">
            <v>0</v>
          </cell>
          <cell r="X2626">
            <v>4.032</v>
          </cell>
          <cell r="Y2626">
            <v>0</v>
          </cell>
          <cell r="Z2626">
            <v>0</v>
          </cell>
          <cell r="AA2626"/>
          <cell r="AB2626"/>
          <cell r="AC2626"/>
          <cell r="AD2626"/>
          <cell r="AE2626"/>
          <cell r="AF2626"/>
          <cell r="AG2626"/>
          <cell r="AH2626"/>
          <cell r="AI2626"/>
          <cell r="AJ2626"/>
          <cell r="AK2626"/>
          <cell r="AL2626"/>
        </row>
        <row r="2627">
          <cell r="D2627" t="str">
            <v>USD</v>
          </cell>
          <cell r="J2627" t="str">
            <v>LETRAS EN GARANTÍA</v>
          </cell>
          <cell r="L2627" t="str">
            <v>TASA CERO</v>
          </cell>
          <cell r="M2627" t="str">
            <v>Argentina</v>
          </cell>
          <cell r="Q2627" t="str">
            <v>No mercado</v>
          </cell>
          <cell r="R2627">
            <v>4.032</v>
          </cell>
          <cell r="S2627">
            <v>0</v>
          </cell>
          <cell r="T2627">
            <v>0</v>
          </cell>
          <cell r="U2627">
            <v>4.032</v>
          </cell>
          <cell r="V2627">
            <v>0</v>
          </cell>
          <cell r="W2627">
            <v>0</v>
          </cell>
          <cell r="X2627">
            <v>4.032</v>
          </cell>
          <cell r="Y2627">
            <v>0</v>
          </cell>
          <cell r="Z2627">
            <v>0</v>
          </cell>
          <cell r="AA2627"/>
          <cell r="AB2627"/>
          <cell r="AC2627"/>
          <cell r="AD2627"/>
          <cell r="AE2627"/>
          <cell r="AF2627"/>
          <cell r="AG2627"/>
          <cell r="AH2627"/>
          <cell r="AI2627"/>
          <cell r="AJ2627"/>
          <cell r="AK2627"/>
          <cell r="AL2627"/>
        </row>
        <row r="2628">
          <cell r="D2628" t="str">
            <v>USD</v>
          </cell>
          <cell r="J2628" t="str">
            <v>LETRAS EN GARANTÍA</v>
          </cell>
          <cell r="L2628" t="str">
            <v>TASA CERO</v>
          </cell>
          <cell r="M2628" t="str">
            <v>Argentina</v>
          </cell>
          <cell r="Q2628" t="str">
            <v>No mercado</v>
          </cell>
          <cell r="R2628">
            <v>4.032</v>
          </cell>
          <cell r="S2628">
            <v>0</v>
          </cell>
          <cell r="T2628">
            <v>0</v>
          </cell>
          <cell r="U2628">
            <v>4.032</v>
          </cell>
          <cell r="V2628">
            <v>0</v>
          </cell>
          <cell r="W2628">
            <v>0</v>
          </cell>
          <cell r="X2628">
            <v>4.032</v>
          </cell>
          <cell r="Y2628">
            <v>0</v>
          </cell>
          <cell r="Z2628">
            <v>0</v>
          </cell>
          <cell r="AA2628"/>
          <cell r="AB2628"/>
          <cell r="AC2628"/>
          <cell r="AD2628"/>
          <cell r="AE2628"/>
          <cell r="AF2628"/>
          <cell r="AG2628"/>
          <cell r="AH2628"/>
          <cell r="AI2628"/>
          <cell r="AJ2628"/>
          <cell r="AK2628"/>
          <cell r="AL2628"/>
        </row>
        <row r="2629">
          <cell r="D2629" t="str">
            <v>USD</v>
          </cell>
          <cell r="J2629" t="str">
            <v>LETRAS EN GARANTÍA</v>
          </cell>
          <cell r="L2629" t="str">
            <v>TASA CERO</v>
          </cell>
          <cell r="M2629" t="str">
            <v>Argentina</v>
          </cell>
          <cell r="Q2629" t="str">
            <v>No mercado</v>
          </cell>
          <cell r="R2629">
            <v>4.032</v>
          </cell>
          <cell r="S2629">
            <v>0</v>
          </cell>
          <cell r="T2629">
            <v>0</v>
          </cell>
          <cell r="U2629">
            <v>4.032</v>
          </cell>
          <cell r="V2629">
            <v>0</v>
          </cell>
          <cell r="W2629">
            <v>0</v>
          </cell>
          <cell r="X2629">
            <v>4.032</v>
          </cell>
          <cell r="Y2629">
            <v>0</v>
          </cell>
          <cell r="Z2629">
            <v>0</v>
          </cell>
          <cell r="AA2629"/>
          <cell r="AB2629"/>
          <cell r="AC2629"/>
          <cell r="AD2629"/>
          <cell r="AE2629"/>
          <cell r="AF2629"/>
          <cell r="AG2629"/>
          <cell r="AH2629"/>
          <cell r="AI2629"/>
          <cell r="AJ2629"/>
          <cell r="AK2629"/>
          <cell r="AL2629"/>
        </row>
        <row r="2630">
          <cell r="D2630" t="str">
            <v>USD</v>
          </cell>
          <cell r="J2630" t="str">
            <v>LETRAS EN GARANTÍA</v>
          </cell>
          <cell r="L2630" t="str">
            <v>TASA CERO</v>
          </cell>
          <cell r="M2630" t="str">
            <v>Argentina</v>
          </cell>
          <cell r="Q2630" t="str">
            <v>No mercado</v>
          </cell>
          <cell r="R2630">
            <v>4.032</v>
          </cell>
          <cell r="S2630">
            <v>0</v>
          </cell>
          <cell r="T2630">
            <v>0</v>
          </cell>
          <cell r="U2630">
            <v>4.032</v>
          </cell>
          <cell r="V2630">
            <v>0</v>
          </cell>
          <cell r="W2630">
            <v>0</v>
          </cell>
          <cell r="X2630">
            <v>4.032</v>
          </cell>
          <cell r="Y2630">
            <v>0</v>
          </cell>
          <cell r="Z2630">
            <v>0</v>
          </cell>
          <cell r="AA2630"/>
          <cell r="AB2630"/>
          <cell r="AC2630"/>
          <cell r="AD2630"/>
          <cell r="AE2630"/>
          <cell r="AF2630"/>
          <cell r="AG2630"/>
          <cell r="AH2630"/>
          <cell r="AI2630"/>
          <cell r="AJ2630"/>
          <cell r="AK2630"/>
          <cell r="AL2630"/>
        </row>
        <row r="2631">
          <cell r="D2631" t="str">
            <v>USD</v>
          </cell>
          <cell r="J2631" t="str">
            <v>LETRAS EN GARANTÍA</v>
          </cell>
          <cell r="L2631" t="str">
            <v>TASA CERO</v>
          </cell>
          <cell r="M2631" t="str">
            <v>Argentina</v>
          </cell>
          <cell r="Q2631" t="str">
            <v>No mercado</v>
          </cell>
          <cell r="R2631">
            <v>4.032</v>
          </cell>
          <cell r="S2631">
            <v>0</v>
          </cell>
          <cell r="T2631">
            <v>0</v>
          </cell>
          <cell r="U2631">
            <v>4.032</v>
          </cell>
          <cell r="V2631">
            <v>0</v>
          </cell>
          <cell r="W2631">
            <v>0</v>
          </cell>
          <cell r="X2631">
            <v>4.032</v>
          </cell>
          <cell r="Y2631">
            <v>0</v>
          </cell>
          <cell r="Z2631">
            <v>0</v>
          </cell>
          <cell r="AA2631"/>
          <cell r="AB2631"/>
          <cell r="AC2631"/>
          <cell r="AD2631"/>
          <cell r="AE2631"/>
          <cell r="AF2631"/>
          <cell r="AG2631"/>
          <cell r="AH2631"/>
          <cell r="AI2631"/>
          <cell r="AJ2631"/>
          <cell r="AK2631"/>
          <cell r="AL2631"/>
        </row>
        <row r="2632">
          <cell r="D2632" t="str">
            <v>USD</v>
          </cell>
          <cell r="J2632" t="str">
            <v>LETRAS EN GARANTÍA</v>
          </cell>
          <cell r="L2632" t="str">
            <v>TASA CERO</v>
          </cell>
          <cell r="M2632" t="str">
            <v>Argentina</v>
          </cell>
          <cell r="Q2632" t="str">
            <v>No mercado</v>
          </cell>
          <cell r="R2632">
            <v>4.032</v>
          </cell>
          <cell r="S2632">
            <v>0</v>
          </cell>
          <cell r="T2632">
            <v>0</v>
          </cell>
          <cell r="U2632">
            <v>4.032</v>
          </cell>
          <cell r="V2632">
            <v>0</v>
          </cell>
          <cell r="W2632">
            <v>0</v>
          </cell>
          <cell r="X2632">
            <v>4.032</v>
          </cell>
          <cell r="Y2632">
            <v>0</v>
          </cell>
          <cell r="Z2632">
            <v>0</v>
          </cell>
          <cell r="AA2632"/>
          <cell r="AB2632"/>
          <cell r="AC2632"/>
          <cell r="AD2632"/>
          <cell r="AE2632"/>
          <cell r="AF2632"/>
          <cell r="AG2632"/>
          <cell r="AH2632"/>
          <cell r="AI2632"/>
          <cell r="AJ2632"/>
          <cell r="AK2632"/>
          <cell r="AL2632"/>
        </row>
        <row r="2633">
          <cell r="D2633" t="str">
            <v>USD</v>
          </cell>
          <cell r="J2633" t="str">
            <v>LETRAS EN GARANTÍA</v>
          </cell>
          <cell r="L2633" t="str">
            <v>TASA CERO</v>
          </cell>
          <cell r="M2633" t="str">
            <v>Argentina</v>
          </cell>
          <cell r="Q2633" t="str">
            <v>No mercado</v>
          </cell>
          <cell r="R2633">
            <v>4.032</v>
          </cell>
          <cell r="S2633">
            <v>0</v>
          </cell>
          <cell r="T2633">
            <v>0</v>
          </cell>
          <cell r="U2633">
            <v>4.032</v>
          </cell>
          <cell r="V2633">
            <v>0</v>
          </cell>
          <cell r="W2633">
            <v>0</v>
          </cell>
          <cell r="X2633">
            <v>4.032</v>
          </cell>
          <cell r="Y2633">
            <v>0</v>
          </cell>
          <cell r="Z2633">
            <v>0</v>
          </cell>
          <cell r="AA2633"/>
          <cell r="AB2633"/>
          <cell r="AC2633"/>
          <cell r="AD2633"/>
          <cell r="AE2633"/>
          <cell r="AF2633"/>
          <cell r="AG2633"/>
          <cell r="AH2633"/>
          <cell r="AI2633"/>
          <cell r="AJ2633"/>
          <cell r="AK2633"/>
          <cell r="AL2633"/>
        </row>
        <row r="2634">
          <cell r="D2634" t="str">
            <v>USD</v>
          </cell>
          <cell r="J2634" t="str">
            <v>LETRAS EN GARANTÍA</v>
          </cell>
          <cell r="L2634" t="str">
            <v>TASA CERO</v>
          </cell>
          <cell r="M2634" t="str">
            <v>Argentina</v>
          </cell>
          <cell r="Q2634" t="str">
            <v>No mercado</v>
          </cell>
          <cell r="R2634">
            <v>4.032</v>
          </cell>
          <cell r="S2634">
            <v>0</v>
          </cell>
          <cell r="T2634">
            <v>0</v>
          </cell>
          <cell r="U2634">
            <v>4.032</v>
          </cell>
          <cell r="V2634">
            <v>0</v>
          </cell>
          <cell r="W2634">
            <v>0</v>
          </cell>
          <cell r="X2634">
            <v>4.032</v>
          </cell>
          <cell r="Y2634">
            <v>0</v>
          </cell>
          <cell r="Z2634">
            <v>0</v>
          </cell>
          <cell r="AA2634"/>
          <cell r="AB2634"/>
          <cell r="AC2634"/>
          <cell r="AD2634"/>
          <cell r="AE2634"/>
          <cell r="AF2634"/>
          <cell r="AG2634"/>
          <cell r="AH2634"/>
          <cell r="AI2634"/>
          <cell r="AJ2634"/>
          <cell r="AK2634"/>
          <cell r="AL2634"/>
        </row>
        <row r="2635">
          <cell r="D2635" t="str">
            <v>USD</v>
          </cell>
          <cell r="J2635" t="str">
            <v>LETRAS EN GARANTÍA</v>
          </cell>
          <cell r="L2635" t="str">
            <v>TASA CERO</v>
          </cell>
          <cell r="M2635" t="str">
            <v>Argentina</v>
          </cell>
          <cell r="Q2635" t="str">
            <v>No mercado</v>
          </cell>
          <cell r="R2635">
            <v>4.032</v>
          </cell>
          <cell r="S2635">
            <v>0</v>
          </cell>
          <cell r="T2635">
            <v>0</v>
          </cell>
          <cell r="U2635">
            <v>4.032</v>
          </cell>
          <cell r="V2635">
            <v>0</v>
          </cell>
          <cell r="W2635">
            <v>0</v>
          </cell>
          <cell r="X2635">
            <v>4.032</v>
          </cell>
          <cell r="Y2635">
            <v>0</v>
          </cell>
          <cell r="Z2635">
            <v>0</v>
          </cell>
          <cell r="AA2635"/>
          <cell r="AB2635"/>
          <cell r="AC2635"/>
          <cell r="AD2635"/>
          <cell r="AE2635"/>
          <cell r="AF2635"/>
          <cell r="AG2635"/>
          <cell r="AH2635"/>
          <cell r="AI2635"/>
          <cell r="AJ2635"/>
          <cell r="AK2635"/>
          <cell r="AL2635"/>
        </row>
        <row r="2636">
          <cell r="D2636" t="str">
            <v>USD</v>
          </cell>
          <cell r="J2636" t="str">
            <v>LETRAS EN GARANTÍA</v>
          </cell>
          <cell r="L2636" t="str">
            <v>TASA CERO</v>
          </cell>
          <cell r="M2636" t="str">
            <v>Argentina</v>
          </cell>
          <cell r="Q2636" t="str">
            <v>No mercado</v>
          </cell>
          <cell r="R2636">
            <v>4.032</v>
          </cell>
          <cell r="S2636">
            <v>0</v>
          </cell>
          <cell r="T2636">
            <v>0</v>
          </cell>
          <cell r="U2636">
            <v>4.032</v>
          </cell>
          <cell r="V2636">
            <v>0</v>
          </cell>
          <cell r="W2636">
            <v>0</v>
          </cell>
          <cell r="X2636">
            <v>4.032</v>
          </cell>
          <cell r="Y2636">
            <v>0</v>
          </cell>
          <cell r="Z2636">
            <v>0</v>
          </cell>
          <cell r="AA2636"/>
          <cell r="AB2636"/>
          <cell r="AC2636"/>
          <cell r="AD2636"/>
          <cell r="AE2636"/>
          <cell r="AF2636"/>
          <cell r="AG2636"/>
          <cell r="AH2636"/>
          <cell r="AI2636"/>
          <cell r="AJ2636"/>
          <cell r="AK2636"/>
          <cell r="AL2636"/>
        </row>
        <row r="2637">
          <cell r="D2637" t="str">
            <v>USD</v>
          </cell>
          <cell r="J2637" t="str">
            <v>LETRAS EN GARANTÍA</v>
          </cell>
          <cell r="L2637" t="str">
            <v>TASA CERO</v>
          </cell>
          <cell r="M2637" t="str">
            <v>Argentina</v>
          </cell>
          <cell r="Q2637" t="str">
            <v>No mercado</v>
          </cell>
          <cell r="R2637">
            <v>4.032</v>
          </cell>
          <cell r="S2637">
            <v>0</v>
          </cell>
          <cell r="T2637">
            <v>0</v>
          </cell>
          <cell r="U2637">
            <v>4.032</v>
          </cell>
          <cell r="V2637">
            <v>0</v>
          </cell>
          <cell r="W2637">
            <v>0</v>
          </cell>
          <cell r="X2637">
            <v>4.032</v>
          </cell>
          <cell r="Y2637">
            <v>0</v>
          </cell>
          <cell r="Z2637">
            <v>0</v>
          </cell>
          <cell r="AA2637"/>
          <cell r="AB2637"/>
          <cell r="AC2637"/>
          <cell r="AD2637"/>
          <cell r="AE2637"/>
          <cell r="AF2637"/>
          <cell r="AG2637"/>
          <cell r="AH2637"/>
          <cell r="AI2637"/>
          <cell r="AJ2637"/>
          <cell r="AK2637"/>
          <cell r="AL2637"/>
        </row>
        <row r="2638">
          <cell r="D2638" t="str">
            <v>USD</v>
          </cell>
          <cell r="J2638" t="str">
            <v>LETRAS EN GARANTÍA</v>
          </cell>
          <cell r="L2638" t="str">
            <v>TASA CERO</v>
          </cell>
          <cell r="M2638" t="str">
            <v>Argentina</v>
          </cell>
          <cell r="Q2638" t="str">
            <v>No mercado</v>
          </cell>
          <cell r="R2638">
            <v>4.032</v>
          </cell>
          <cell r="S2638">
            <v>0</v>
          </cell>
          <cell r="T2638">
            <v>0</v>
          </cell>
          <cell r="U2638">
            <v>4.032</v>
          </cell>
          <cell r="V2638">
            <v>0</v>
          </cell>
          <cell r="W2638">
            <v>0</v>
          </cell>
          <cell r="X2638">
            <v>4.032</v>
          </cell>
          <cell r="Y2638">
            <v>0</v>
          </cell>
          <cell r="Z2638">
            <v>0</v>
          </cell>
          <cell r="AA2638"/>
          <cell r="AB2638"/>
          <cell r="AC2638"/>
          <cell r="AD2638"/>
          <cell r="AE2638"/>
          <cell r="AF2638"/>
          <cell r="AG2638"/>
          <cell r="AH2638"/>
          <cell r="AI2638"/>
          <cell r="AJ2638"/>
          <cell r="AK2638"/>
          <cell r="AL2638"/>
        </row>
        <row r="2639">
          <cell r="D2639" t="str">
            <v>USD</v>
          </cell>
          <cell r="J2639" t="str">
            <v>LETRAS EN GARANTÍA</v>
          </cell>
          <cell r="L2639" t="str">
            <v>TASA CERO</v>
          </cell>
          <cell r="M2639" t="str">
            <v>Argentina</v>
          </cell>
          <cell r="Q2639" t="str">
            <v>No mercado</v>
          </cell>
          <cell r="R2639">
            <v>4.032</v>
          </cell>
          <cell r="S2639">
            <v>0</v>
          </cell>
          <cell r="T2639">
            <v>0</v>
          </cell>
          <cell r="U2639">
            <v>4.032</v>
          </cell>
          <cell r="V2639">
            <v>0</v>
          </cell>
          <cell r="W2639">
            <v>0</v>
          </cell>
          <cell r="X2639">
            <v>4.032</v>
          </cell>
          <cell r="Y2639">
            <v>0</v>
          </cell>
          <cell r="Z2639">
            <v>0</v>
          </cell>
          <cell r="AA2639"/>
          <cell r="AB2639"/>
          <cell r="AC2639"/>
          <cell r="AD2639"/>
          <cell r="AE2639"/>
          <cell r="AF2639"/>
          <cell r="AG2639"/>
          <cell r="AH2639"/>
          <cell r="AI2639"/>
          <cell r="AJ2639"/>
          <cell r="AK2639"/>
          <cell r="AL2639"/>
        </row>
        <row r="2640">
          <cell r="D2640" t="str">
            <v>USD</v>
          </cell>
          <cell r="J2640" t="str">
            <v>LETRAS EN GARANTÍA</v>
          </cell>
          <cell r="L2640" t="str">
            <v>TASA CERO</v>
          </cell>
          <cell r="M2640" t="str">
            <v>Argentina</v>
          </cell>
          <cell r="Q2640" t="str">
            <v>No mercado</v>
          </cell>
          <cell r="R2640">
            <v>4.032</v>
          </cell>
          <cell r="S2640">
            <v>0</v>
          </cell>
          <cell r="T2640">
            <v>0</v>
          </cell>
          <cell r="U2640">
            <v>4.032</v>
          </cell>
          <cell r="V2640">
            <v>0</v>
          </cell>
          <cell r="W2640">
            <v>0</v>
          </cell>
          <cell r="X2640">
            <v>4.032</v>
          </cell>
          <cell r="Y2640">
            <v>0</v>
          </cell>
          <cell r="Z2640">
            <v>0</v>
          </cell>
          <cell r="AA2640"/>
          <cell r="AB2640"/>
          <cell r="AC2640"/>
          <cell r="AD2640"/>
          <cell r="AE2640"/>
          <cell r="AF2640"/>
          <cell r="AG2640"/>
          <cell r="AH2640"/>
          <cell r="AI2640"/>
          <cell r="AJ2640"/>
          <cell r="AK2640"/>
          <cell r="AL2640"/>
        </row>
        <row r="2641">
          <cell r="D2641" t="str">
            <v>USD</v>
          </cell>
          <cell r="J2641" t="str">
            <v>LETRAS EN GARANTÍA</v>
          </cell>
          <cell r="L2641" t="str">
            <v>TASA CERO</v>
          </cell>
          <cell r="M2641" t="str">
            <v>Argentina</v>
          </cell>
          <cell r="Q2641" t="str">
            <v>No mercado</v>
          </cell>
          <cell r="R2641">
            <v>4.032</v>
          </cell>
          <cell r="S2641">
            <v>0</v>
          </cell>
          <cell r="T2641">
            <v>0</v>
          </cell>
          <cell r="U2641">
            <v>4.032</v>
          </cell>
          <cell r="V2641">
            <v>0</v>
          </cell>
          <cell r="W2641">
            <v>0</v>
          </cell>
          <cell r="X2641">
            <v>4.032</v>
          </cell>
          <cell r="Y2641">
            <v>0</v>
          </cell>
          <cell r="Z2641">
            <v>0</v>
          </cell>
          <cell r="AA2641"/>
          <cell r="AB2641"/>
          <cell r="AC2641"/>
          <cell r="AD2641"/>
          <cell r="AE2641"/>
          <cell r="AF2641"/>
          <cell r="AG2641"/>
          <cell r="AH2641"/>
          <cell r="AI2641"/>
          <cell r="AJ2641"/>
          <cell r="AK2641"/>
          <cell r="AL2641"/>
        </row>
        <row r="2642">
          <cell r="D2642" t="str">
            <v>USD</v>
          </cell>
          <cell r="J2642" t="str">
            <v>LETRAS EN GARANTÍA</v>
          </cell>
          <cell r="L2642" t="str">
            <v>TASA CERO</v>
          </cell>
          <cell r="M2642" t="str">
            <v>Argentina</v>
          </cell>
          <cell r="Q2642" t="str">
            <v>No mercado</v>
          </cell>
          <cell r="R2642">
            <v>4.2</v>
          </cell>
          <cell r="S2642">
            <v>0</v>
          </cell>
          <cell r="T2642">
            <v>0</v>
          </cell>
          <cell r="U2642">
            <v>4.2</v>
          </cell>
          <cell r="V2642">
            <v>0</v>
          </cell>
          <cell r="W2642">
            <v>0</v>
          </cell>
          <cell r="X2642">
            <v>4.2</v>
          </cell>
          <cell r="Y2642">
            <v>0</v>
          </cell>
          <cell r="Z2642">
            <v>0</v>
          </cell>
          <cell r="AA2642"/>
          <cell r="AB2642"/>
          <cell r="AC2642"/>
          <cell r="AD2642"/>
          <cell r="AE2642"/>
          <cell r="AF2642"/>
          <cell r="AG2642"/>
          <cell r="AH2642"/>
          <cell r="AI2642"/>
          <cell r="AJ2642"/>
          <cell r="AK2642"/>
          <cell r="AL2642"/>
        </row>
        <row r="2643">
          <cell r="D2643" t="str">
            <v>USD</v>
          </cell>
          <cell r="J2643" t="str">
            <v>LETRAS EN GARANTÍA</v>
          </cell>
          <cell r="L2643" t="str">
            <v>TASA CERO</v>
          </cell>
          <cell r="M2643" t="str">
            <v>Argentina</v>
          </cell>
          <cell r="Q2643" t="str">
            <v>No mercado</v>
          </cell>
          <cell r="R2643">
            <v>4.2</v>
          </cell>
          <cell r="S2643">
            <v>0</v>
          </cell>
          <cell r="T2643">
            <v>0</v>
          </cell>
          <cell r="U2643">
            <v>4.2</v>
          </cell>
          <cell r="V2643">
            <v>0</v>
          </cell>
          <cell r="W2643">
            <v>0</v>
          </cell>
          <cell r="X2643">
            <v>4.2</v>
          </cell>
          <cell r="Y2643">
            <v>0</v>
          </cell>
          <cell r="Z2643">
            <v>0</v>
          </cell>
          <cell r="AA2643"/>
          <cell r="AB2643"/>
          <cell r="AC2643"/>
          <cell r="AD2643"/>
          <cell r="AE2643"/>
          <cell r="AF2643"/>
          <cell r="AG2643"/>
          <cell r="AH2643"/>
          <cell r="AI2643"/>
          <cell r="AJ2643"/>
          <cell r="AK2643"/>
          <cell r="AL2643"/>
        </row>
        <row r="2644">
          <cell r="D2644" t="str">
            <v>USD</v>
          </cell>
          <cell r="J2644" t="str">
            <v>LETRAS EN GARANTÍA</v>
          </cell>
          <cell r="L2644" t="str">
            <v>TASA CERO</v>
          </cell>
          <cell r="M2644" t="str">
            <v>Argentina</v>
          </cell>
          <cell r="Q2644" t="str">
            <v>No mercado</v>
          </cell>
          <cell r="R2644">
            <v>4.2</v>
          </cell>
          <cell r="S2644">
            <v>0</v>
          </cell>
          <cell r="T2644">
            <v>0</v>
          </cell>
          <cell r="U2644">
            <v>4.2</v>
          </cell>
          <cell r="V2644">
            <v>0</v>
          </cell>
          <cell r="W2644">
            <v>0</v>
          </cell>
          <cell r="X2644">
            <v>4.2</v>
          </cell>
          <cell r="Y2644">
            <v>0</v>
          </cell>
          <cell r="Z2644">
            <v>0</v>
          </cell>
          <cell r="AA2644"/>
          <cell r="AB2644"/>
          <cell r="AC2644"/>
          <cell r="AD2644"/>
          <cell r="AE2644"/>
          <cell r="AF2644"/>
          <cell r="AG2644"/>
          <cell r="AH2644"/>
          <cell r="AI2644"/>
          <cell r="AJ2644"/>
          <cell r="AK2644"/>
          <cell r="AL2644"/>
        </row>
        <row r="2645">
          <cell r="D2645" t="str">
            <v>USD</v>
          </cell>
          <cell r="J2645" t="str">
            <v>LETRAS EN GARANTÍA</v>
          </cell>
          <cell r="L2645" t="str">
            <v>TASA CERO</v>
          </cell>
          <cell r="M2645" t="str">
            <v>Argentina</v>
          </cell>
          <cell r="Q2645" t="str">
            <v>No mercado</v>
          </cell>
          <cell r="R2645">
            <v>4.2</v>
          </cell>
          <cell r="S2645">
            <v>0</v>
          </cell>
          <cell r="T2645">
            <v>0</v>
          </cell>
          <cell r="U2645">
            <v>4.2</v>
          </cell>
          <cell r="V2645">
            <v>0</v>
          </cell>
          <cell r="W2645">
            <v>0</v>
          </cell>
          <cell r="X2645">
            <v>4.2</v>
          </cell>
          <cell r="Y2645">
            <v>0</v>
          </cell>
          <cell r="Z2645">
            <v>0</v>
          </cell>
          <cell r="AA2645"/>
          <cell r="AB2645"/>
          <cell r="AC2645"/>
          <cell r="AD2645"/>
          <cell r="AE2645"/>
          <cell r="AF2645"/>
          <cell r="AG2645"/>
          <cell r="AH2645"/>
          <cell r="AI2645"/>
          <cell r="AJ2645"/>
          <cell r="AK2645"/>
          <cell r="AL2645"/>
        </row>
        <row r="2646">
          <cell r="D2646" t="str">
            <v>USD</v>
          </cell>
          <cell r="J2646" t="str">
            <v>LETRAS EN GARANTÍA</v>
          </cell>
          <cell r="L2646" t="str">
            <v>TASA CERO</v>
          </cell>
          <cell r="M2646" t="str">
            <v>Argentina</v>
          </cell>
          <cell r="Q2646" t="str">
            <v>No mercado</v>
          </cell>
          <cell r="R2646">
            <v>4.2</v>
          </cell>
          <cell r="S2646">
            <v>0</v>
          </cell>
          <cell r="T2646">
            <v>0</v>
          </cell>
          <cell r="U2646">
            <v>4.2</v>
          </cell>
          <cell r="V2646">
            <v>0</v>
          </cell>
          <cell r="W2646">
            <v>0</v>
          </cell>
          <cell r="X2646">
            <v>4.2</v>
          </cell>
          <cell r="Y2646">
            <v>0</v>
          </cell>
          <cell r="Z2646">
            <v>0</v>
          </cell>
          <cell r="AA2646"/>
          <cell r="AB2646"/>
          <cell r="AC2646"/>
          <cell r="AD2646"/>
          <cell r="AE2646"/>
          <cell r="AF2646"/>
          <cell r="AG2646"/>
          <cell r="AH2646"/>
          <cell r="AI2646"/>
          <cell r="AJ2646"/>
          <cell r="AK2646"/>
          <cell r="AL2646"/>
        </row>
        <row r="2647">
          <cell r="D2647" t="str">
            <v>USD</v>
          </cell>
          <cell r="J2647" t="str">
            <v>LETRAS EN GARANTÍA</v>
          </cell>
          <cell r="L2647" t="str">
            <v>TASA CERO</v>
          </cell>
          <cell r="M2647" t="str">
            <v>Argentina</v>
          </cell>
          <cell r="Q2647" t="str">
            <v>No mercado</v>
          </cell>
          <cell r="R2647">
            <v>4.2</v>
          </cell>
          <cell r="S2647">
            <v>0</v>
          </cell>
          <cell r="T2647">
            <v>0</v>
          </cell>
          <cell r="U2647">
            <v>4.2</v>
          </cell>
          <cell r="V2647">
            <v>0</v>
          </cell>
          <cell r="W2647">
            <v>0</v>
          </cell>
          <cell r="X2647">
            <v>4.2</v>
          </cell>
          <cell r="Y2647">
            <v>0</v>
          </cell>
          <cell r="Z2647">
            <v>0</v>
          </cell>
          <cell r="AA2647"/>
          <cell r="AB2647"/>
          <cell r="AC2647"/>
          <cell r="AD2647"/>
          <cell r="AE2647"/>
          <cell r="AF2647"/>
          <cell r="AG2647"/>
          <cell r="AH2647"/>
          <cell r="AI2647"/>
          <cell r="AJ2647"/>
          <cell r="AK2647"/>
          <cell r="AL2647"/>
        </row>
        <row r="2648">
          <cell r="D2648" t="str">
            <v>USD</v>
          </cell>
          <cell r="J2648" t="str">
            <v>LETRAS EN GARANTÍA</v>
          </cell>
          <cell r="L2648" t="str">
            <v>TASA CERO</v>
          </cell>
          <cell r="M2648" t="str">
            <v>Argentina</v>
          </cell>
          <cell r="Q2648" t="str">
            <v>No mercado</v>
          </cell>
          <cell r="R2648">
            <v>4.2</v>
          </cell>
          <cell r="S2648">
            <v>0</v>
          </cell>
          <cell r="T2648">
            <v>0</v>
          </cell>
          <cell r="U2648">
            <v>4.2</v>
          </cell>
          <cell r="V2648">
            <v>0</v>
          </cell>
          <cell r="W2648">
            <v>0</v>
          </cell>
          <cell r="X2648">
            <v>4.2</v>
          </cell>
          <cell r="Y2648">
            <v>0</v>
          </cell>
          <cell r="Z2648">
            <v>0</v>
          </cell>
          <cell r="AA2648"/>
          <cell r="AB2648"/>
          <cell r="AC2648"/>
          <cell r="AD2648"/>
          <cell r="AE2648"/>
          <cell r="AF2648"/>
          <cell r="AG2648"/>
          <cell r="AH2648"/>
          <cell r="AI2648"/>
          <cell r="AJ2648"/>
          <cell r="AK2648"/>
          <cell r="AL2648"/>
        </row>
        <row r="2649">
          <cell r="D2649" t="str">
            <v>USD</v>
          </cell>
          <cell r="J2649" t="str">
            <v>LETRAS EN GARANTÍA</v>
          </cell>
          <cell r="L2649" t="str">
            <v>TASA CERO</v>
          </cell>
          <cell r="M2649" t="str">
            <v>Argentina</v>
          </cell>
          <cell r="Q2649" t="str">
            <v>No mercado</v>
          </cell>
          <cell r="R2649">
            <v>4.2</v>
          </cell>
          <cell r="S2649">
            <v>0</v>
          </cell>
          <cell r="T2649">
            <v>0</v>
          </cell>
          <cell r="U2649">
            <v>4.2</v>
          </cell>
          <cell r="V2649">
            <v>0</v>
          </cell>
          <cell r="W2649">
            <v>0</v>
          </cell>
          <cell r="X2649">
            <v>4.2</v>
          </cell>
          <cell r="Y2649">
            <v>0</v>
          </cell>
          <cell r="Z2649">
            <v>0</v>
          </cell>
          <cell r="AA2649"/>
          <cell r="AB2649"/>
          <cell r="AC2649"/>
          <cell r="AD2649"/>
          <cell r="AE2649"/>
          <cell r="AF2649"/>
          <cell r="AG2649"/>
          <cell r="AH2649"/>
          <cell r="AI2649"/>
          <cell r="AJ2649"/>
          <cell r="AK2649"/>
          <cell r="AL2649"/>
        </row>
        <row r="2650">
          <cell r="D2650" t="str">
            <v>USD</v>
          </cell>
          <cell r="J2650" t="str">
            <v>LETRAS EN GARANTÍA</v>
          </cell>
          <cell r="L2650" t="str">
            <v>TASA CERO</v>
          </cell>
          <cell r="M2650" t="str">
            <v>Argentina</v>
          </cell>
          <cell r="Q2650" t="str">
            <v>No mercado</v>
          </cell>
          <cell r="R2650">
            <v>4.2</v>
          </cell>
          <cell r="S2650">
            <v>0</v>
          </cell>
          <cell r="T2650">
            <v>0</v>
          </cell>
          <cell r="U2650">
            <v>4.2</v>
          </cell>
          <cell r="V2650">
            <v>0</v>
          </cell>
          <cell r="W2650">
            <v>0</v>
          </cell>
          <cell r="X2650">
            <v>4.2</v>
          </cell>
          <cell r="Y2650">
            <v>0</v>
          </cell>
          <cell r="Z2650">
            <v>0</v>
          </cell>
          <cell r="AA2650"/>
          <cell r="AB2650"/>
          <cell r="AC2650"/>
          <cell r="AD2650"/>
          <cell r="AE2650"/>
          <cell r="AF2650"/>
          <cell r="AG2650"/>
          <cell r="AH2650"/>
          <cell r="AI2650"/>
          <cell r="AJ2650"/>
          <cell r="AK2650"/>
          <cell r="AL2650"/>
        </row>
        <row r="2651">
          <cell r="D2651" t="str">
            <v>USD</v>
          </cell>
          <cell r="J2651" t="str">
            <v>LETRAS EN GARANTÍA</v>
          </cell>
          <cell r="L2651" t="str">
            <v>TASA CERO</v>
          </cell>
          <cell r="M2651" t="str">
            <v>Argentina</v>
          </cell>
          <cell r="Q2651" t="str">
            <v>No mercado</v>
          </cell>
          <cell r="R2651">
            <v>4.2</v>
          </cell>
          <cell r="S2651">
            <v>0</v>
          </cell>
          <cell r="T2651">
            <v>0</v>
          </cell>
          <cell r="U2651">
            <v>4.2</v>
          </cell>
          <cell r="V2651">
            <v>0</v>
          </cell>
          <cell r="W2651">
            <v>0</v>
          </cell>
          <cell r="X2651">
            <v>4.2</v>
          </cell>
          <cell r="Y2651">
            <v>0</v>
          </cell>
          <cell r="Z2651">
            <v>0</v>
          </cell>
          <cell r="AA2651"/>
          <cell r="AB2651"/>
          <cell r="AC2651"/>
          <cell r="AD2651"/>
          <cell r="AE2651"/>
          <cell r="AF2651"/>
          <cell r="AG2651"/>
          <cell r="AH2651"/>
          <cell r="AI2651"/>
          <cell r="AJ2651"/>
          <cell r="AK2651"/>
          <cell r="AL2651"/>
        </row>
        <row r="2652">
          <cell r="D2652" t="str">
            <v>USD</v>
          </cell>
          <cell r="J2652" t="str">
            <v>LETRAS EN GARANTÍA</v>
          </cell>
          <cell r="L2652" t="str">
            <v>TASA CERO</v>
          </cell>
          <cell r="M2652" t="str">
            <v>Argentina</v>
          </cell>
          <cell r="Q2652" t="str">
            <v>No mercado</v>
          </cell>
          <cell r="R2652">
            <v>4.2</v>
          </cell>
          <cell r="S2652">
            <v>0</v>
          </cell>
          <cell r="T2652">
            <v>0</v>
          </cell>
          <cell r="U2652">
            <v>4.2</v>
          </cell>
          <cell r="V2652">
            <v>0</v>
          </cell>
          <cell r="W2652">
            <v>0</v>
          </cell>
          <cell r="X2652">
            <v>4.2</v>
          </cell>
          <cell r="Y2652">
            <v>0</v>
          </cell>
          <cell r="Z2652">
            <v>0</v>
          </cell>
          <cell r="AA2652"/>
          <cell r="AB2652"/>
          <cell r="AC2652"/>
          <cell r="AD2652"/>
          <cell r="AE2652"/>
          <cell r="AF2652"/>
          <cell r="AG2652"/>
          <cell r="AH2652"/>
          <cell r="AI2652"/>
          <cell r="AJ2652"/>
          <cell r="AK2652"/>
          <cell r="AL2652"/>
        </row>
        <row r="2653">
          <cell r="D2653" t="str">
            <v>USD</v>
          </cell>
          <cell r="J2653" t="str">
            <v>LETRAS EN GARANTÍA</v>
          </cell>
          <cell r="L2653" t="str">
            <v>TASA CERO</v>
          </cell>
          <cell r="M2653" t="str">
            <v>Argentina</v>
          </cell>
          <cell r="Q2653" t="str">
            <v>No mercado</v>
          </cell>
          <cell r="R2653">
            <v>4.2</v>
          </cell>
          <cell r="S2653">
            <v>0</v>
          </cell>
          <cell r="T2653">
            <v>0</v>
          </cell>
          <cell r="U2653">
            <v>4.2</v>
          </cell>
          <cell r="V2653">
            <v>0</v>
          </cell>
          <cell r="W2653">
            <v>0</v>
          </cell>
          <cell r="X2653">
            <v>4.2</v>
          </cell>
          <cell r="Y2653">
            <v>0</v>
          </cell>
          <cell r="Z2653">
            <v>0</v>
          </cell>
          <cell r="AA2653"/>
          <cell r="AB2653"/>
          <cell r="AC2653"/>
          <cell r="AD2653"/>
          <cell r="AE2653"/>
          <cell r="AF2653"/>
          <cell r="AG2653"/>
          <cell r="AH2653"/>
          <cell r="AI2653"/>
          <cell r="AJ2653"/>
          <cell r="AK2653"/>
          <cell r="AL2653"/>
        </row>
        <row r="2654">
          <cell r="D2654" t="str">
            <v>USD</v>
          </cell>
          <cell r="J2654" t="str">
            <v>LETRAS EN GARANTÍA</v>
          </cell>
          <cell r="L2654" t="str">
            <v>TASA CERO</v>
          </cell>
          <cell r="M2654" t="str">
            <v>Argentina</v>
          </cell>
          <cell r="Q2654" t="str">
            <v>No mercado</v>
          </cell>
          <cell r="R2654">
            <v>4.2</v>
          </cell>
          <cell r="S2654">
            <v>0</v>
          </cell>
          <cell r="T2654">
            <v>0</v>
          </cell>
          <cell r="U2654">
            <v>4.2</v>
          </cell>
          <cell r="V2654">
            <v>0</v>
          </cell>
          <cell r="W2654">
            <v>0</v>
          </cell>
          <cell r="X2654">
            <v>4.2</v>
          </cell>
          <cell r="Y2654">
            <v>0</v>
          </cell>
          <cell r="Z2654">
            <v>0</v>
          </cell>
          <cell r="AA2654"/>
          <cell r="AB2654"/>
          <cell r="AC2654"/>
          <cell r="AD2654"/>
          <cell r="AE2654"/>
          <cell r="AF2654"/>
          <cell r="AG2654"/>
          <cell r="AH2654"/>
          <cell r="AI2654"/>
          <cell r="AJ2654"/>
          <cell r="AK2654"/>
          <cell r="AL2654"/>
        </row>
        <row r="2655">
          <cell r="D2655" t="str">
            <v>USD</v>
          </cell>
          <cell r="J2655" t="str">
            <v>LETRAS EN GARANTÍA</v>
          </cell>
          <cell r="L2655" t="str">
            <v>TASA CERO</v>
          </cell>
          <cell r="M2655" t="str">
            <v>Argentina</v>
          </cell>
          <cell r="Q2655" t="str">
            <v>No mercado</v>
          </cell>
          <cell r="R2655">
            <v>4.2</v>
          </cell>
          <cell r="S2655">
            <v>0</v>
          </cell>
          <cell r="T2655">
            <v>0</v>
          </cell>
          <cell r="U2655">
            <v>4.2</v>
          </cell>
          <cell r="V2655">
            <v>0</v>
          </cell>
          <cell r="W2655">
            <v>0</v>
          </cell>
          <cell r="X2655">
            <v>4.2</v>
          </cell>
          <cell r="Y2655">
            <v>0</v>
          </cell>
          <cell r="Z2655">
            <v>0</v>
          </cell>
          <cell r="AA2655"/>
          <cell r="AB2655"/>
          <cell r="AC2655"/>
          <cell r="AD2655"/>
          <cell r="AE2655"/>
          <cell r="AF2655"/>
          <cell r="AG2655"/>
          <cell r="AH2655"/>
          <cell r="AI2655"/>
          <cell r="AJ2655"/>
          <cell r="AK2655"/>
          <cell r="AL2655"/>
        </row>
        <row r="2656">
          <cell r="D2656" t="str">
            <v>USD</v>
          </cell>
          <cell r="J2656" t="str">
            <v>LETRAS EN GARANTÍA</v>
          </cell>
          <cell r="L2656" t="str">
            <v>TASA CERO</v>
          </cell>
          <cell r="M2656" t="str">
            <v>Argentina</v>
          </cell>
          <cell r="Q2656" t="str">
            <v>No mercado</v>
          </cell>
          <cell r="R2656">
            <v>4.2</v>
          </cell>
          <cell r="S2656">
            <v>0</v>
          </cell>
          <cell r="T2656">
            <v>0</v>
          </cell>
          <cell r="U2656">
            <v>4.2</v>
          </cell>
          <cell r="V2656">
            <v>0</v>
          </cell>
          <cell r="W2656">
            <v>0</v>
          </cell>
          <cell r="X2656">
            <v>4.2</v>
          </cell>
          <cell r="Y2656">
            <v>0</v>
          </cell>
          <cell r="Z2656">
            <v>0</v>
          </cell>
          <cell r="AA2656"/>
          <cell r="AB2656"/>
          <cell r="AC2656"/>
          <cell r="AD2656"/>
          <cell r="AE2656"/>
          <cell r="AF2656"/>
          <cell r="AG2656"/>
          <cell r="AH2656"/>
          <cell r="AI2656"/>
          <cell r="AJ2656"/>
          <cell r="AK2656"/>
          <cell r="AL2656"/>
        </row>
        <row r="2657">
          <cell r="D2657" t="str">
            <v>USD</v>
          </cell>
          <cell r="J2657" t="str">
            <v>LETRAS EN GARANTÍA</v>
          </cell>
          <cell r="L2657" t="str">
            <v>TASA CERO</v>
          </cell>
          <cell r="M2657" t="str">
            <v>Argentina</v>
          </cell>
          <cell r="Q2657" t="str">
            <v>No mercado</v>
          </cell>
          <cell r="R2657">
            <v>4.2</v>
          </cell>
          <cell r="S2657">
            <v>0</v>
          </cell>
          <cell r="T2657">
            <v>0</v>
          </cell>
          <cell r="U2657">
            <v>4.2</v>
          </cell>
          <cell r="V2657">
            <v>0</v>
          </cell>
          <cell r="W2657">
            <v>0</v>
          </cell>
          <cell r="X2657">
            <v>4.2</v>
          </cell>
          <cell r="Y2657">
            <v>0</v>
          </cell>
          <cell r="Z2657">
            <v>0</v>
          </cell>
          <cell r="AA2657"/>
          <cell r="AB2657"/>
          <cell r="AC2657"/>
          <cell r="AD2657"/>
          <cell r="AE2657"/>
          <cell r="AF2657"/>
          <cell r="AG2657"/>
          <cell r="AH2657"/>
          <cell r="AI2657"/>
          <cell r="AJ2657"/>
          <cell r="AK2657"/>
          <cell r="AL2657"/>
        </row>
        <row r="2658">
          <cell r="D2658" t="str">
            <v>USD</v>
          </cell>
          <cell r="J2658" t="str">
            <v>LETRAS EN GARANTÍA</v>
          </cell>
          <cell r="L2658" t="str">
            <v>TASA CERO</v>
          </cell>
          <cell r="M2658" t="str">
            <v>Argentina</v>
          </cell>
          <cell r="Q2658" t="str">
            <v>No mercado</v>
          </cell>
          <cell r="R2658">
            <v>4.2</v>
          </cell>
          <cell r="S2658">
            <v>0</v>
          </cell>
          <cell r="T2658">
            <v>0</v>
          </cell>
          <cell r="U2658">
            <v>4.2</v>
          </cell>
          <cell r="V2658">
            <v>0</v>
          </cell>
          <cell r="W2658">
            <v>0</v>
          </cell>
          <cell r="X2658">
            <v>4.2</v>
          </cell>
          <cell r="Y2658">
            <v>0</v>
          </cell>
          <cell r="Z2658">
            <v>0</v>
          </cell>
          <cell r="AA2658"/>
          <cell r="AB2658"/>
          <cell r="AC2658"/>
          <cell r="AD2658"/>
          <cell r="AE2658"/>
          <cell r="AF2658"/>
          <cell r="AG2658"/>
          <cell r="AH2658"/>
          <cell r="AI2658"/>
          <cell r="AJ2658"/>
          <cell r="AK2658"/>
          <cell r="AL2658"/>
        </row>
        <row r="2659">
          <cell r="D2659" t="str">
            <v>USD</v>
          </cell>
          <cell r="J2659" t="str">
            <v>LETRAS EN GARANTÍA</v>
          </cell>
          <cell r="L2659" t="str">
            <v>TASA CERO</v>
          </cell>
          <cell r="M2659" t="str">
            <v>Argentina</v>
          </cell>
          <cell r="Q2659" t="str">
            <v>No mercado</v>
          </cell>
          <cell r="R2659">
            <v>4.2</v>
          </cell>
          <cell r="S2659">
            <v>0</v>
          </cell>
          <cell r="T2659">
            <v>0</v>
          </cell>
          <cell r="U2659">
            <v>4.2</v>
          </cell>
          <cell r="V2659">
            <v>0</v>
          </cell>
          <cell r="W2659">
            <v>0</v>
          </cell>
          <cell r="X2659">
            <v>4.2</v>
          </cell>
          <cell r="Y2659">
            <v>0</v>
          </cell>
          <cell r="Z2659">
            <v>0</v>
          </cell>
          <cell r="AA2659"/>
          <cell r="AB2659"/>
          <cell r="AC2659"/>
          <cell r="AD2659"/>
          <cell r="AE2659"/>
          <cell r="AF2659"/>
          <cell r="AG2659"/>
          <cell r="AH2659"/>
          <cell r="AI2659"/>
          <cell r="AJ2659"/>
          <cell r="AK2659"/>
          <cell r="AL2659"/>
        </row>
        <row r="2660">
          <cell r="D2660" t="str">
            <v>USD</v>
          </cell>
          <cell r="J2660" t="str">
            <v>LETRAS EN GARANTÍA</v>
          </cell>
          <cell r="L2660" t="str">
            <v>TASA CERO</v>
          </cell>
          <cell r="M2660" t="str">
            <v>Argentina</v>
          </cell>
          <cell r="Q2660" t="str">
            <v>No mercado</v>
          </cell>
          <cell r="R2660">
            <v>4.2</v>
          </cell>
          <cell r="S2660">
            <v>0</v>
          </cell>
          <cell r="T2660">
            <v>0</v>
          </cell>
          <cell r="U2660">
            <v>4.2</v>
          </cell>
          <cell r="V2660">
            <v>0</v>
          </cell>
          <cell r="W2660">
            <v>0</v>
          </cell>
          <cell r="X2660">
            <v>4.2</v>
          </cell>
          <cell r="Y2660">
            <v>0</v>
          </cell>
          <cell r="Z2660">
            <v>0</v>
          </cell>
          <cell r="AA2660"/>
          <cell r="AB2660"/>
          <cell r="AC2660"/>
          <cell r="AD2660"/>
          <cell r="AE2660"/>
          <cell r="AF2660"/>
          <cell r="AG2660"/>
          <cell r="AH2660"/>
          <cell r="AI2660"/>
          <cell r="AJ2660"/>
          <cell r="AK2660"/>
          <cell r="AL2660"/>
        </row>
        <row r="2661">
          <cell r="D2661" t="str">
            <v>USD</v>
          </cell>
          <cell r="J2661" t="str">
            <v>LETRAS EN GARANTÍA</v>
          </cell>
          <cell r="L2661" t="str">
            <v>TASA CERO</v>
          </cell>
          <cell r="M2661" t="str">
            <v>Argentina</v>
          </cell>
          <cell r="Q2661" t="str">
            <v>No mercado</v>
          </cell>
          <cell r="R2661">
            <v>4.2</v>
          </cell>
          <cell r="S2661">
            <v>0</v>
          </cell>
          <cell r="T2661">
            <v>0</v>
          </cell>
          <cell r="U2661">
            <v>4.2</v>
          </cell>
          <cell r="V2661">
            <v>0</v>
          </cell>
          <cell r="W2661">
            <v>0</v>
          </cell>
          <cell r="X2661">
            <v>4.2</v>
          </cell>
          <cell r="Y2661">
            <v>0</v>
          </cell>
          <cell r="Z2661">
            <v>0</v>
          </cell>
          <cell r="AA2661"/>
          <cell r="AB2661"/>
          <cell r="AC2661"/>
          <cell r="AD2661"/>
          <cell r="AE2661"/>
          <cell r="AF2661"/>
          <cell r="AG2661"/>
          <cell r="AH2661"/>
          <cell r="AI2661"/>
          <cell r="AJ2661"/>
          <cell r="AK2661"/>
          <cell r="AL2661"/>
        </row>
        <row r="2662">
          <cell r="D2662" t="str">
            <v>USD</v>
          </cell>
          <cell r="J2662" t="str">
            <v>LETRAS EN GARANTÍA</v>
          </cell>
          <cell r="L2662" t="str">
            <v>TASA CERO</v>
          </cell>
          <cell r="M2662" t="str">
            <v>Argentina</v>
          </cell>
          <cell r="Q2662" t="str">
            <v>No mercado</v>
          </cell>
          <cell r="R2662">
            <v>4.2457500000000001</v>
          </cell>
          <cell r="S2662">
            <v>0</v>
          </cell>
          <cell r="T2662">
            <v>0</v>
          </cell>
          <cell r="U2662">
            <v>4.2457500000000001</v>
          </cell>
          <cell r="V2662">
            <v>0</v>
          </cell>
          <cell r="W2662">
            <v>0</v>
          </cell>
          <cell r="X2662">
            <v>4.2457500000000001</v>
          </cell>
          <cell r="Y2662">
            <v>0</v>
          </cell>
          <cell r="Z2662">
            <v>0</v>
          </cell>
          <cell r="AA2662"/>
          <cell r="AB2662"/>
          <cell r="AC2662"/>
          <cell r="AD2662"/>
          <cell r="AE2662"/>
          <cell r="AF2662"/>
          <cell r="AG2662"/>
          <cell r="AH2662"/>
          <cell r="AI2662"/>
          <cell r="AJ2662"/>
          <cell r="AK2662"/>
          <cell r="AL2662"/>
        </row>
        <row r="2663">
          <cell r="D2663" t="str">
            <v>USD</v>
          </cell>
          <cell r="J2663" t="str">
            <v>LETRAS EN GARANTÍA</v>
          </cell>
          <cell r="L2663" t="str">
            <v>TASA CERO</v>
          </cell>
          <cell r="M2663" t="str">
            <v>Argentina</v>
          </cell>
          <cell r="Q2663" t="str">
            <v>No mercado</v>
          </cell>
          <cell r="R2663">
            <v>4.2457500000000001</v>
          </cell>
          <cell r="S2663">
            <v>0</v>
          </cell>
          <cell r="T2663">
            <v>0</v>
          </cell>
          <cell r="U2663">
            <v>4.2457500000000001</v>
          </cell>
          <cell r="V2663">
            <v>0</v>
          </cell>
          <cell r="W2663">
            <v>0</v>
          </cell>
          <cell r="X2663">
            <v>4.2457500000000001</v>
          </cell>
          <cell r="Y2663">
            <v>0</v>
          </cell>
          <cell r="Z2663">
            <v>0</v>
          </cell>
          <cell r="AA2663"/>
          <cell r="AB2663"/>
          <cell r="AC2663"/>
          <cell r="AD2663"/>
          <cell r="AE2663"/>
          <cell r="AF2663"/>
          <cell r="AG2663"/>
          <cell r="AH2663"/>
          <cell r="AI2663"/>
          <cell r="AJ2663"/>
          <cell r="AK2663"/>
          <cell r="AL2663"/>
        </row>
        <row r="2664">
          <cell r="D2664" t="str">
            <v>USD</v>
          </cell>
          <cell r="J2664" t="str">
            <v>LETRAS EN GARANTÍA</v>
          </cell>
          <cell r="L2664" t="str">
            <v>TASA CERO</v>
          </cell>
          <cell r="M2664" t="str">
            <v>Argentina</v>
          </cell>
          <cell r="Q2664" t="str">
            <v>No mercado</v>
          </cell>
          <cell r="R2664">
            <v>4.2457500000000001</v>
          </cell>
          <cell r="S2664">
            <v>0</v>
          </cell>
          <cell r="T2664">
            <v>0</v>
          </cell>
          <cell r="U2664">
            <v>4.2457500000000001</v>
          </cell>
          <cell r="V2664">
            <v>0</v>
          </cell>
          <cell r="W2664">
            <v>0</v>
          </cell>
          <cell r="X2664">
            <v>4.2457500000000001</v>
          </cell>
          <cell r="Y2664">
            <v>0</v>
          </cell>
          <cell r="Z2664">
            <v>0</v>
          </cell>
          <cell r="AA2664"/>
          <cell r="AB2664"/>
          <cell r="AC2664"/>
          <cell r="AD2664"/>
          <cell r="AE2664"/>
          <cell r="AF2664"/>
          <cell r="AG2664"/>
          <cell r="AH2664"/>
          <cell r="AI2664"/>
          <cell r="AJ2664"/>
          <cell r="AK2664"/>
          <cell r="AL2664"/>
        </row>
        <row r="2665">
          <cell r="D2665" t="str">
            <v>USD</v>
          </cell>
          <cell r="J2665" t="str">
            <v>LETRAS EN GARANTÍA</v>
          </cell>
          <cell r="L2665" t="str">
            <v>TASA CERO</v>
          </cell>
          <cell r="M2665" t="str">
            <v>Argentina</v>
          </cell>
          <cell r="Q2665" t="str">
            <v>No mercado</v>
          </cell>
          <cell r="R2665">
            <v>4.2457500000000001</v>
          </cell>
          <cell r="S2665">
            <v>0</v>
          </cell>
          <cell r="T2665">
            <v>0</v>
          </cell>
          <cell r="U2665">
            <v>4.2457500000000001</v>
          </cell>
          <cell r="V2665">
            <v>0</v>
          </cell>
          <cell r="W2665">
            <v>0</v>
          </cell>
          <cell r="X2665">
            <v>4.2457500000000001</v>
          </cell>
          <cell r="Y2665">
            <v>0</v>
          </cell>
          <cell r="Z2665">
            <v>0</v>
          </cell>
          <cell r="AA2665"/>
          <cell r="AB2665"/>
          <cell r="AC2665"/>
          <cell r="AD2665"/>
          <cell r="AE2665"/>
          <cell r="AF2665"/>
          <cell r="AG2665"/>
          <cell r="AH2665"/>
          <cell r="AI2665"/>
          <cell r="AJ2665"/>
          <cell r="AK2665"/>
          <cell r="AL2665"/>
        </row>
        <row r="2666">
          <cell r="D2666" t="str">
            <v>USD</v>
          </cell>
          <cell r="J2666" t="str">
            <v>LETRAS EN GARANTÍA</v>
          </cell>
          <cell r="L2666" t="str">
            <v>TASA CERO</v>
          </cell>
          <cell r="M2666" t="str">
            <v>Argentina</v>
          </cell>
          <cell r="Q2666" t="str">
            <v>No mercado</v>
          </cell>
          <cell r="R2666">
            <v>4.2457500000000001</v>
          </cell>
          <cell r="S2666">
            <v>0</v>
          </cell>
          <cell r="T2666">
            <v>0</v>
          </cell>
          <cell r="U2666">
            <v>4.2457500000000001</v>
          </cell>
          <cell r="V2666">
            <v>0</v>
          </cell>
          <cell r="W2666">
            <v>0</v>
          </cell>
          <cell r="X2666">
            <v>4.2457500000000001</v>
          </cell>
          <cell r="Y2666">
            <v>0</v>
          </cell>
          <cell r="Z2666">
            <v>0</v>
          </cell>
          <cell r="AA2666"/>
          <cell r="AB2666"/>
          <cell r="AC2666"/>
          <cell r="AD2666"/>
          <cell r="AE2666"/>
          <cell r="AF2666"/>
          <cell r="AG2666"/>
          <cell r="AH2666"/>
          <cell r="AI2666"/>
          <cell r="AJ2666"/>
          <cell r="AK2666"/>
          <cell r="AL2666"/>
        </row>
        <row r="2667">
          <cell r="D2667" t="str">
            <v>USD</v>
          </cell>
          <cell r="J2667" t="str">
            <v>LETRAS EN GARANTÍA</v>
          </cell>
          <cell r="L2667" t="str">
            <v>TASA CERO</v>
          </cell>
          <cell r="M2667" t="str">
            <v>Argentina</v>
          </cell>
          <cell r="Q2667" t="str">
            <v>No mercado</v>
          </cell>
          <cell r="R2667">
            <v>4.2457500000000001</v>
          </cell>
          <cell r="S2667">
            <v>0</v>
          </cell>
          <cell r="T2667">
            <v>0</v>
          </cell>
          <cell r="U2667">
            <v>4.2457500000000001</v>
          </cell>
          <cell r="V2667">
            <v>0</v>
          </cell>
          <cell r="W2667">
            <v>0</v>
          </cell>
          <cell r="X2667">
            <v>4.2457500000000001</v>
          </cell>
          <cell r="Y2667">
            <v>0</v>
          </cell>
          <cell r="Z2667">
            <v>0</v>
          </cell>
          <cell r="AA2667"/>
          <cell r="AB2667"/>
          <cell r="AC2667"/>
          <cell r="AD2667"/>
          <cell r="AE2667"/>
          <cell r="AF2667"/>
          <cell r="AG2667"/>
          <cell r="AH2667"/>
          <cell r="AI2667"/>
          <cell r="AJ2667"/>
          <cell r="AK2667"/>
          <cell r="AL2667"/>
        </row>
        <row r="2668">
          <cell r="D2668" t="str">
            <v>USD</v>
          </cell>
          <cell r="J2668" t="str">
            <v>LETRAS EN GARANTÍA</v>
          </cell>
          <cell r="L2668" t="str">
            <v>TASA CERO</v>
          </cell>
          <cell r="M2668" t="str">
            <v>Argentina</v>
          </cell>
          <cell r="Q2668" t="str">
            <v>No mercado</v>
          </cell>
          <cell r="R2668">
            <v>4.2457500000000001</v>
          </cell>
          <cell r="S2668">
            <v>0</v>
          </cell>
          <cell r="T2668">
            <v>0</v>
          </cell>
          <cell r="U2668">
            <v>4.2457500000000001</v>
          </cell>
          <cell r="V2668">
            <v>0</v>
          </cell>
          <cell r="W2668">
            <v>0</v>
          </cell>
          <cell r="X2668">
            <v>4.2457500000000001</v>
          </cell>
          <cell r="Y2668">
            <v>0</v>
          </cell>
          <cell r="Z2668">
            <v>0</v>
          </cell>
          <cell r="AA2668"/>
          <cell r="AB2668"/>
          <cell r="AC2668"/>
          <cell r="AD2668"/>
          <cell r="AE2668"/>
          <cell r="AF2668"/>
          <cell r="AG2668"/>
          <cell r="AH2668"/>
          <cell r="AI2668"/>
          <cell r="AJ2668"/>
          <cell r="AK2668"/>
          <cell r="AL2668"/>
        </row>
        <row r="2669">
          <cell r="D2669" t="str">
            <v>USD</v>
          </cell>
          <cell r="J2669" t="str">
            <v>LETRAS EN GARANTÍA</v>
          </cell>
          <cell r="L2669" t="str">
            <v>TASA CERO</v>
          </cell>
          <cell r="M2669" t="str">
            <v>Argentina</v>
          </cell>
          <cell r="Q2669" t="str">
            <v>No mercado</v>
          </cell>
          <cell r="R2669">
            <v>4.2457500000000001</v>
          </cell>
          <cell r="S2669">
            <v>0</v>
          </cell>
          <cell r="T2669">
            <v>0</v>
          </cell>
          <cell r="U2669">
            <v>4.2457500000000001</v>
          </cell>
          <cell r="V2669">
            <v>0</v>
          </cell>
          <cell r="W2669">
            <v>0</v>
          </cell>
          <cell r="X2669">
            <v>4.2457500000000001</v>
          </cell>
          <cell r="Y2669">
            <v>0</v>
          </cell>
          <cell r="Z2669">
            <v>0</v>
          </cell>
          <cell r="AA2669"/>
          <cell r="AB2669"/>
          <cell r="AC2669"/>
          <cell r="AD2669"/>
          <cell r="AE2669"/>
          <cell r="AF2669"/>
          <cell r="AG2669"/>
          <cell r="AH2669"/>
          <cell r="AI2669"/>
          <cell r="AJ2669"/>
          <cell r="AK2669"/>
          <cell r="AL2669"/>
        </row>
        <row r="2670">
          <cell r="D2670" t="str">
            <v>USD</v>
          </cell>
          <cell r="J2670" t="str">
            <v>LETRAS EN GARANTÍA</v>
          </cell>
          <cell r="L2670" t="str">
            <v>TASA CERO</v>
          </cell>
          <cell r="M2670" t="str">
            <v>Argentina</v>
          </cell>
          <cell r="Q2670" t="str">
            <v>No mercado</v>
          </cell>
          <cell r="R2670">
            <v>4.2457500000000001</v>
          </cell>
          <cell r="S2670">
            <v>0</v>
          </cell>
          <cell r="T2670">
            <v>0</v>
          </cell>
          <cell r="U2670">
            <v>4.2457500000000001</v>
          </cell>
          <cell r="V2670">
            <v>0</v>
          </cell>
          <cell r="W2670">
            <v>0</v>
          </cell>
          <cell r="X2670">
            <v>4.2457500000000001</v>
          </cell>
          <cell r="Y2670">
            <v>0</v>
          </cell>
          <cell r="Z2670">
            <v>0</v>
          </cell>
          <cell r="AA2670"/>
          <cell r="AB2670"/>
          <cell r="AC2670"/>
          <cell r="AD2670"/>
          <cell r="AE2670"/>
          <cell r="AF2670"/>
          <cell r="AG2670"/>
          <cell r="AH2670"/>
          <cell r="AI2670"/>
          <cell r="AJ2670"/>
          <cell r="AK2670"/>
          <cell r="AL2670"/>
        </row>
        <row r="2671">
          <cell r="D2671" t="str">
            <v>USD</v>
          </cell>
          <cell r="J2671" t="str">
            <v>LETRAS EN GARANTÍA</v>
          </cell>
          <cell r="L2671" t="str">
            <v>TASA CERO</v>
          </cell>
          <cell r="M2671" t="str">
            <v>Argentina</v>
          </cell>
          <cell r="Q2671" t="str">
            <v>No mercado</v>
          </cell>
          <cell r="R2671">
            <v>4.2457500000000001</v>
          </cell>
          <cell r="S2671">
            <v>0</v>
          </cell>
          <cell r="T2671">
            <v>0</v>
          </cell>
          <cell r="U2671">
            <v>4.2457500000000001</v>
          </cell>
          <cell r="V2671">
            <v>0</v>
          </cell>
          <cell r="W2671">
            <v>0</v>
          </cell>
          <cell r="X2671">
            <v>4.2457500000000001</v>
          </cell>
          <cell r="Y2671">
            <v>0</v>
          </cell>
          <cell r="Z2671">
            <v>0</v>
          </cell>
          <cell r="AA2671"/>
          <cell r="AB2671"/>
          <cell r="AC2671"/>
          <cell r="AD2671"/>
          <cell r="AE2671"/>
          <cell r="AF2671"/>
          <cell r="AG2671"/>
          <cell r="AH2671"/>
          <cell r="AI2671"/>
          <cell r="AJ2671"/>
          <cell r="AK2671"/>
          <cell r="AL2671"/>
        </row>
        <row r="2672">
          <cell r="D2672" t="str">
            <v>USD</v>
          </cell>
          <cell r="J2672" t="str">
            <v>LETRAS EN GARANTÍA</v>
          </cell>
          <cell r="L2672" t="str">
            <v>TASA CERO</v>
          </cell>
          <cell r="M2672" t="str">
            <v>Argentina</v>
          </cell>
          <cell r="Q2672" t="str">
            <v>No mercado</v>
          </cell>
          <cell r="R2672">
            <v>4.2457500000000001</v>
          </cell>
          <cell r="S2672">
            <v>0</v>
          </cell>
          <cell r="T2672">
            <v>0</v>
          </cell>
          <cell r="U2672">
            <v>4.2457500000000001</v>
          </cell>
          <cell r="V2672">
            <v>0</v>
          </cell>
          <cell r="W2672">
            <v>0</v>
          </cell>
          <cell r="X2672">
            <v>4.2457500000000001</v>
          </cell>
          <cell r="Y2672">
            <v>0</v>
          </cell>
          <cell r="Z2672">
            <v>0</v>
          </cell>
          <cell r="AA2672"/>
          <cell r="AB2672"/>
          <cell r="AC2672"/>
          <cell r="AD2672"/>
          <cell r="AE2672"/>
          <cell r="AF2672"/>
          <cell r="AG2672"/>
          <cell r="AH2672"/>
          <cell r="AI2672"/>
          <cell r="AJ2672"/>
          <cell r="AK2672"/>
          <cell r="AL2672"/>
        </row>
        <row r="2673">
          <cell r="D2673" t="str">
            <v>USD</v>
          </cell>
          <cell r="J2673" t="str">
            <v>LETRAS EN GARANTÍA</v>
          </cell>
          <cell r="L2673" t="str">
            <v>TASA CERO</v>
          </cell>
          <cell r="M2673" t="str">
            <v>Argentina</v>
          </cell>
          <cell r="Q2673" t="str">
            <v>No mercado</v>
          </cell>
          <cell r="R2673">
            <v>4.2457500000000001</v>
          </cell>
          <cell r="S2673">
            <v>0</v>
          </cell>
          <cell r="T2673">
            <v>0</v>
          </cell>
          <cell r="U2673">
            <v>4.2457500000000001</v>
          </cell>
          <cell r="V2673">
            <v>0</v>
          </cell>
          <cell r="W2673">
            <v>0</v>
          </cell>
          <cell r="X2673">
            <v>4.2457500000000001</v>
          </cell>
          <cell r="Y2673">
            <v>0</v>
          </cell>
          <cell r="Z2673">
            <v>0</v>
          </cell>
          <cell r="AA2673"/>
          <cell r="AB2673"/>
          <cell r="AC2673"/>
          <cell r="AD2673"/>
          <cell r="AE2673"/>
          <cell r="AF2673"/>
          <cell r="AG2673"/>
          <cell r="AH2673"/>
          <cell r="AI2673"/>
          <cell r="AJ2673"/>
          <cell r="AK2673"/>
          <cell r="AL2673"/>
        </row>
        <row r="2674">
          <cell r="D2674" t="str">
            <v>USD</v>
          </cell>
          <cell r="J2674" t="str">
            <v>LETRAS EN GARANTÍA</v>
          </cell>
          <cell r="L2674" t="str">
            <v>TASA CERO</v>
          </cell>
          <cell r="M2674" t="str">
            <v>Argentina</v>
          </cell>
          <cell r="Q2674" t="str">
            <v>No mercado</v>
          </cell>
          <cell r="R2674">
            <v>4.2457500000000001</v>
          </cell>
          <cell r="S2674">
            <v>0</v>
          </cell>
          <cell r="T2674">
            <v>0</v>
          </cell>
          <cell r="U2674">
            <v>4.2457500000000001</v>
          </cell>
          <cell r="V2674">
            <v>0</v>
          </cell>
          <cell r="W2674">
            <v>0</v>
          </cell>
          <cell r="X2674">
            <v>4.2457500000000001</v>
          </cell>
          <cell r="Y2674">
            <v>0</v>
          </cell>
          <cell r="Z2674">
            <v>0</v>
          </cell>
          <cell r="AA2674"/>
          <cell r="AB2674"/>
          <cell r="AC2674"/>
          <cell r="AD2674"/>
          <cell r="AE2674"/>
          <cell r="AF2674"/>
          <cell r="AG2674"/>
          <cell r="AH2674"/>
          <cell r="AI2674"/>
          <cell r="AJ2674"/>
          <cell r="AK2674"/>
          <cell r="AL2674"/>
        </row>
        <row r="2675">
          <cell r="D2675" t="str">
            <v>USD</v>
          </cell>
          <cell r="J2675" t="str">
            <v>LETRAS EN GARANTÍA</v>
          </cell>
          <cell r="L2675" t="str">
            <v>TASA CERO</v>
          </cell>
          <cell r="M2675" t="str">
            <v>Argentina</v>
          </cell>
          <cell r="Q2675" t="str">
            <v>No mercado</v>
          </cell>
          <cell r="R2675">
            <v>4.2457500000000001</v>
          </cell>
          <cell r="S2675">
            <v>0</v>
          </cell>
          <cell r="T2675">
            <v>0</v>
          </cell>
          <cell r="U2675">
            <v>4.2457500000000001</v>
          </cell>
          <cell r="V2675">
            <v>0</v>
          </cell>
          <cell r="W2675">
            <v>0</v>
          </cell>
          <cell r="X2675">
            <v>4.2457500000000001</v>
          </cell>
          <cell r="Y2675">
            <v>0</v>
          </cell>
          <cell r="Z2675">
            <v>0</v>
          </cell>
          <cell r="AA2675"/>
          <cell r="AB2675"/>
          <cell r="AC2675"/>
          <cell r="AD2675"/>
          <cell r="AE2675"/>
          <cell r="AF2675"/>
          <cell r="AG2675"/>
          <cell r="AH2675"/>
          <cell r="AI2675"/>
          <cell r="AJ2675"/>
          <cell r="AK2675"/>
          <cell r="AL2675"/>
        </row>
        <row r="2676">
          <cell r="D2676" t="str">
            <v>USD</v>
          </cell>
          <cell r="J2676" t="str">
            <v>LETRAS EN GARANTÍA</v>
          </cell>
          <cell r="L2676" t="str">
            <v>TASA CERO</v>
          </cell>
          <cell r="M2676" t="str">
            <v>Argentina</v>
          </cell>
          <cell r="Q2676" t="str">
            <v>No mercado</v>
          </cell>
          <cell r="R2676">
            <v>4.2457500000000001</v>
          </cell>
          <cell r="S2676">
            <v>0</v>
          </cell>
          <cell r="T2676">
            <v>0</v>
          </cell>
          <cell r="U2676">
            <v>4.2457500000000001</v>
          </cell>
          <cell r="V2676">
            <v>0</v>
          </cell>
          <cell r="W2676">
            <v>0</v>
          </cell>
          <cell r="X2676">
            <v>4.2457500000000001</v>
          </cell>
          <cell r="Y2676">
            <v>0</v>
          </cell>
          <cell r="Z2676">
            <v>0</v>
          </cell>
          <cell r="AA2676"/>
          <cell r="AB2676"/>
          <cell r="AC2676"/>
          <cell r="AD2676"/>
          <cell r="AE2676"/>
          <cell r="AF2676"/>
          <cell r="AG2676"/>
          <cell r="AH2676"/>
          <cell r="AI2676"/>
          <cell r="AJ2676"/>
          <cell r="AK2676"/>
          <cell r="AL2676"/>
        </row>
        <row r="2677">
          <cell r="D2677" t="str">
            <v>USD</v>
          </cell>
          <cell r="J2677" t="str">
            <v>LETRAS EN GARANTÍA</v>
          </cell>
          <cell r="L2677" t="str">
            <v>TASA CERO</v>
          </cell>
          <cell r="M2677" t="str">
            <v>Argentina</v>
          </cell>
          <cell r="Q2677" t="str">
            <v>No mercado</v>
          </cell>
          <cell r="R2677">
            <v>4.2457500000000001</v>
          </cell>
          <cell r="S2677">
            <v>0</v>
          </cell>
          <cell r="T2677">
            <v>0</v>
          </cell>
          <cell r="U2677">
            <v>4.2457500000000001</v>
          </cell>
          <cell r="V2677">
            <v>0</v>
          </cell>
          <cell r="W2677">
            <v>0</v>
          </cell>
          <cell r="X2677">
            <v>4.2457500000000001</v>
          </cell>
          <cell r="Y2677">
            <v>0</v>
          </cell>
          <cell r="Z2677">
            <v>0</v>
          </cell>
          <cell r="AA2677"/>
          <cell r="AB2677"/>
          <cell r="AC2677"/>
          <cell r="AD2677"/>
          <cell r="AE2677"/>
          <cell r="AF2677"/>
          <cell r="AG2677"/>
          <cell r="AH2677"/>
          <cell r="AI2677"/>
          <cell r="AJ2677"/>
          <cell r="AK2677"/>
          <cell r="AL2677"/>
        </row>
        <row r="2678">
          <cell r="D2678" t="str">
            <v>USD</v>
          </cell>
          <cell r="J2678" t="str">
            <v>LETRAS EN GARANTÍA</v>
          </cell>
          <cell r="L2678" t="str">
            <v>TASA CERO</v>
          </cell>
          <cell r="M2678" t="str">
            <v>Argentina</v>
          </cell>
          <cell r="Q2678" t="str">
            <v>No mercado</v>
          </cell>
          <cell r="R2678">
            <v>4.2457500000000001</v>
          </cell>
          <cell r="S2678">
            <v>0</v>
          </cell>
          <cell r="T2678">
            <v>0</v>
          </cell>
          <cell r="U2678">
            <v>4.2457500000000001</v>
          </cell>
          <cell r="V2678">
            <v>0</v>
          </cell>
          <cell r="W2678">
            <v>0</v>
          </cell>
          <cell r="X2678">
            <v>4.2457500000000001</v>
          </cell>
          <cell r="Y2678">
            <v>0</v>
          </cell>
          <cell r="Z2678">
            <v>0</v>
          </cell>
          <cell r="AA2678"/>
          <cell r="AB2678"/>
          <cell r="AC2678"/>
          <cell r="AD2678"/>
          <cell r="AE2678"/>
          <cell r="AF2678"/>
          <cell r="AG2678"/>
          <cell r="AH2678"/>
          <cell r="AI2678"/>
          <cell r="AJ2678"/>
          <cell r="AK2678"/>
          <cell r="AL2678"/>
        </row>
        <row r="2679">
          <cell r="D2679" t="str">
            <v>USD</v>
          </cell>
          <cell r="J2679" t="str">
            <v>LETRAS EN GARANTÍA</v>
          </cell>
          <cell r="L2679" t="str">
            <v>TASA CERO</v>
          </cell>
          <cell r="M2679" t="str">
            <v>Argentina</v>
          </cell>
          <cell r="Q2679" t="str">
            <v>No mercado</v>
          </cell>
          <cell r="R2679">
            <v>4.2457500000000001</v>
          </cell>
          <cell r="S2679">
            <v>0</v>
          </cell>
          <cell r="T2679">
            <v>0</v>
          </cell>
          <cell r="U2679">
            <v>4.2457500000000001</v>
          </cell>
          <cell r="V2679">
            <v>0</v>
          </cell>
          <cell r="W2679">
            <v>0</v>
          </cell>
          <cell r="X2679">
            <v>4.2457500000000001</v>
          </cell>
          <cell r="Y2679">
            <v>0</v>
          </cell>
          <cell r="Z2679">
            <v>0</v>
          </cell>
          <cell r="AA2679"/>
          <cell r="AB2679"/>
          <cell r="AC2679"/>
          <cell r="AD2679"/>
          <cell r="AE2679"/>
          <cell r="AF2679"/>
          <cell r="AG2679"/>
          <cell r="AH2679"/>
          <cell r="AI2679"/>
          <cell r="AJ2679"/>
          <cell r="AK2679"/>
          <cell r="AL2679"/>
        </row>
        <row r="2680">
          <cell r="D2680" t="str">
            <v>USD</v>
          </cell>
          <cell r="J2680" t="str">
            <v>LETRAS EN GARANTÍA</v>
          </cell>
          <cell r="L2680" t="str">
            <v>TASA CERO</v>
          </cell>
          <cell r="M2680" t="str">
            <v>Argentina</v>
          </cell>
          <cell r="Q2680" t="str">
            <v>No mercado</v>
          </cell>
          <cell r="R2680">
            <v>4.2457500000000001</v>
          </cell>
          <cell r="S2680">
            <v>0</v>
          </cell>
          <cell r="T2680">
            <v>0</v>
          </cell>
          <cell r="U2680">
            <v>4.2457500000000001</v>
          </cell>
          <cell r="V2680">
            <v>0</v>
          </cell>
          <cell r="W2680">
            <v>0</v>
          </cell>
          <cell r="X2680">
            <v>4.2457500000000001</v>
          </cell>
          <cell r="Y2680">
            <v>0</v>
          </cell>
          <cell r="Z2680">
            <v>0</v>
          </cell>
          <cell r="AA2680"/>
          <cell r="AB2680"/>
          <cell r="AC2680"/>
          <cell r="AD2680"/>
          <cell r="AE2680"/>
          <cell r="AF2680"/>
          <cell r="AG2680"/>
          <cell r="AH2680"/>
          <cell r="AI2680"/>
          <cell r="AJ2680"/>
          <cell r="AK2680"/>
          <cell r="AL2680"/>
        </row>
        <row r="2681">
          <cell r="D2681" t="str">
            <v>USD</v>
          </cell>
          <cell r="J2681" t="str">
            <v>LETRAS EN GARANTÍA</v>
          </cell>
          <cell r="L2681" t="str">
            <v>TASA CERO</v>
          </cell>
          <cell r="M2681" t="str">
            <v>Argentina</v>
          </cell>
          <cell r="Q2681" t="str">
            <v>No mercado</v>
          </cell>
          <cell r="R2681">
            <v>4.2457500000000001</v>
          </cell>
          <cell r="S2681">
            <v>0</v>
          </cell>
          <cell r="T2681">
            <v>0</v>
          </cell>
          <cell r="U2681">
            <v>4.2457500000000001</v>
          </cell>
          <cell r="V2681">
            <v>0</v>
          </cell>
          <cell r="W2681">
            <v>0</v>
          </cell>
          <cell r="X2681">
            <v>4.2457500000000001</v>
          </cell>
          <cell r="Y2681">
            <v>0</v>
          </cell>
          <cell r="Z2681">
            <v>0</v>
          </cell>
          <cell r="AA2681"/>
          <cell r="AB2681"/>
          <cell r="AC2681"/>
          <cell r="AD2681"/>
          <cell r="AE2681"/>
          <cell r="AF2681"/>
          <cell r="AG2681"/>
          <cell r="AH2681"/>
          <cell r="AI2681"/>
          <cell r="AJ2681"/>
          <cell r="AK2681"/>
          <cell r="AL2681"/>
        </row>
        <row r="2682">
          <cell r="D2682" t="str">
            <v>USD</v>
          </cell>
          <cell r="J2682" t="str">
            <v>LETRAS EN GARANTÍA</v>
          </cell>
          <cell r="L2682" t="str">
            <v>TASA CERO</v>
          </cell>
          <cell r="M2682" t="str">
            <v>Argentina</v>
          </cell>
          <cell r="Q2682" t="str">
            <v>No mercado</v>
          </cell>
          <cell r="R2682">
            <v>4.25</v>
          </cell>
          <cell r="S2682">
            <v>0</v>
          </cell>
          <cell r="T2682">
            <v>0</v>
          </cell>
          <cell r="U2682">
            <v>4.25</v>
          </cell>
          <cell r="V2682">
            <v>0</v>
          </cell>
          <cell r="W2682">
            <v>0</v>
          </cell>
          <cell r="X2682">
            <v>4.25</v>
          </cell>
          <cell r="Y2682">
            <v>0</v>
          </cell>
          <cell r="Z2682">
            <v>0</v>
          </cell>
          <cell r="AA2682"/>
          <cell r="AB2682"/>
          <cell r="AC2682"/>
          <cell r="AD2682"/>
          <cell r="AE2682"/>
          <cell r="AF2682"/>
          <cell r="AG2682"/>
          <cell r="AH2682"/>
          <cell r="AI2682"/>
          <cell r="AJ2682"/>
          <cell r="AK2682"/>
          <cell r="AL2682"/>
        </row>
        <row r="2683">
          <cell r="D2683" t="str">
            <v>USD</v>
          </cell>
          <cell r="J2683" t="str">
            <v>LETRAS EN GARANTÍA</v>
          </cell>
          <cell r="L2683" t="str">
            <v>TASA CERO</v>
          </cell>
          <cell r="M2683" t="str">
            <v>Argentina</v>
          </cell>
          <cell r="Q2683" t="str">
            <v>No mercado</v>
          </cell>
          <cell r="R2683">
            <v>4.25</v>
          </cell>
          <cell r="S2683">
            <v>0</v>
          </cell>
          <cell r="T2683">
            <v>0</v>
          </cell>
          <cell r="U2683">
            <v>4.25</v>
          </cell>
          <cell r="V2683">
            <v>0</v>
          </cell>
          <cell r="W2683">
            <v>0</v>
          </cell>
          <cell r="X2683">
            <v>4.25</v>
          </cell>
          <cell r="Y2683">
            <v>0</v>
          </cell>
          <cell r="Z2683">
            <v>0</v>
          </cell>
          <cell r="AA2683"/>
          <cell r="AB2683"/>
          <cell r="AC2683"/>
          <cell r="AD2683"/>
          <cell r="AE2683"/>
          <cell r="AF2683"/>
          <cell r="AG2683"/>
          <cell r="AH2683"/>
          <cell r="AI2683"/>
          <cell r="AJ2683"/>
          <cell r="AK2683"/>
          <cell r="AL2683"/>
        </row>
        <row r="2684">
          <cell r="D2684" t="str">
            <v>USD</v>
          </cell>
          <cell r="J2684" t="str">
            <v>LETRAS EN GARANTÍA</v>
          </cell>
          <cell r="L2684" t="str">
            <v>TASA CERO</v>
          </cell>
          <cell r="M2684" t="str">
            <v>Argentina</v>
          </cell>
          <cell r="Q2684" t="str">
            <v>No mercado</v>
          </cell>
          <cell r="R2684">
            <v>4.25</v>
          </cell>
          <cell r="S2684">
            <v>0</v>
          </cell>
          <cell r="T2684">
            <v>0</v>
          </cell>
          <cell r="U2684">
            <v>4.25</v>
          </cell>
          <cell r="V2684">
            <v>0</v>
          </cell>
          <cell r="W2684">
            <v>0</v>
          </cell>
          <cell r="X2684">
            <v>4.25</v>
          </cell>
          <cell r="Y2684">
            <v>0</v>
          </cell>
          <cell r="Z2684">
            <v>0</v>
          </cell>
          <cell r="AA2684"/>
          <cell r="AB2684"/>
          <cell r="AC2684"/>
          <cell r="AD2684"/>
          <cell r="AE2684"/>
          <cell r="AF2684"/>
          <cell r="AG2684"/>
          <cell r="AH2684"/>
          <cell r="AI2684"/>
          <cell r="AJ2684"/>
          <cell r="AK2684"/>
          <cell r="AL2684"/>
        </row>
        <row r="2685">
          <cell r="D2685" t="str">
            <v>USD</v>
          </cell>
          <cell r="J2685" t="str">
            <v>LETRAS EN GARANTÍA</v>
          </cell>
          <cell r="L2685" t="str">
            <v>TASA CERO</v>
          </cell>
          <cell r="M2685" t="str">
            <v>Argentina</v>
          </cell>
          <cell r="Q2685" t="str">
            <v>No mercado</v>
          </cell>
          <cell r="R2685">
            <v>4.25</v>
          </cell>
          <cell r="S2685">
            <v>0</v>
          </cell>
          <cell r="T2685">
            <v>0</v>
          </cell>
          <cell r="U2685">
            <v>4.25</v>
          </cell>
          <cell r="V2685">
            <v>0</v>
          </cell>
          <cell r="W2685">
            <v>0</v>
          </cell>
          <cell r="X2685">
            <v>4.25</v>
          </cell>
          <cell r="Y2685">
            <v>0</v>
          </cell>
          <cell r="Z2685">
            <v>0</v>
          </cell>
          <cell r="AA2685"/>
          <cell r="AB2685"/>
          <cell r="AC2685"/>
          <cell r="AD2685"/>
          <cell r="AE2685"/>
          <cell r="AF2685"/>
          <cell r="AG2685"/>
          <cell r="AH2685"/>
          <cell r="AI2685"/>
          <cell r="AJ2685"/>
          <cell r="AK2685"/>
          <cell r="AL2685"/>
        </row>
        <row r="2686">
          <cell r="D2686" t="str">
            <v>USD</v>
          </cell>
          <cell r="J2686" t="str">
            <v>LETRAS EN GARANTÍA</v>
          </cell>
          <cell r="L2686" t="str">
            <v>TASA CERO</v>
          </cell>
          <cell r="M2686" t="str">
            <v>Argentina</v>
          </cell>
          <cell r="Q2686" t="str">
            <v>No mercado</v>
          </cell>
          <cell r="R2686">
            <v>4.25</v>
          </cell>
          <cell r="S2686">
            <v>0</v>
          </cell>
          <cell r="T2686">
            <v>0</v>
          </cell>
          <cell r="U2686">
            <v>4.25</v>
          </cell>
          <cell r="V2686">
            <v>0</v>
          </cell>
          <cell r="W2686">
            <v>0</v>
          </cell>
          <cell r="X2686">
            <v>4.25</v>
          </cell>
          <cell r="Y2686">
            <v>0</v>
          </cell>
          <cell r="Z2686">
            <v>0</v>
          </cell>
          <cell r="AA2686"/>
          <cell r="AB2686"/>
          <cell r="AC2686"/>
          <cell r="AD2686"/>
          <cell r="AE2686"/>
          <cell r="AF2686"/>
          <cell r="AG2686"/>
          <cell r="AH2686"/>
          <cell r="AI2686"/>
          <cell r="AJ2686"/>
          <cell r="AK2686"/>
          <cell r="AL2686"/>
        </row>
        <row r="2687">
          <cell r="D2687" t="str">
            <v>USD</v>
          </cell>
          <cell r="J2687" t="str">
            <v>LETRAS EN GARANTÍA</v>
          </cell>
          <cell r="L2687" t="str">
            <v>TASA CERO</v>
          </cell>
          <cell r="M2687" t="str">
            <v>Argentina</v>
          </cell>
          <cell r="Q2687" t="str">
            <v>No mercado</v>
          </cell>
          <cell r="R2687">
            <v>4.25</v>
          </cell>
          <cell r="S2687">
            <v>0</v>
          </cell>
          <cell r="T2687">
            <v>0</v>
          </cell>
          <cell r="U2687">
            <v>4.25</v>
          </cell>
          <cell r="V2687">
            <v>0</v>
          </cell>
          <cell r="W2687">
            <v>0</v>
          </cell>
          <cell r="X2687">
            <v>4.25</v>
          </cell>
          <cell r="Y2687">
            <v>0</v>
          </cell>
          <cell r="Z2687">
            <v>0</v>
          </cell>
          <cell r="AA2687"/>
          <cell r="AB2687"/>
          <cell r="AC2687"/>
          <cell r="AD2687"/>
          <cell r="AE2687"/>
          <cell r="AF2687"/>
          <cell r="AG2687"/>
          <cell r="AH2687"/>
          <cell r="AI2687"/>
          <cell r="AJ2687"/>
          <cell r="AK2687"/>
          <cell r="AL2687"/>
        </row>
        <row r="2688">
          <cell r="D2688" t="str">
            <v>USD</v>
          </cell>
          <cell r="J2688" t="str">
            <v>LETRAS EN GARANTÍA</v>
          </cell>
          <cell r="L2688" t="str">
            <v>TASA CERO</v>
          </cell>
          <cell r="M2688" t="str">
            <v>Argentina</v>
          </cell>
          <cell r="Q2688" t="str">
            <v>No mercado</v>
          </cell>
          <cell r="R2688">
            <v>4.25</v>
          </cell>
          <cell r="S2688">
            <v>0</v>
          </cell>
          <cell r="T2688">
            <v>0</v>
          </cell>
          <cell r="U2688">
            <v>4.25</v>
          </cell>
          <cell r="V2688">
            <v>0</v>
          </cell>
          <cell r="W2688">
            <v>0</v>
          </cell>
          <cell r="X2688">
            <v>4.25</v>
          </cell>
          <cell r="Y2688">
            <v>0</v>
          </cell>
          <cell r="Z2688">
            <v>0</v>
          </cell>
          <cell r="AA2688"/>
          <cell r="AB2688"/>
          <cell r="AC2688"/>
          <cell r="AD2688"/>
          <cell r="AE2688"/>
          <cell r="AF2688"/>
          <cell r="AG2688"/>
          <cell r="AH2688"/>
          <cell r="AI2688"/>
          <cell r="AJ2688"/>
          <cell r="AK2688"/>
          <cell r="AL2688"/>
        </row>
        <row r="2689">
          <cell r="D2689" t="str">
            <v>USD</v>
          </cell>
          <cell r="J2689" t="str">
            <v>LETRAS EN GARANTÍA</v>
          </cell>
          <cell r="L2689" t="str">
            <v>TASA CERO</v>
          </cell>
          <cell r="M2689" t="str">
            <v>Argentina</v>
          </cell>
          <cell r="Q2689" t="str">
            <v>No mercado</v>
          </cell>
          <cell r="R2689">
            <v>4.25</v>
          </cell>
          <cell r="S2689">
            <v>0</v>
          </cell>
          <cell r="T2689">
            <v>0</v>
          </cell>
          <cell r="U2689">
            <v>4.25</v>
          </cell>
          <cell r="V2689">
            <v>0</v>
          </cell>
          <cell r="W2689">
            <v>0</v>
          </cell>
          <cell r="X2689">
            <v>4.25</v>
          </cell>
          <cell r="Y2689">
            <v>0</v>
          </cell>
          <cell r="Z2689">
            <v>0</v>
          </cell>
          <cell r="AA2689"/>
          <cell r="AB2689"/>
          <cell r="AC2689"/>
          <cell r="AD2689"/>
          <cell r="AE2689"/>
          <cell r="AF2689"/>
          <cell r="AG2689"/>
          <cell r="AH2689"/>
          <cell r="AI2689"/>
          <cell r="AJ2689"/>
          <cell r="AK2689"/>
          <cell r="AL2689"/>
        </row>
        <row r="2690">
          <cell r="D2690" t="str">
            <v>USD</v>
          </cell>
          <cell r="J2690" t="str">
            <v>LETRAS EN GARANTÍA</v>
          </cell>
          <cell r="L2690" t="str">
            <v>TASA CERO</v>
          </cell>
          <cell r="M2690" t="str">
            <v>Argentina</v>
          </cell>
          <cell r="Q2690" t="str">
            <v>No mercado</v>
          </cell>
          <cell r="R2690">
            <v>4.25</v>
          </cell>
          <cell r="S2690">
            <v>0</v>
          </cell>
          <cell r="T2690">
            <v>0</v>
          </cell>
          <cell r="U2690">
            <v>4.25</v>
          </cell>
          <cell r="V2690">
            <v>0</v>
          </cell>
          <cell r="W2690">
            <v>0</v>
          </cell>
          <cell r="X2690">
            <v>4.25</v>
          </cell>
          <cell r="Y2690">
            <v>0</v>
          </cell>
          <cell r="Z2690">
            <v>0</v>
          </cell>
          <cell r="AA2690"/>
          <cell r="AB2690"/>
          <cell r="AC2690"/>
          <cell r="AD2690"/>
          <cell r="AE2690"/>
          <cell r="AF2690"/>
          <cell r="AG2690"/>
          <cell r="AH2690"/>
          <cell r="AI2690"/>
          <cell r="AJ2690"/>
          <cell r="AK2690"/>
          <cell r="AL2690"/>
        </row>
        <row r="2691">
          <cell r="D2691" t="str">
            <v>USD</v>
          </cell>
          <cell r="J2691" t="str">
            <v>LETRAS EN GARANTÍA</v>
          </cell>
          <cell r="L2691" t="str">
            <v>TASA CERO</v>
          </cell>
          <cell r="M2691" t="str">
            <v>Argentina</v>
          </cell>
          <cell r="Q2691" t="str">
            <v>No mercado</v>
          </cell>
          <cell r="R2691">
            <v>4.25</v>
          </cell>
          <cell r="S2691">
            <v>0</v>
          </cell>
          <cell r="T2691">
            <v>0</v>
          </cell>
          <cell r="U2691">
            <v>4.25</v>
          </cell>
          <cell r="V2691">
            <v>0</v>
          </cell>
          <cell r="W2691">
            <v>0</v>
          </cell>
          <cell r="X2691">
            <v>4.25</v>
          </cell>
          <cell r="Y2691">
            <v>0</v>
          </cell>
          <cell r="Z2691">
            <v>0</v>
          </cell>
          <cell r="AA2691"/>
          <cell r="AB2691"/>
          <cell r="AC2691"/>
          <cell r="AD2691"/>
          <cell r="AE2691"/>
          <cell r="AF2691"/>
          <cell r="AG2691"/>
          <cell r="AH2691"/>
          <cell r="AI2691"/>
          <cell r="AJ2691"/>
          <cell r="AK2691"/>
          <cell r="AL2691"/>
        </row>
        <row r="2692">
          <cell r="D2692" t="str">
            <v>USD</v>
          </cell>
          <cell r="J2692" t="str">
            <v>LETRAS EN GARANTÍA</v>
          </cell>
          <cell r="L2692" t="str">
            <v>TASA CERO</v>
          </cell>
          <cell r="M2692" t="str">
            <v>Argentina</v>
          </cell>
          <cell r="Q2692" t="str">
            <v>No mercado</v>
          </cell>
          <cell r="R2692">
            <v>4.25</v>
          </cell>
          <cell r="S2692">
            <v>0</v>
          </cell>
          <cell r="T2692">
            <v>0</v>
          </cell>
          <cell r="U2692">
            <v>4.25</v>
          </cell>
          <cell r="V2692">
            <v>0</v>
          </cell>
          <cell r="W2692">
            <v>0</v>
          </cell>
          <cell r="X2692">
            <v>4.25</v>
          </cell>
          <cell r="Y2692">
            <v>0</v>
          </cell>
          <cell r="Z2692">
            <v>0</v>
          </cell>
          <cell r="AA2692"/>
          <cell r="AB2692"/>
          <cell r="AC2692"/>
          <cell r="AD2692"/>
          <cell r="AE2692"/>
          <cell r="AF2692"/>
          <cell r="AG2692"/>
          <cell r="AH2692"/>
          <cell r="AI2692"/>
          <cell r="AJ2692"/>
          <cell r="AK2692"/>
          <cell r="AL2692"/>
        </row>
        <row r="2693">
          <cell r="D2693" t="str">
            <v>USD</v>
          </cell>
          <cell r="J2693" t="str">
            <v>LETRAS EN GARANTÍA</v>
          </cell>
          <cell r="L2693" t="str">
            <v>TASA CERO</v>
          </cell>
          <cell r="M2693" t="str">
            <v>Argentina</v>
          </cell>
          <cell r="Q2693" t="str">
            <v>No mercado</v>
          </cell>
          <cell r="R2693">
            <v>4.25</v>
          </cell>
          <cell r="S2693">
            <v>0</v>
          </cell>
          <cell r="T2693">
            <v>0</v>
          </cell>
          <cell r="U2693">
            <v>4.25</v>
          </cell>
          <cell r="V2693">
            <v>0</v>
          </cell>
          <cell r="W2693">
            <v>0</v>
          </cell>
          <cell r="X2693">
            <v>4.25</v>
          </cell>
          <cell r="Y2693">
            <v>0</v>
          </cell>
          <cell r="Z2693">
            <v>0</v>
          </cell>
          <cell r="AA2693"/>
          <cell r="AB2693"/>
          <cell r="AC2693"/>
          <cell r="AD2693"/>
          <cell r="AE2693"/>
          <cell r="AF2693"/>
          <cell r="AG2693"/>
          <cell r="AH2693"/>
          <cell r="AI2693"/>
          <cell r="AJ2693"/>
          <cell r="AK2693"/>
          <cell r="AL2693"/>
        </row>
        <row r="2694">
          <cell r="D2694" t="str">
            <v>USD</v>
          </cell>
          <cell r="J2694" t="str">
            <v>LETRAS EN GARANTÍA</v>
          </cell>
          <cell r="L2694" t="str">
            <v>TASA CERO</v>
          </cell>
          <cell r="M2694" t="str">
            <v>Argentina</v>
          </cell>
          <cell r="Q2694" t="str">
            <v>No mercado</v>
          </cell>
          <cell r="R2694">
            <v>4.25</v>
          </cell>
          <cell r="S2694">
            <v>0</v>
          </cell>
          <cell r="T2694">
            <v>0</v>
          </cell>
          <cell r="U2694">
            <v>4.25</v>
          </cell>
          <cell r="V2694">
            <v>0</v>
          </cell>
          <cell r="W2694">
            <v>0</v>
          </cell>
          <cell r="X2694">
            <v>4.25</v>
          </cell>
          <cell r="Y2694">
            <v>0</v>
          </cell>
          <cell r="Z2694">
            <v>0</v>
          </cell>
          <cell r="AA2694"/>
          <cell r="AB2694"/>
          <cell r="AC2694"/>
          <cell r="AD2694"/>
          <cell r="AE2694"/>
          <cell r="AF2694"/>
          <cell r="AG2694"/>
          <cell r="AH2694"/>
          <cell r="AI2694"/>
          <cell r="AJ2694"/>
          <cell r="AK2694"/>
          <cell r="AL2694"/>
        </row>
        <row r="2695">
          <cell r="D2695" t="str">
            <v>USD</v>
          </cell>
          <cell r="J2695" t="str">
            <v>LETRAS EN GARANTÍA</v>
          </cell>
          <cell r="L2695" t="str">
            <v>TASA CERO</v>
          </cell>
          <cell r="M2695" t="str">
            <v>Argentina</v>
          </cell>
          <cell r="Q2695" t="str">
            <v>No mercado</v>
          </cell>
          <cell r="R2695">
            <v>4.25</v>
          </cell>
          <cell r="S2695">
            <v>0</v>
          </cell>
          <cell r="T2695">
            <v>0</v>
          </cell>
          <cell r="U2695">
            <v>4.25</v>
          </cell>
          <cell r="V2695">
            <v>0</v>
          </cell>
          <cell r="W2695">
            <v>0</v>
          </cell>
          <cell r="X2695">
            <v>4.25</v>
          </cell>
          <cell r="Y2695">
            <v>0</v>
          </cell>
          <cell r="Z2695">
            <v>0</v>
          </cell>
          <cell r="AA2695"/>
          <cell r="AB2695"/>
          <cell r="AC2695"/>
          <cell r="AD2695"/>
          <cell r="AE2695"/>
          <cell r="AF2695"/>
          <cell r="AG2695"/>
          <cell r="AH2695"/>
          <cell r="AI2695"/>
          <cell r="AJ2695"/>
          <cell r="AK2695"/>
          <cell r="AL2695"/>
        </row>
        <row r="2696">
          <cell r="D2696" t="str">
            <v>USD</v>
          </cell>
          <cell r="J2696" t="str">
            <v>LETRAS EN GARANTÍA</v>
          </cell>
          <cell r="L2696" t="str">
            <v>TASA CERO</v>
          </cell>
          <cell r="M2696" t="str">
            <v>Argentina</v>
          </cell>
          <cell r="Q2696" t="str">
            <v>No mercado</v>
          </cell>
          <cell r="R2696">
            <v>4.25</v>
          </cell>
          <cell r="S2696">
            <v>0</v>
          </cell>
          <cell r="T2696">
            <v>0</v>
          </cell>
          <cell r="U2696">
            <v>4.25</v>
          </cell>
          <cell r="V2696">
            <v>0</v>
          </cell>
          <cell r="W2696">
            <v>0</v>
          </cell>
          <cell r="X2696">
            <v>4.25</v>
          </cell>
          <cell r="Y2696">
            <v>0</v>
          </cell>
          <cell r="Z2696">
            <v>0</v>
          </cell>
          <cell r="AA2696"/>
          <cell r="AB2696"/>
          <cell r="AC2696"/>
          <cell r="AD2696"/>
          <cell r="AE2696"/>
          <cell r="AF2696"/>
          <cell r="AG2696"/>
          <cell r="AH2696"/>
          <cell r="AI2696"/>
          <cell r="AJ2696"/>
          <cell r="AK2696"/>
          <cell r="AL2696"/>
        </row>
        <row r="2697">
          <cell r="D2697" t="str">
            <v>USD</v>
          </cell>
          <cell r="J2697" t="str">
            <v>LETRAS EN GARANTÍA</v>
          </cell>
          <cell r="L2697" t="str">
            <v>TASA CERO</v>
          </cell>
          <cell r="M2697" t="str">
            <v>Argentina</v>
          </cell>
          <cell r="Q2697" t="str">
            <v>No mercado</v>
          </cell>
          <cell r="R2697">
            <v>4.25</v>
          </cell>
          <cell r="S2697">
            <v>0</v>
          </cell>
          <cell r="T2697">
            <v>0</v>
          </cell>
          <cell r="U2697">
            <v>4.25</v>
          </cell>
          <cell r="V2697">
            <v>0</v>
          </cell>
          <cell r="W2697">
            <v>0</v>
          </cell>
          <cell r="X2697">
            <v>4.25</v>
          </cell>
          <cell r="Y2697">
            <v>0</v>
          </cell>
          <cell r="Z2697">
            <v>0</v>
          </cell>
          <cell r="AA2697"/>
          <cell r="AB2697"/>
          <cell r="AC2697"/>
          <cell r="AD2697"/>
          <cell r="AE2697"/>
          <cell r="AF2697"/>
          <cell r="AG2697"/>
          <cell r="AH2697"/>
          <cell r="AI2697"/>
          <cell r="AJ2697"/>
          <cell r="AK2697"/>
          <cell r="AL2697"/>
        </row>
        <row r="2698">
          <cell r="D2698" t="str">
            <v>USD</v>
          </cell>
          <cell r="J2698" t="str">
            <v>LETRAS EN GARANTÍA</v>
          </cell>
          <cell r="L2698" t="str">
            <v>TASA CERO</v>
          </cell>
          <cell r="M2698" t="str">
            <v>Argentina</v>
          </cell>
          <cell r="Q2698" t="str">
            <v>No mercado</v>
          </cell>
          <cell r="R2698">
            <v>4.25</v>
          </cell>
          <cell r="S2698">
            <v>0</v>
          </cell>
          <cell r="T2698">
            <v>0</v>
          </cell>
          <cell r="U2698">
            <v>4.25</v>
          </cell>
          <cell r="V2698">
            <v>0</v>
          </cell>
          <cell r="W2698">
            <v>0</v>
          </cell>
          <cell r="X2698">
            <v>4.25</v>
          </cell>
          <cell r="Y2698">
            <v>0</v>
          </cell>
          <cell r="Z2698">
            <v>0</v>
          </cell>
          <cell r="AA2698"/>
          <cell r="AB2698"/>
          <cell r="AC2698"/>
          <cell r="AD2698"/>
          <cell r="AE2698"/>
          <cell r="AF2698"/>
          <cell r="AG2698"/>
          <cell r="AH2698"/>
          <cell r="AI2698"/>
          <cell r="AJ2698"/>
          <cell r="AK2698"/>
          <cell r="AL2698"/>
        </row>
        <row r="2699">
          <cell r="D2699" t="str">
            <v>USD</v>
          </cell>
          <cell r="J2699" t="str">
            <v>LETRAS EN GARANTÍA</v>
          </cell>
          <cell r="L2699" t="str">
            <v>TASA CERO</v>
          </cell>
          <cell r="M2699" t="str">
            <v>Argentina</v>
          </cell>
          <cell r="Q2699" t="str">
            <v>No mercado</v>
          </cell>
          <cell r="R2699">
            <v>4.25</v>
          </cell>
          <cell r="S2699">
            <v>0</v>
          </cell>
          <cell r="T2699">
            <v>0</v>
          </cell>
          <cell r="U2699">
            <v>4.25</v>
          </cell>
          <cell r="V2699">
            <v>0</v>
          </cell>
          <cell r="W2699">
            <v>0</v>
          </cell>
          <cell r="X2699">
            <v>4.25</v>
          </cell>
          <cell r="Y2699">
            <v>0</v>
          </cell>
          <cell r="Z2699">
            <v>0</v>
          </cell>
          <cell r="AA2699"/>
          <cell r="AB2699"/>
          <cell r="AC2699"/>
          <cell r="AD2699"/>
          <cell r="AE2699"/>
          <cell r="AF2699"/>
          <cell r="AG2699"/>
          <cell r="AH2699"/>
          <cell r="AI2699"/>
          <cell r="AJ2699"/>
          <cell r="AK2699"/>
          <cell r="AL2699"/>
        </row>
        <row r="2700">
          <cell r="D2700" t="str">
            <v>USD</v>
          </cell>
          <cell r="J2700" t="str">
            <v>LETRAS EN GARANTÍA</v>
          </cell>
          <cell r="L2700" t="str">
            <v>TASA CERO</v>
          </cell>
          <cell r="M2700" t="str">
            <v>Argentina</v>
          </cell>
          <cell r="Q2700" t="str">
            <v>No mercado</v>
          </cell>
          <cell r="R2700">
            <v>4.25</v>
          </cell>
          <cell r="S2700">
            <v>0</v>
          </cell>
          <cell r="T2700">
            <v>0</v>
          </cell>
          <cell r="U2700">
            <v>4.25</v>
          </cell>
          <cell r="V2700">
            <v>0</v>
          </cell>
          <cell r="W2700">
            <v>0</v>
          </cell>
          <cell r="X2700">
            <v>4.25</v>
          </cell>
          <cell r="Y2700">
            <v>0</v>
          </cell>
          <cell r="Z2700">
            <v>0</v>
          </cell>
          <cell r="AA2700"/>
          <cell r="AB2700"/>
          <cell r="AC2700"/>
          <cell r="AD2700"/>
          <cell r="AE2700"/>
          <cell r="AF2700"/>
          <cell r="AG2700"/>
          <cell r="AH2700"/>
          <cell r="AI2700"/>
          <cell r="AJ2700"/>
          <cell r="AK2700"/>
          <cell r="AL2700"/>
        </row>
        <row r="2701">
          <cell r="D2701" t="str">
            <v>USD</v>
          </cell>
          <cell r="J2701" t="str">
            <v>LETRAS EN GARANTÍA</v>
          </cell>
          <cell r="L2701" t="str">
            <v>TASA CERO</v>
          </cell>
          <cell r="M2701" t="str">
            <v>Argentina</v>
          </cell>
          <cell r="Q2701" t="str">
            <v>No mercado</v>
          </cell>
          <cell r="R2701">
            <v>4.25</v>
          </cell>
          <cell r="S2701">
            <v>0</v>
          </cell>
          <cell r="T2701">
            <v>0</v>
          </cell>
          <cell r="U2701">
            <v>4.25</v>
          </cell>
          <cell r="V2701">
            <v>0</v>
          </cell>
          <cell r="W2701">
            <v>0</v>
          </cell>
          <cell r="X2701">
            <v>4.25</v>
          </cell>
          <cell r="Y2701">
            <v>0</v>
          </cell>
          <cell r="Z2701">
            <v>0</v>
          </cell>
          <cell r="AA2701"/>
          <cell r="AB2701"/>
          <cell r="AC2701"/>
          <cell r="AD2701"/>
          <cell r="AE2701"/>
          <cell r="AF2701"/>
          <cell r="AG2701"/>
          <cell r="AH2701"/>
          <cell r="AI2701"/>
          <cell r="AJ2701"/>
          <cell r="AK2701"/>
          <cell r="AL2701"/>
        </row>
        <row r="2702">
          <cell r="D2702" t="str">
            <v>USD</v>
          </cell>
          <cell r="J2702" t="str">
            <v>LETRAS EN GARANTÍA</v>
          </cell>
          <cell r="L2702" t="str">
            <v>TASA CERO</v>
          </cell>
          <cell r="M2702" t="str">
            <v>Argentina</v>
          </cell>
          <cell r="Q2702" t="str">
            <v>No mercado</v>
          </cell>
          <cell r="R2702">
            <v>4.25</v>
          </cell>
          <cell r="S2702">
            <v>0</v>
          </cell>
          <cell r="T2702">
            <v>0</v>
          </cell>
          <cell r="U2702">
            <v>4.25</v>
          </cell>
          <cell r="V2702">
            <v>0</v>
          </cell>
          <cell r="W2702">
            <v>0</v>
          </cell>
          <cell r="X2702">
            <v>4.25</v>
          </cell>
          <cell r="Y2702">
            <v>0</v>
          </cell>
          <cell r="Z2702">
            <v>0</v>
          </cell>
          <cell r="AA2702"/>
          <cell r="AB2702"/>
          <cell r="AC2702"/>
          <cell r="AD2702"/>
          <cell r="AE2702"/>
          <cell r="AF2702"/>
          <cell r="AG2702"/>
          <cell r="AH2702"/>
          <cell r="AI2702"/>
          <cell r="AJ2702"/>
          <cell r="AK2702"/>
          <cell r="AL2702"/>
        </row>
        <row r="2703">
          <cell r="D2703" t="str">
            <v>USD</v>
          </cell>
          <cell r="J2703" t="str">
            <v>LETRAS EN GARANTÍA</v>
          </cell>
          <cell r="L2703" t="str">
            <v>TASA CERO</v>
          </cell>
          <cell r="M2703" t="str">
            <v>Argentina</v>
          </cell>
          <cell r="Q2703" t="str">
            <v>No mercado</v>
          </cell>
          <cell r="R2703">
            <v>4.25</v>
          </cell>
          <cell r="S2703">
            <v>0</v>
          </cell>
          <cell r="T2703">
            <v>0</v>
          </cell>
          <cell r="U2703">
            <v>4.25</v>
          </cell>
          <cell r="V2703">
            <v>0</v>
          </cell>
          <cell r="W2703">
            <v>0</v>
          </cell>
          <cell r="X2703">
            <v>4.25</v>
          </cell>
          <cell r="Y2703">
            <v>0</v>
          </cell>
          <cell r="Z2703">
            <v>0</v>
          </cell>
          <cell r="AA2703"/>
          <cell r="AB2703"/>
          <cell r="AC2703"/>
          <cell r="AD2703"/>
          <cell r="AE2703"/>
          <cell r="AF2703"/>
          <cell r="AG2703"/>
          <cell r="AH2703"/>
          <cell r="AI2703"/>
          <cell r="AJ2703"/>
          <cell r="AK2703"/>
          <cell r="AL2703"/>
        </row>
        <row r="2704">
          <cell r="D2704" t="str">
            <v>USD</v>
          </cell>
          <cell r="J2704" t="str">
            <v>LETRAS EN GARANTÍA</v>
          </cell>
          <cell r="L2704" t="str">
            <v>TASA CERO</v>
          </cell>
          <cell r="M2704" t="str">
            <v>Argentina</v>
          </cell>
          <cell r="Q2704" t="str">
            <v>No mercado</v>
          </cell>
          <cell r="R2704">
            <v>4.25</v>
          </cell>
          <cell r="S2704">
            <v>0</v>
          </cell>
          <cell r="T2704">
            <v>0</v>
          </cell>
          <cell r="U2704">
            <v>4.25</v>
          </cell>
          <cell r="V2704">
            <v>0</v>
          </cell>
          <cell r="W2704">
            <v>0</v>
          </cell>
          <cell r="X2704">
            <v>4.25</v>
          </cell>
          <cell r="Y2704">
            <v>0</v>
          </cell>
          <cell r="Z2704">
            <v>0</v>
          </cell>
          <cell r="AA2704"/>
          <cell r="AB2704"/>
          <cell r="AC2704"/>
          <cell r="AD2704"/>
          <cell r="AE2704"/>
          <cell r="AF2704"/>
          <cell r="AG2704"/>
          <cell r="AH2704"/>
          <cell r="AI2704"/>
          <cell r="AJ2704"/>
          <cell r="AK2704"/>
          <cell r="AL2704"/>
        </row>
        <row r="2705">
          <cell r="D2705" t="str">
            <v>USD</v>
          </cell>
          <cell r="J2705" t="str">
            <v>LETRAS EN GARANTÍA</v>
          </cell>
          <cell r="L2705" t="str">
            <v>TASA CERO</v>
          </cell>
          <cell r="M2705" t="str">
            <v>Argentina</v>
          </cell>
          <cell r="Q2705" t="str">
            <v>No mercado</v>
          </cell>
          <cell r="R2705">
            <v>4.25</v>
          </cell>
          <cell r="S2705">
            <v>0</v>
          </cell>
          <cell r="T2705">
            <v>0</v>
          </cell>
          <cell r="U2705">
            <v>4.25</v>
          </cell>
          <cell r="V2705">
            <v>0</v>
          </cell>
          <cell r="W2705">
            <v>0</v>
          </cell>
          <cell r="X2705">
            <v>4.25</v>
          </cell>
          <cell r="Y2705">
            <v>0</v>
          </cell>
          <cell r="Z2705">
            <v>0</v>
          </cell>
          <cell r="AA2705"/>
          <cell r="AB2705"/>
          <cell r="AC2705"/>
          <cell r="AD2705"/>
          <cell r="AE2705"/>
          <cell r="AF2705"/>
          <cell r="AG2705"/>
          <cell r="AH2705"/>
          <cell r="AI2705"/>
          <cell r="AJ2705"/>
          <cell r="AK2705"/>
          <cell r="AL2705"/>
        </row>
        <row r="2706">
          <cell r="D2706" t="str">
            <v>USD</v>
          </cell>
          <cell r="J2706" t="str">
            <v>LETRAS EN GARANTÍA</v>
          </cell>
          <cell r="L2706" t="str">
            <v>TASA CERO</v>
          </cell>
          <cell r="M2706" t="str">
            <v>Argentina</v>
          </cell>
          <cell r="Q2706" t="str">
            <v>No mercado</v>
          </cell>
          <cell r="R2706">
            <v>4.25</v>
          </cell>
          <cell r="S2706">
            <v>0</v>
          </cell>
          <cell r="T2706">
            <v>0</v>
          </cell>
          <cell r="U2706">
            <v>4.25</v>
          </cell>
          <cell r="V2706">
            <v>0</v>
          </cell>
          <cell r="W2706">
            <v>0</v>
          </cell>
          <cell r="X2706">
            <v>4.25</v>
          </cell>
          <cell r="Y2706">
            <v>0</v>
          </cell>
          <cell r="Z2706">
            <v>0</v>
          </cell>
          <cell r="AA2706"/>
          <cell r="AB2706"/>
          <cell r="AC2706"/>
          <cell r="AD2706"/>
          <cell r="AE2706"/>
          <cell r="AF2706"/>
          <cell r="AG2706"/>
          <cell r="AH2706"/>
          <cell r="AI2706"/>
          <cell r="AJ2706"/>
          <cell r="AK2706"/>
          <cell r="AL2706"/>
        </row>
        <row r="2707">
          <cell r="D2707" t="str">
            <v>USD</v>
          </cell>
          <cell r="J2707" t="str">
            <v>LETRAS EN GARANTÍA</v>
          </cell>
          <cell r="L2707" t="str">
            <v>TASA CERO</v>
          </cell>
          <cell r="M2707" t="str">
            <v>Argentina</v>
          </cell>
          <cell r="Q2707" t="str">
            <v>No mercado</v>
          </cell>
          <cell r="R2707">
            <v>4.25</v>
          </cell>
          <cell r="S2707">
            <v>0</v>
          </cell>
          <cell r="T2707">
            <v>0</v>
          </cell>
          <cell r="U2707">
            <v>4.25</v>
          </cell>
          <cell r="V2707">
            <v>0</v>
          </cell>
          <cell r="W2707">
            <v>0</v>
          </cell>
          <cell r="X2707">
            <v>4.25</v>
          </cell>
          <cell r="Y2707">
            <v>0</v>
          </cell>
          <cell r="Z2707">
            <v>0</v>
          </cell>
          <cell r="AA2707"/>
          <cell r="AB2707"/>
          <cell r="AC2707"/>
          <cell r="AD2707"/>
          <cell r="AE2707"/>
          <cell r="AF2707"/>
          <cell r="AG2707"/>
          <cell r="AH2707"/>
          <cell r="AI2707"/>
          <cell r="AJ2707"/>
          <cell r="AK2707"/>
          <cell r="AL2707"/>
        </row>
        <row r="2708">
          <cell r="D2708" t="str">
            <v>USD</v>
          </cell>
          <cell r="J2708" t="str">
            <v>LETRAS EN GARANTÍA</v>
          </cell>
          <cell r="L2708" t="str">
            <v>TASA CERO</v>
          </cell>
          <cell r="M2708" t="str">
            <v>Argentina</v>
          </cell>
          <cell r="Q2708" t="str">
            <v>No mercado</v>
          </cell>
          <cell r="R2708">
            <v>4.25</v>
          </cell>
          <cell r="S2708">
            <v>0</v>
          </cell>
          <cell r="T2708">
            <v>0</v>
          </cell>
          <cell r="U2708">
            <v>4.25</v>
          </cell>
          <cell r="V2708">
            <v>0</v>
          </cell>
          <cell r="W2708">
            <v>0</v>
          </cell>
          <cell r="X2708">
            <v>4.25</v>
          </cell>
          <cell r="Y2708">
            <v>0</v>
          </cell>
          <cell r="Z2708">
            <v>0</v>
          </cell>
          <cell r="AA2708"/>
          <cell r="AB2708"/>
          <cell r="AC2708"/>
          <cell r="AD2708"/>
          <cell r="AE2708"/>
          <cell r="AF2708"/>
          <cell r="AG2708"/>
          <cell r="AH2708"/>
          <cell r="AI2708"/>
          <cell r="AJ2708"/>
          <cell r="AK2708"/>
          <cell r="AL2708"/>
        </row>
        <row r="2709">
          <cell r="D2709" t="str">
            <v>USD</v>
          </cell>
          <cell r="J2709" t="str">
            <v>LETRAS EN GARANTÍA</v>
          </cell>
          <cell r="L2709" t="str">
            <v>TASA CERO</v>
          </cell>
          <cell r="M2709" t="str">
            <v>Argentina</v>
          </cell>
          <cell r="Q2709" t="str">
            <v>No mercado</v>
          </cell>
          <cell r="R2709">
            <v>4.25</v>
          </cell>
          <cell r="S2709">
            <v>0</v>
          </cell>
          <cell r="T2709">
            <v>0</v>
          </cell>
          <cell r="U2709">
            <v>4.25</v>
          </cell>
          <cell r="V2709">
            <v>0</v>
          </cell>
          <cell r="W2709">
            <v>0</v>
          </cell>
          <cell r="X2709">
            <v>4.25</v>
          </cell>
          <cell r="Y2709">
            <v>0</v>
          </cell>
          <cell r="Z2709">
            <v>0</v>
          </cell>
          <cell r="AA2709"/>
          <cell r="AB2709"/>
          <cell r="AC2709"/>
          <cell r="AD2709"/>
          <cell r="AE2709"/>
          <cell r="AF2709"/>
          <cell r="AG2709"/>
          <cell r="AH2709"/>
          <cell r="AI2709"/>
          <cell r="AJ2709"/>
          <cell r="AK2709"/>
          <cell r="AL2709"/>
        </row>
        <row r="2710">
          <cell r="D2710" t="str">
            <v>USD</v>
          </cell>
          <cell r="J2710" t="str">
            <v>LETRAS EN GARANTÍA</v>
          </cell>
          <cell r="L2710" t="str">
            <v>TASA CERO</v>
          </cell>
          <cell r="M2710" t="str">
            <v>Argentina</v>
          </cell>
          <cell r="Q2710" t="str">
            <v>No mercado</v>
          </cell>
          <cell r="R2710">
            <v>4.25</v>
          </cell>
          <cell r="S2710">
            <v>0</v>
          </cell>
          <cell r="T2710">
            <v>0</v>
          </cell>
          <cell r="U2710">
            <v>4.25</v>
          </cell>
          <cell r="V2710">
            <v>0</v>
          </cell>
          <cell r="W2710">
            <v>0</v>
          </cell>
          <cell r="X2710">
            <v>4.25</v>
          </cell>
          <cell r="Y2710">
            <v>0</v>
          </cell>
          <cell r="Z2710">
            <v>0</v>
          </cell>
          <cell r="AA2710"/>
          <cell r="AB2710"/>
          <cell r="AC2710"/>
          <cell r="AD2710"/>
          <cell r="AE2710"/>
          <cell r="AF2710"/>
          <cell r="AG2710"/>
          <cell r="AH2710"/>
          <cell r="AI2710"/>
          <cell r="AJ2710"/>
          <cell r="AK2710"/>
          <cell r="AL2710"/>
        </row>
        <row r="2711">
          <cell r="D2711" t="str">
            <v>USD</v>
          </cell>
          <cell r="J2711" t="str">
            <v>LETRAS EN GARANTÍA</v>
          </cell>
          <cell r="L2711" t="str">
            <v>TASA CERO</v>
          </cell>
          <cell r="M2711" t="str">
            <v>Argentina</v>
          </cell>
          <cell r="Q2711" t="str">
            <v>No mercado</v>
          </cell>
          <cell r="R2711">
            <v>4.25</v>
          </cell>
          <cell r="S2711">
            <v>0</v>
          </cell>
          <cell r="T2711">
            <v>0</v>
          </cell>
          <cell r="U2711">
            <v>4.25</v>
          </cell>
          <cell r="V2711">
            <v>0</v>
          </cell>
          <cell r="W2711">
            <v>0</v>
          </cell>
          <cell r="X2711">
            <v>4.25</v>
          </cell>
          <cell r="Y2711">
            <v>0</v>
          </cell>
          <cell r="Z2711">
            <v>0</v>
          </cell>
          <cell r="AA2711"/>
          <cell r="AB2711"/>
          <cell r="AC2711"/>
          <cell r="AD2711"/>
          <cell r="AE2711"/>
          <cell r="AF2711"/>
          <cell r="AG2711"/>
          <cell r="AH2711"/>
          <cell r="AI2711"/>
          <cell r="AJ2711"/>
          <cell r="AK2711"/>
          <cell r="AL2711"/>
        </row>
        <row r="2712">
          <cell r="D2712" t="str">
            <v>USD</v>
          </cell>
          <cell r="J2712" t="str">
            <v>LETRAS EN GARANTÍA</v>
          </cell>
          <cell r="L2712" t="str">
            <v>TASA CERO</v>
          </cell>
          <cell r="M2712" t="str">
            <v>Argentina</v>
          </cell>
          <cell r="Q2712" t="str">
            <v>No mercado</v>
          </cell>
          <cell r="R2712">
            <v>4.25</v>
          </cell>
          <cell r="S2712">
            <v>0</v>
          </cell>
          <cell r="T2712">
            <v>0</v>
          </cell>
          <cell r="U2712">
            <v>4.25</v>
          </cell>
          <cell r="V2712">
            <v>0</v>
          </cell>
          <cell r="W2712">
            <v>0</v>
          </cell>
          <cell r="X2712">
            <v>4.25</v>
          </cell>
          <cell r="Y2712">
            <v>0</v>
          </cell>
          <cell r="Z2712">
            <v>0</v>
          </cell>
          <cell r="AA2712"/>
          <cell r="AB2712"/>
          <cell r="AC2712"/>
          <cell r="AD2712"/>
          <cell r="AE2712"/>
          <cell r="AF2712"/>
          <cell r="AG2712"/>
          <cell r="AH2712"/>
          <cell r="AI2712"/>
          <cell r="AJ2712"/>
          <cell r="AK2712"/>
          <cell r="AL2712"/>
        </row>
        <row r="2713">
          <cell r="D2713" t="str">
            <v>USD</v>
          </cell>
          <cell r="J2713" t="str">
            <v>LETRAS EN GARANTÍA</v>
          </cell>
          <cell r="L2713" t="str">
            <v>TASA CERO</v>
          </cell>
          <cell r="M2713" t="str">
            <v>Argentina</v>
          </cell>
          <cell r="Q2713" t="str">
            <v>No mercado</v>
          </cell>
          <cell r="R2713">
            <v>4.25</v>
          </cell>
          <cell r="S2713">
            <v>0</v>
          </cell>
          <cell r="T2713">
            <v>0</v>
          </cell>
          <cell r="U2713">
            <v>4.25</v>
          </cell>
          <cell r="V2713">
            <v>0</v>
          </cell>
          <cell r="W2713">
            <v>0</v>
          </cell>
          <cell r="X2713">
            <v>4.25</v>
          </cell>
          <cell r="Y2713">
            <v>0</v>
          </cell>
          <cell r="Z2713">
            <v>0</v>
          </cell>
          <cell r="AA2713"/>
          <cell r="AB2713"/>
          <cell r="AC2713"/>
          <cell r="AD2713"/>
          <cell r="AE2713"/>
          <cell r="AF2713"/>
          <cell r="AG2713"/>
          <cell r="AH2713"/>
          <cell r="AI2713"/>
          <cell r="AJ2713"/>
          <cell r="AK2713"/>
          <cell r="AL2713"/>
        </row>
        <row r="2714">
          <cell r="D2714" t="str">
            <v>USD</v>
          </cell>
          <cell r="J2714" t="str">
            <v>LETRAS EN GARANTÍA</v>
          </cell>
          <cell r="L2714" t="str">
            <v>TASA CERO</v>
          </cell>
          <cell r="M2714" t="str">
            <v>Argentina</v>
          </cell>
          <cell r="Q2714" t="str">
            <v>No mercado</v>
          </cell>
          <cell r="R2714">
            <v>4.25</v>
          </cell>
          <cell r="S2714">
            <v>0</v>
          </cell>
          <cell r="T2714">
            <v>0</v>
          </cell>
          <cell r="U2714">
            <v>4.25</v>
          </cell>
          <cell r="V2714">
            <v>0</v>
          </cell>
          <cell r="W2714">
            <v>0</v>
          </cell>
          <cell r="X2714">
            <v>4.25</v>
          </cell>
          <cell r="Y2714">
            <v>0</v>
          </cell>
          <cell r="Z2714">
            <v>0</v>
          </cell>
          <cell r="AA2714"/>
          <cell r="AB2714"/>
          <cell r="AC2714"/>
          <cell r="AD2714"/>
          <cell r="AE2714"/>
          <cell r="AF2714"/>
          <cell r="AG2714"/>
          <cell r="AH2714"/>
          <cell r="AI2714"/>
          <cell r="AJ2714"/>
          <cell r="AK2714"/>
          <cell r="AL2714"/>
        </row>
        <row r="2715">
          <cell r="D2715" t="str">
            <v>USD</v>
          </cell>
          <cell r="J2715" t="str">
            <v>LETRAS EN GARANTÍA</v>
          </cell>
          <cell r="L2715" t="str">
            <v>TASA CERO</v>
          </cell>
          <cell r="M2715" t="str">
            <v>Argentina</v>
          </cell>
          <cell r="Q2715" t="str">
            <v>No mercado</v>
          </cell>
          <cell r="R2715">
            <v>4.25</v>
          </cell>
          <cell r="S2715">
            <v>0</v>
          </cell>
          <cell r="T2715">
            <v>0</v>
          </cell>
          <cell r="U2715">
            <v>4.25</v>
          </cell>
          <cell r="V2715">
            <v>0</v>
          </cell>
          <cell r="W2715">
            <v>0</v>
          </cell>
          <cell r="X2715">
            <v>4.25</v>
          </cell>
          <cell r="Y2715">
            <v>0</v>
          </cell>
          <cell r="Z2715">
            <v>0</v>
          </cell>
          <cell r="AA2715"/>
          <cell r="AB2715"/>
          <cell r="AC2715"/>
          <cell r="AD2715"/>
          <cell r="AE2715"/>
          <cell r="AF2715"/>
          <cell r="AG2715"/>
          <cell r="AH2715"/>
          <cell r="AI2715"/>
          <cell r="AJ2715"/>
          <cell r="AK2715"/>
          <cell r="AL2715"/>
        </row>
        <row r="2716">
          <cell r="D2716" t="str">
            <v>USD</v>
          </cell>
          <cell r="J2716" t="str">
            <v>LETRAS EN GARANTÍA</v>
          </cell>
          <cell r="L2716" t="str">
            <v>TASA CERO</v>
          </cell>
          <cell r="M2716" t="str">
            <v>Argentina</v>
          </cell>
          <cell r="Q2716" t="str">
            <v>No mercado</v>
          </cell>
          <cell r="R2716">
            <v>4.25</v>
          </cell>
          <cell r="S2716">
            <v>0</v>
          </cell>
          <cell r="T2716">
            <v>0</v>
          </cell>
          <cell r="U2716">
            <v>4.25</v>
          </cell>
          <cell r="V2716">
            <v>0</v>
          </cell>
          <cell r="W2716">
            <v>0</v>
          </cell>
          <cell r="X2716">
            <v>4.25</v>
          </cell>
          <cell r="Y2716">
            <v>0</v>
          </cell>
          <cell r="Z2716">
            <v>0</v>
          </cell>
          <cell r="AA2716"/>
          <cell r="AB2716"/>
          <cell r="AC2716"/>
          <cell r="AD2716"/>
          <cell r="AE2716"/>
          <cell r="AF2716"/>
          <cell r="AG2716"/>
          <cell r="AH2716"/>
          <cell r="AI2716"/>
          <cell r="AJ2716"/>
          <cell r="AK2716"/>
          <cell r="AL2716"/>
        </row>
        <row r="2717">
          <cell r="D2717" t="str">
            <v>USD</v>
          </cell>
          <cell r="J2717" t="str">
            <v>LETRAS EN GARANTÍA</v>
          </cell>
          <cell r="L2717" t="str">
            <v>TASA CERO</v>
          </cell>
          <cell r="M2717" t="str">
            <v>Argentina</v>
          </cell>
          <cell r="Q2717" t="str">
            <v>No mercado</v>
          </cell>
          <cell r="R2717">
            <v>4.25</v>
          </cell>
          <cell r="S2717">
            <v>0</v>
          </cell>
          <cell r="T2717">
            <v>0</v>
          </cell>
          <cell r="U2717">
            <v>4.25</v>
          </cell>
          <cell r="V2717">
            <v>0</v>
          </cell>
          <cell r="W2717">
            <v>0</v>
          </cell>
          <cell r="X2717">
            <v>4.25</v>
          </cell>
          <cell r="Y2717">
            <v>0</v>
          </cell>
          <cell r="Z2717">
            <v>0</v>
          </cell>
          <cell r="AA2717"/>
          <cell r="AB2717"/>
          <cell r="AC2717"/>
          <cell r="AD2717"/>
          <cell r="AE2717"/>
          <cell r="AF2717"/>
          <cell r="AG2717"/>
          <cell r="AH2717"/>
          <cell r="AI2717"/>
          <cell r="AJ2717"/>
          <cell r="AK2717"/>
          <cell r="AL2717"/>
        </row>
        <row r="2718">
          <cell r="D2718" t="str">
            <v>USD</v>
          </cell>
          <cell r="J2718" t="str">
            <v>LETRAS EN GARANTÍA</v>
          </cell>
          <cell r="L2718" t="str">
            <v>TASA CERO</v>
          </cell>
          <cell r="M2718" t="str">
            <v>Argentina</v>
          </cell>
          <cell r="Q2718" t="str">
            <v>No mercado</v>
          </cell>
          <cell r="R2718">
            <v>4.25</v>
          </cell>
          <cell r="S2718">
            <v>0</v>
          </cell>
          <cell r="T2718">
            <v>0</v>
          </cell>
          <cell r="U2718">
            <v>4.25</v>
          </cell>
          <cell r="V2718">
            <v>0</v>
          </cell>
          <cell r="W2718">
            <v>0</v>
          </cell>
          <cell r="X2718">
            <v>4.25</v>
          </cell>
          <cell r="Y2718">
            <v>0</v>
          </cell>
          <cell r="Z2718">
            <v>0</v>
          </cell>
          <cell r="AA2718"/>
          <cell r="AB2718"/>
          <cell r="AC2718"/>
          <cell r="AD2718"/>
          <cell r="AE2718"/>
          <cell r="AF2718"/>
          <cell r="AG2718"/>
          <cell r="AH2718"/>
          <cell r="AI2718"/>
          <cell r="AJ2718"/>
          <cell r="AK2718"/>
          <cell r="AL2718"/>
        </row>
        <row r="2719">
          <cell r="D2719" t="str">
            <v>USD</v>
          </cell>
          <cell r="J2719" t="str">
            <v>LETRAS EN GARANTÍA</v>
          </cell>
          <cell r="L2719" t="str">
            <v>TASA CERO</v>
          </cell>
          <cell r="M2719" t="str">
            <v>Argentina</v>
          </cell>
          <cell r="Q2719" t="str">
            <v>No mercado</v>
          </cell>
          <cell r="R2719">
            <v>4.25</v>
          </cell>
          <cell r="S2719">
            <v>0</v>
          </cell>
          <cell r="T2719">
            <v>0</v>
          </cell>
          <cell r="U2719">
            <v>4.25</v>
          </cell>
          <cell r="V2719">
            <v>0</v>
          </cell>
          <cell r="W2719">
            <v>0</v>
          </cell>
          <cell r="X2719">
            <v>4.25</v>
          </cell>
          <cell r="Y2719">
            <v>0</v>
          </cell>
          <cell r="Z2719">
            <v>0</v>
          </cell>
          <cell r="AA2719"/>
          <cell r="AB2719"/>
          <cell r="AC2719"/>
          <cell r="AD2719"/>
          <cell r="AE2719"/>
          <cell r="AF2719"/>
          <cell r="AG2719"/>
          <cell r="AH2719"/>
          <cell r="AI2719"/>
          <cell r="AJ2719"/>
          <cell r="AK2719"/>
          <cell r="AL2719"/>
        </row>
        <row r="2720">
          <cell r="D2720" t="str">
            <v>USD</v>
          </cell>
          <cell r="J2720" t="str">
            <v>LETRAS EN GARANTÍA</v>
          </cell>
          <cell r="L2720" t="str">
            <v>TASA CERO</v>
          </cell>
          <cell r="M2720" t="str">
            <v>Argentina</v>
          </cell>
          <cell r="Q2720" t="str">
            <v>No mercado</v>
          </cell>
          <cell r="R2720">
            <v>4.25</v>
          </cell>
          <cell r="S2720">
            <v>0</v>
          </cell>
          <cell r="T2720">
            <v>0</v>
          </cell>
          <cell r="U2720">
            <v>4.25</v>
          </cell>
          <cell r="V2720">
            <v>0</v>
          </cell>
          <cell r="W2720">
            <v>0</v>
          </cell>
          <cell r="X2720">
            <v>4.25</v>
          </cell>
          <cell r="Y2720">
            <v>0</v>
          </cell>
          <cell r="Z2720">
            <v>0</v>
          </cell>
          <cell r="AA2720"/>
          <cell r="AB2720"/>
          <cell r="AC2720"/>
          <cell r="AD2720"/>
          <cell r="AE2720"/>
          <cell r="AF2720"/>
          <cell r="AG2720"/>
          <cell r="AH2720"/>
          <cell r="AI2720"/>
          <cell r="AJ2720"/>
          <cell r="AK2720"/>
          <cell r="AL2720"/>
        </row>
        <row r="2721">
          <cell r="D2721" t="str">
            <v>USD</v>
          </cell>
          <cell r="J2721" t="str">
            <v>LETRAS EN GARANTÍA</v>
          </cell>
          <cell r="L2721" t="str">
            <v>TASA CERO</v>
          </cell>
          <cell r="M2721" t="str">
            <v>Argentina</v>
          </cell>
          <cell r="Q2721" t="str">
            <v>No mercado</v>
          </cell>
          <cell r="R2721">
            <v>4.25</v>
          </cell>
          <cell r="S2721">
            <v>0</v>
          </cell>
          <cell r="T2721">
            <v>0</v>
          </cell>
          <cell r="U2721">
            <v>4.25</v>
          </cell>
          <cell r="V2721">
            <v>0</v>
          </cell>
          <cell r="W2721">
            <v>0</v>
          </cell>
          <cell r="X2721">
            <v>4.25</v>
          </cell>
          <cell r="Y2721">
            <v>0</v>
          </cell>
          <cell r="Z2721">
            <v>0</v>
          </cell>
          <cell r="AA2721"/>
          <cell r="AB2721"/>
          <cell r="AC2721"/>
          <cell r="AD2721"/>
          <cell r="AE2721"/>
          <cell r="AF2721"/>
          <cell r="AG2721"/>
          <cell r="AH2721"/>
          <cell r="AI2721"/>
          <cell r="AJ2721"/>
          <cell r="AK2721"/>
          <cell r="AL2721"/>
        </row>
        <row r="2722">
          <cell r="D2722" t="str">
            <v>USD</v>
          </cell>
          <cell r="J2722" t="str">
            <v>LETRAS EN GARANTÍA</v>
          </cell>
          <cell r="L2722" t="str">
            <v>TASA CERO</v>
          </cell>
          <cell r="M2722" t="str">
            <v>Argentina</v>
          </cell>
          <cell r="Q2722" t="str">
            <v>No mercado</v>
          </cell>
          <cell r="R2722">
            <v>4.25</v>
          </cell>
          <cell r="S2722">
            <v>0</v>
          </cell>
          <cell r="T2722">
            <v>0</v>
          </cell>
          <cell r="U2722">
            <v>4.25</v>
          </cell>
          <cell r="V2722">
            <v>0</v>
          </cell>
          <cell r="W2722">
            <v>0</v>
          </cell>
          <cell r="X2722">
            <v>4.25</v>
          </cell>
          <cell r="Y2722">
            <v>0</v>
          </cell>
          <cell r="Z2722">
            <v>0</v>
          </cell>
          <cell r="AA2722"/>
          <cell r="AB2722"/>
          <cell r="AC2722"/>
          <cell r="AD2722"/>
          <cell r="AE2722"/>
          <cell r="AF2722"/>
          <cell r="AG2722"/>
          <cell r="AH2722"/>
          <cell r="AI2722"/>
          <cell r="AJ2722"/>
          <cell r="AK2722"/>
          <cell r="AL2722"/>
        </row>
        <row r="2723">
          <cell r="D2723" t="str">
            <v>USD</v>
          </cell>
          <cell r="J2723" t="str">
            <v>LETRAS EN GARANTÍA</v>
          </cell>
          <cell r="L2723" t="str">
            <v>TASA CERO</v>
          </cell>
          <cell r="M2723" t="str">
            <v>Argentina</v>
          </cell>
          <cell r="Q2723" t="str">
            <v>No mercado</v>
          </cell>
          <cell r="R2723">
            <v>4.25</v>
          </cell>
          <cell r="S2723">
            <v>0</v>
          </cell>
          <cell r="T2723">
            <v>0</v>
          </cell>
          <cell r="U2723">
            <v>4.25</v>
          </cell>
          <cell r="V2723">
            <v>0</v>
          </cell>
          <cell r="W2723">
            <v>0</v>
          </cell>
          <cell r="X2723">
            <v>4.25</v>
          </cell>
          <cell r="Y2723">
            <v>0</v>
          </cell>
          <cell r="Z2723">
            <v>0</v>
          </cell>
          <cell r="AA2723"/>
          <cell r="AB2723"/>
          <cell r="AC2723"/>
          <cell r="AD2723"/>
          <cell r="AE2723"/>
          <cell r="AF2723"/>
          <cell r="AG2723"/>
          <cell r="AH2723"/>
          <cell r="AI2723"/>
          <cell r="AJ2723"/>
          <cell r="AK2723"/>
          <cell r="AL2723"/>
        </row>
        <row r="2724">
          <cell r="D2724" t="str">
            <v>USD</v>
          </cell>
          <cell r="J2724" t="str">
            <v>LETRAS EN GARANTÍA</v>
          </cell>
          <cell r="L2724" t="str">
            <v>TASA CERO</v>
          </cell>
          <cell r="M2724" t="str">
            <v>Argentina</v>
          </cell>
          <cell r="Q2724" t="str">
            <v>No mercado</v>
          </cell>
          <cell r="R2724">
            <v>4.25</v>
          </cell>
          <cell r="S2724">
            <v>0</v>
          </cell>
          <cell r="T2724">
            <v>0</v>
          </cell>
          <cell r="U2724">
            <v>4.25</v>
          </cell>
          <cell r="V2724">
            <v>0</v>
          </cell>
          <cell r="W2724">
            <v>0</v>
          </cell>
          <cell r="X2724">
            <v>4.25</v>
          </cell>
          <cell r="Y2724">
            <v>0</v>
          </cell>
          <cell r="Z2724">
            <v>0</v>
          </cell>
          <cell r="AA2724"/>
          <cell r="AB2724"/>
          <cell r="AC2724"/>
          <cell r="AD2724"/>
          <cell r="AE2724"/>
          <cell r="AF2724"/>
          <cell r="AG2724"/>
          <cell r="AH2724"/>
          <cell r="AI2724"/>
          <cell r="AJ2724"/>
          <cell r="AK2724"/>
          <cell r="AL2724"/>
        </row>
        <row r="2725">
          <cell r="D2725" t="str">
            <v>USD</v>
          </cell>
          <cell r="J2725" t="str">
            <v>LETRAS EN GARANTÍA</v>
          </cell>
          <cell r="L2725" t="str">
            <v>TASA CERO</v>
          </cell>
          <cell r="M2725" t="str">
            <v>Argentina</v>
          </cell>
          <cell r="Q2725" t="str">
            <v>No mercado</v>
          </cell>
          <cell r="R2725">
            <v>4.25</v>
          </cell>
          <cell r="S2725">
            <v>0</v>
          </cell>
          <cell r="T2725">
            <v>0</v>
          </cell>
          <cell r="U2725">
            <v>4.25</v>
          </cell>
          <cell r="V2725">
            <v>0</v>
          </cell>
          <cell r="W2725">
            <v>0</v>
          </cell>
          <cell r="X2725">
            <v>4.25</v>
          </cell>
          <cell r="Y2725">
            <v>0</v>
          </cell>
          <cell r="Z2725">
            <v>0</v>
          </cell>
          <cell r="AA2725"/>
          <cell r="AB2725"/>
          <cell r="AC2725"/>
          <cell r="AD2725"/>
          <cell r="AE2725"/>
          <cell r="AF2725"/>
          <cell r="AG2725"/>
          <cell r="AH2725"/>
          <cell r="AI2725"/>
          <cell r="AJ2725"/>
          <cell r="AK2725"/>
          <cell r="AL2725"/>
        </row>
        <row r="2726">
          <cell r="D2726" t="str">
            <v>USD</v>
          </cell>
          <cell r="J2726" t="str">
            <v>LETRAS EN GARANTÍA</v>
          </cell>
          <cell r="L2726" t="str">
            <v>TASA CERO</v>
          </cell>
          <cell r="M2726" t="str">
            <v>Argentina</v>
          </cell>
          <cell r="Q2726" t="str">
            <v>No mercado</v>
          </cell>
          <cell r="R2726">
            <v>4.25</v>
          </cell>
          <cell r="S2726">
            <v>0</v>
          </cell>
          <cell r="T2726">
            <v>0</v>
          </cell>
          <cell r="U2726">
            <v>4.25</v>
          </cell>
          <cell r="V2726">
            <v>0</v>
          </cell>
          <cell r="W2726">
            <v>0</v>
          </cell>
          <cell r="X2726">
            <v>4.25</v>
          </cell>
          <cell r="Y2726">
            <v>0</v>
          </cell>
          <cell r="Z2726">
            <v>0</v>
          </cell>
          <cell r="AA2726"/>
          <cell r="AB2726"/>
          <cell r="AC2726"/>
          <cell r="AD2726"/>
          <cell r="AE2726"/>
          <cell r="AF2726"/>
          <cell r="AG2726"/>
          <cell r="AH2726"/>
          <cell r="AI2726"/>
          <cell r="AJ2726"/>
          <cell r="AK2726"/>
          <cell r="AL2726"/>
        </row>
        <row r="2727">
          <cell r="D2727" t="str">
            <v>USD</v>
          </cell>
          <cell r="J2727" t="str">
            <v>LETRAS EN GARANTÍA</v>
          </cell>
          <cell r="L2727" t="str">
            <v>TASA CERO</v>
          </cell>
          <cell r="M2727" t="str">
            <v>Argentina</v>
          </cell>
          <cell r="Q2727" t="str">
            <v>No mercado</v>
          </cell>
          <cell r="R2727">
            <v>4.25</v>
          </cell>
          <cell r="S2727">
            <v>0</v>
          </cell>
          <cell r="T2727">
            <v>0</v>
          </cell>
          <cell r="U2727">
            <v>4.25</v>
          </cell>
          <cell r="V2727">
            <v>0</v>
          </cell>
          <cell r="W2727">
            <v>0</v>
          </cell>
          <cell r="X2727">
            <v>4.25</v>
          </cell>
          <cell r="Y2727">
            <v>0</v>
          </cell>
          <cell r="Z2727">
            <v>0</v>
          </cell>
          <cell r="AA2727"/>
          <cell r="AB2727"/>
          <cell r="AC2727"/>
          <cell r="AD2727"/>
          <cell r="AE2727"/>
          <cell r="AF2727"/>
          <cell r="AG2727"/>
          <cell r="AH2727"/>
          <cell r="AI2727"/>
          <cell r="AJ2727"/>
          <cell r="AK2727"/>
          <cell r="AL2727"/>
        </row>
        <row r="2728">
          <cell r="D2728" t="str">
            <v>USD</v>
          </cell>
          <cell r="J2728" t="str">
            <v>LETRAS EN GARANTÍA</v>
          </cell>
          <cell r="L2728" t="str">
            <v>TASA CERO</v>
          </cell>
          <cell r="M2728" t="str">
            <v>Argentina</v>
          </cell>
          <cell r="Q2728" t="str">
            <v>No mercado</v>
          </cell>
          <cell r="R2728">
            <v>4.25</v>
          </cell>
          <cell r="S2728">
            <v>0</v>
          </cell>
          <cell r="T2728">
            <v>0</v>
          </cell>
          <cell r="U2728">
            <v>4.25</v>
          </cell>
          <cell r="V2728">
            <v>0</v>
          </cell>
          <cell r="W2728">
            <v>0</v>
          </cell>
          <cell r="X2728">
            <v>4.25</v>
          </cell>
          <cell r="Y2728">
            <v>0</v>
          </cell>
          <cell r="Z2728">
            <v>0</v>
          </cell>
          <cell r="AA2728"/>
          <cell r="AB2728"/>
          <cell r="AC2728"/>
          <cell r="AD2728"/>
          <cell r="AE2728"/>
          <cell r="AF2728"/>
          <cell r="AG2728"/>
          <cell r="AH2728"/>
          <cell r="AI2728"/>
          <cell r="AJ2728"/>
          <cell r="AK2728"/>
          <cell r="AL2728"/>
        </row>
        <row r="2729">
          <cell r="D2729" t="str">
            <v>USD</v>
          </cell>
          <cell r="J2729" t="str">
            <v>LETRAS EN GARANTÍA</v>
          </cell>
          <cell r="L2729" t="str">
            <v>TASA CERO</v>
          </cell>
          <cell r="M2729" t="str">
            <v>Argentina</v>
          </cell>
          <cell r="Q2729" t="str">
            <v>No mercado</v>
          </cell>
          <cell r="R2729">
            <v>4.25</v>
          </cell>
          <cell r="S2729">
            <v>0</v>
          </cell>
          <cell r="T2729">
            <v>0</v>
          </cell>
          <cell r="U2729">
            <v>4.25</v>
          </cell>
          <cell r="V2729">
            <v>0</v>
          </cell>
          <cell r="W2729">
            <v>0</v>
          </cell>
          <cell r="X2729">
            <v>4.25</v>
          </cell>
          <cell r="Y2729">
            <v>0</v>
          </cell>
          <cell r="Z2729">
            <v>0</v>
          </cell>
          <cell r="AA2729"/>
          <cell r="AB2729"/>
          <cell r="AC2729"/>
          <cell r="AD2729"/>
          <cell r="AE2729"/>
          <cell r="AF2729"/>
          <cell r="AG2729"/>
          <cell r="AH2729"/>
          <cell r="AI2729"/>
          <cell r="AJ2729"/>
          <cell r="AK2729"/>
          <cell r="AL2729"/>
        </row>
        <row r="2730">
          <cell r="D2730" t="str">
            <v>USD</v>
          </cell>
          <cell r="J2730" t="str">
            <v>LETRAS EN GARANTÍA</v>
          </cell>
          <cell r="L2730" t="str">
            <v>TASA CERO</v>
          </cell>
          <cell r="M2730" t="str">
            <v>Argentina</v>
          </cell>
          <cell r="Q2730" t="str">
            <v>No mercado</v>
          </cell>
          <cell r="R2730">
            <v>4.25</v>
          </cell>
          <cell r="S2730">
            <v>0</v>
          </cell>
          <cell r="T2730">
            <v>0</v>
          </cell>
          <cell r="U2730">
            <v>4.25</v>
          </cell>
          <cell r="V2730">
            <v>0</v>
          </cell>
          <cell r="W2730">
            <v>0</v>
          </cell>
          <cell r="X2730">
            <v>4.25</v>
          </cell>
          <cell r="Y2730">
            <v>0</v>
          </cell>
          <cell r="Z2730">
            <v>0</v>
          </cell>
          <cell r="AA2730"/>
          <cell r="AB2730"/>
          <cell r="AC2730"/>
          <cell r="AD2730"/>
          <cell r="AE2730"/>
          <cell r="AF2730"/>
          <cell r="AG2730"/>
          <cell r="AH2730"/>
          <cell r="AI2730"/>
          <cell r="AJ2730"/>
          <cell r="AK2730"/>
          <cell r="AL2730"/>
        </row>
        <row r="2731">
          <cell r="D2731" t="str">
            <v>USD</v>
          </cell>
          <cell r="J2731" t="str">
            <v>LETRAS EN GARANTÍA</v>
          </cell>
          <cell r="L2731" t="str">
            <v>TASA CERO</v>
          </cell>
          <cell r="M2731" t="str">
            <v>Argentina</v>
          </cell>
          <cell r="Q2731" t="str">
            <v>No mercado</v>
          </cell>
          <cell r="R2731">
            <v>4.25</v>
          </cell>
          <cell r="S2731">
            <v>0</v>
          </cell>
          <cell r="T2731">
            <v>0</v>
          </cell>
          <cell r="U2731">
            <v>4.25</v>
          </cell>
          <cell r="V2731">
            <v>0</v>
          </cell>
          <cell r="W2731">
            <v>0</v>
          </cell>
          <cell r="X2731">
            <v>4.25</v>
          </cell>
          <cell r="Y2731">
            <v>0</v>
          </cell>
          <cell r="Z2731">
            <v>0</v>
          </cell>
          <cell r="AA2731"/>
          <cell r="AB2731"/>
          <cell r="AC2731"/>
          <cell r="AD2731"/>
          <cell r="AE2731"/>
          <cell r="AF2731"/>
          <cell r="AG2731"/>
          <cell r="AH2731"/>
          <cell r="AI2731"/>
          <cell r="AJ2731"/>
          <cell r="AK2731"/>
          <cell r="AL2731"/>
        </row>
        <row r="2732">
          <cell r="D2732" t="str">
            <v>USD</v>
          </cell>
          <cell r="J2732" t="str">
            <v>LETRAS EN GARANTÍA</v>
          </cell>
          <cell r="L2732" t="str">
            <v>TASA CERO</v>
          </cell>
          <cell r="M2732" t="str">
            <v>Argentina</v>
          </cell>
          <cell r="Q2732" t="str">
            <v>No mercado</v>
          </cell>
          <cell r="R2732">
            <v>4.25</v>
          </cell>
          <cell r="S2732">
            <v>0</v>
          </cell>
          <cell r="T2732">
            <v>0</v>
          </cell>
          <cell r="U2732">
            <v>4.25</v>
          </cell>
          <cell r="V2732">
            <v>0</v>
          </cell>
          <cell r="W2732">
            <v>0</v>
          </cell>
          <cell r="X2732">
            <v>4.25</v>
          </cell>
          <cell r="Y2732">
            <v>0</v>
          </cell>
          <cell r="Z2732">
            <v>0</v>
          </cell>
          <cell r="AA2732"/>
          <cell r="AB2732"/>
          <cell r="AC2732"/>
          <cell r="AD2732"/>
          <cell r="AE2732"/>
          <cell r="AF2732"/>
          <cell r="AG2732"/>
          <cell r="AH2732"/>
          <cell r="AI2732"/>
          <cell r="AJ2732"/>
          <cell r="AK2732"/>
          <cell r="AL2732"/>
        </row>
        <row r="2733">
          <cell r="D2733" t="str">
            <v>USD</v>
          </cell>
          <cell r="J2733" t="str">
            <v>LETRAS EN GARANTÍA</v>
          </cell>
          <cell r="L2733" t="str">
            <v>TASA CERO</v>
          </cell>
          <cell r="M2733" t="str">
            <v>Argentina</v>
          </cell>
          <cell r="Q2733" t="str">
            <v>No mercado</v>
          </cell>
          <cell r="R2733">
            <v>4.25</v>
          </cell>
          <cell r="S2733">
            <v>0</v>
          </cell>
          <cell r="T2733">
            <v>0</v>
          </cell>
          <cell r="U2733">
            <v>4.25</v>
          </cell>
          <cell r="V2733">
            <v>0</v>
          </cell>
          <cell r="W2733">
            <v>0</v>
          </cell>
          <cell r="X2733">
            <v>4.25</v>
          </cell>
          <cell r="Y2733">
            <v>0</v>
          </cell>
          <cell r="Z2733">
            <v>0</v>
          </cell>
          <cell r="AA2733"/>
          <cell r="AB2733"/>
          <cell r="AC2733"/>
          <cell r="AD2733"/>
          <cell r="AE2733"/>
          <cell r="AF2733"/>
          <cell r="AG2733"/>
          <cell r="AH2733"/>
          <cell r="AI2733"/>
          <cell r="AJ2733"/>
          <cell r="AK2733"/>
          <cell r="AL2733"/>
        </row>
        <row r="2734">
          <cell r="D2734" t="str">
            <v>USD</v>
          </cell>
          <cell r="J2734" t="str">
            <v>LETRAS EN GARANTÍA</v>
          </cell>
          <cell r="L2734" t="str">
            <v>TASA CERO</v>
          </cell>
          <cell r="M2734" t="str">
            <v>Argentina</v>
          </cell>
          <cell r="Q2734" t="str">
            <v>No mercado</v>
          </cell>
          <cell r="R2734">
            <v>4.25</v>
          </cell>
          <cell r="S2734">
            <v>0</v>
          </cell>
          <cell r="T2734">
            <v>0</v>
          </cell>
          <cell r="U2734">
            <v>4.25</v>
          </cell>
          <cell r="V2734">
            <v>0</v>
          </cell>
          <cell r="W2734">
            <v>0</v>
          </cell>
          <cell r="X2734">
            <v>4.25</v>
          </cell>
          <cell r="Y2734">
            <v>0</v>
          </cell>
          <cell r="Z2734">
            <v>0</v>
          </cell>
          <cell r="AA2734"/>
          <cell r="AB2734"/>
          <cell r="AC2734"/>
          <cell r="AD2734"/>
          <cell r="AE2734"/>
          <cell r="AF2734"/>
          <cell r="AG2734"/>
          <cell r="AH2734"/>
          <cell r="AI2734"/>
          <cell r="AJ2734"/>
          <cell r="AK2734"/>
          <cell r="AL2734"/>
        </row>
        <row r="2735">
          <cell r="D2735" t="str">
            <v>USD</v>
          </cell>
          <cell r="J2735" t="str">
            <v>LETRAS EN GARANTÍA</v>
          </cell>
          <cell r="L2735" t="str">
            <v>TASA CERO</v>
          </cell>
          <cell r="M2735" t="str">
            <v>Argentina</v>
          </cell>
          <cell r="Q2735" t="str">
            <v>No mercado</v>
          </cell>
          <cell r="R2735">
            <v>4.25</v>
          </cell>
          <cell r="S2735">
            <v>0</v>
          </cell>
          <cell r="T2735">
            <v>0</v>
          </cell>
          <cell r="U2735">
            <v>4.25</v>
          </cell>
          <cell r="V2735">
            <v>0</v>
          </cell>
          <cell r="W2735">
            <v>0</v>
          </cell>
          <cell r="X2735">
            <v>4.25</v>
          </cell>
          <cell r="Y2735">
            <v>0</v>
          </cell>
          <cell r="Z2735">
            <v>0</v>
          </cell>
          <cell r="AA2735"/>
          <cell r="AB2735"/>
          <cell r="AC2735"/>
          <cell r="AD2735"/>
          <cell r="AE2735"/>
          <cell r="AF2735"/>
          <cell r="AG2735"/>
          <cell r="AH2735"/>
          <cell r="AI2735"/>
          <cell r="AJ2735"/>
          <cell r="AK2735"/>
          <cell r="AL2735"/>
        </row>
        <row r="2736">
          <cell r="D2736" t="str">
            <v>USD</v>
          </cell>
          <cell r="J2736" t="str">
            <v>LETRAS EN GARANTÍA</v>
          </cell>
          <cell r="L2736" t="str">
            <v>TASA CERO</v>
          </cell>
          <cell r="M2736" t="str">
            <v>Argentina</v>
          </cell>
          <cell r="Q2736" t="str">
            <v>No mercado</v>
          </cell>
          <cell r="R2736">
            <v>4.25</v>
          </cell>
          <cell r="S2736">
            <v>0</v>
          </cell>
          <cell r="T2736">
            <v>0</v>
          </cell>
          <cell r="U2736">
            <v>4.25</v>
          </cell>
          <cell r="V2736">
            <v>0</v>
          </cell>
          <cell r="W2736">
            <v>0</v>
          </cell>
          <cell r="X2736">
            <v>4.25</v>
          </cell>
          <cell r="Y2736">
            <v>0</v>
          </cell>
          <cell r="Z2736">
            <v>0</v>
          </cell>
          <cell r="AA2736"/>
          <cell r="AB2736"/>
          <cell r="AC2736"/>
          <cell r="AD2736"/>
          <cell r="AE2736"/>
          <cell r="AF2736"/>
          <cell r="AG2736"/>
          <cell r="AH2736"/>
          <cell r="AI2736"/>
          <cell r="AJ2736"/>
          <cell r="AK2736"/>
          <cell r="AL2736"/>
        </row>
        <row r="2737">
          <cell r="D2737" t="str">
            <v>USD</v>
          </cell>
          <cell r="J2737" t="str">
            <v>LETRAS EN GARANTÍA</v>
          </cell>
          <cell r="L2737" t="str">
            <v>TASA CERO</v>
          </cell>
          <cell r="M2737" t="str">
            <v>Argentina</v>
          </cell>
          <cell r="Q2737" t="str">
            <v>No mercado</v>
          </cell>
          <cell r="R2737">
            <v>4.25</v>
          </cell>
          <cell r="S2737">
            <v>0</v>
          </cell>
          <cell r="T2737">
            <v>0</v>
          </cell>
          <cell r="U2737">
            <v>4.25</v>
          </cell>
          <cell r="V2737">
            <v>0</v>
          </cell>
          <cell r="W2737">
            <v>0</v>
          </cell>
          <cell r="X2737">
            <v>4.25</v>
          </cell>
          <cell r="Y2737">
            <v>0</v>
          </cell>
          <cell r="Z2737">
            <v>0</v>
          </cell>
          <cell r="AA2737"/>
          <cell r="AB2737"/>
          <cell r="AC2737"/>
          <cell r="AD2737"/>
          <cell r="AE2737"/>
          <cell r="AF2737"/>
          <cell r="AG2737"/>
          <cell r="AH2737"/>
          <cell r="AI2737"/>
          <cell r="AJ2737"/>
          <cell r="AK2737"/>
          <cell r="AL2737"/>
        </row>
        <row r="2738">
          <cell r="D2738" t="str">
            <v>USD</v>
          </cell>
          <cell r="J2738" t="str">
            <v>LETRAS EN GARANTÍA</v>
          </cell>
          <cell r="L2738" t="str">
            <v>TASA CERO</v>
          </cell>
          <cell r="M2738" t="str">
            <v>Argentina</v>
          </cell>
          <cell r="Q2738" t="str">
            <v>No mercado</v>
          </cell>
          <cell r="R2738">
            <v>4.25</v>
          </cell>
          <cell r="S2738">
            <v>0</v>
          </cell>
          <cell r="T2738">
            <v>0</v>
          </cell>
          <cell r="U2738">
            <v>4.25</v>
          </cell>
          <cell r="V2738">
            <v>0</v>
          </cell>
          <cell r="W2738">
            <v>0</v>
          </cell>
          <cell r="X2738">
            <v>4.25</v>
          </cell>
          <cell r="Y2738">
            <v>0</v>
          </cell>
          <cell r="Z2738">
            <v>0</v>
          </cell>
          <cell r="AA2738"/>
          <cell r="AB2738"/>
          <cell r="AC2738"/>
          <cell r="AD2738"/>
          <cell r="AE2738"/>
          <cell r="AF2738"/>
          <cell r="AG2738"/>
          <cell r="AH2738"/>
          <cell r="AI2738"/>
          <cell r="AJ2738"/>
          <cell r="AK2738"/>
          <cell r="AL2738"/>
        </row>
        <row r="2739">
          <cell r="D2739" t="str">
            <v>USD</v>
          </cell>
          <cell r="J2739" t="str">
            <v>LETRAS EN GARANTÍA</v>
          </cell>
          <cell r="L2739" t="str">
            <v>TASA CERO</v>
          </cell>
          <cell r="M2739" t="str">
            <v>Argentina</v>
          </cell>
          <cell r="Q2739" t="str">
            <v>No mercado</v>
          </cell>
          <cell r="R2739">
            <v>4.25</v>
          </cell>
          <cell r="S2739">
            <v>0</v>
          </cell>
          <cell r="T2739">
            <v>0</v>
          </cell>
          <cell r="U2739">
            <v>4.25</v>
          </cell>
          <cell r="V2739">
            <v>0</v>
          </cell>
          <cell r="W2739">
            <v>0</v>
          </cell>
          <cell r="X2739">
            <v>4.25</v>
          </cell>
          <cell r="Y2739">
            <v>0</v>
          </cell>
          <cell r="Z2739">
            <v>0</v>
          </cell>
          <cell r="AA2739"/>
          <cell r="AB2739"/>
          <cell r="AC2739"/>
          <cell r="AD2739"/>
          <cell r="AE2739"/>
          <cell r="AF2739"/>
          <cell r="AG2739"/>
          <cell r="AH2739"/>
          <cell r="AI2739"/>
          <cell r="AJ2739"/>
          <cell r="AK2739"/>
          <cell r="AL2739"/>
        </row>
        <row r="2740">
          <cell r="D2740" t="str">
            <v>USD</v>
          </cell>
          <cell r="J2740" t="str">
            <v>LETRAS EN GARANTÍA</v>
          </cell>
          <cell r="L2740" t="str">
            <v>TASA CERO</v>
          </cell>
          <cell r="M2740" t="str">
            <v>Argentina</v>
          </cell>
          <cell r="Q2740" t="str">
            <v>No mercado</v>
          </cell>
          <cell r="R2740">
            <v>4.25</v>
          </cell>
          <cell r="S2740">
            <v>0</v>
          </cell>
          <cell r="T2740">
            <v>0</v>
          </cell>
          <cell r="U2740">
            <v>4.25</v>
          </cell>
          <cell r="V2740">
            <v>0</v>
          </cell>
          <cell r="W2740">
            <v>0</v>
          </cell>
          <cell r="X2740">
            <v>4.25</v>
          </cell>
          <cell r="Y2740">
            <v>0</v>
          </cell>
          <cell r="Z2740">
            <v>0</v>
          </cell>
          <cell r="AA2740"/>
          <cell r="AB2740"/>
          <cell r="AC2740"/>
          <cell r="AD2740"/>
          <cell r="AE2740"/>
          <cell r="AF2740"/>
          <cell r="AG2740"/>
          <cell r="AH2740"/>
          <cell r="AI2740"/>
          <cell r="AJ2740"/>
          <cell r="AK2740"/>
          <cell r="AL2740"/>
        </row>
        <row r="2741">
          <cell r="D2741" t="str">
            <v>USD</v>
          </cell>
          <cell r="J2741" t="str">
            <v>LETRAS EN GARANTÍA</v>
          </cell>
          <cell r="L2741" t="str">
            <v>TASA CERO</v>
          </cell>
          <cell r="M2741" t="str">
            <v>Argentina</v>
          </cell>
          <cell r="Q2741" t="str">
            <v>No mercado</v>
          </cell>
          <cell r="R2741">
            <v>4.25</v>
          </cell>
          <cell r="S2741">
            <v>0</v>
          </cell>
          <cell r="T2741">
            <v>0</v>
          </cell>
          <cell r="U2741">
            <v>4.25</v>
          </cell>
          <cell r="V2741">
            <v>0</v>
          </cell>
          <cell r="W2741">
            <v>0</v>
          </cell>
          <cell r="X2741">
            <v>4.25</v>
          </cell>
          <cell r="Y2741">
            <v>0</v>
          </cell>
          <cell r="Z2741">
            <v>0</v>
          </cell>
          <cell r="AA2741"/>
          <cell r="AB2741"/>
          <cell r="AC2741"/>
          <cell r="AD2741"/>
          <cell r="AE2741"/>
          <cell r="AF2741"/>
          <cell r="AG2741"/>
          <cell r="AH2741"/>
          <cell r="AI2741"/>
          <cell r="AJ2741"/>
          <cell r="AK2741"/>
          <cell r="AL2741"/>
        </row>
        <row r="2742">
          <cell r="D2742" t="str">
            <v>USD</v>
          </cell>
          <cell r="J2742" t="str">
            <v>LETRAS EN GARANTÍA</v>
          </cell>
          <cell r="L2742" t="str">
            <v>TASA CERO</v>
          </cell>
          <cell r="M2742" t="str">
            <v>Argentina</v>
          </cell>
          <cell r="Q2742" t="str">
            <v>No mercado</v>
          </cell>
          <cell r="R2742">
            <v>4.25</v>
          </cell>
          <cell r="S2742">
            <v>0</v>
          </cell>
          <cell r="T2742">
            <v>0</v>
          </cell>
          <cell r="U2742">
            <v>4.25</v>
          </cell>
          <cell r="V2742">
            <v>0</v>
          </cell>
          <cell r="W2742">
            <v>0</v>
          </cell>
          <cell r="X2742">
            <v>4.25</v>
          </cell>
          <cell r="Y2742">
            <v>0</v>
          </cell>
          <cell r="Z2742">
            <v>0</v>
          </cell>
          <cell r="AA2742"/>
          <cell r="AB2742"/>
          <cell r="AC2742"/>
          <cell r="AD2742"/>
          <cell r="AE2742"/>
          <cell r="AF2742"/>
          <cell r="AG2742"/>
          <cell r="AH2742"/>
          <cell r="AI2742"/>
          <cell r="AJ2742"/>
          <cell r="AK2742"/>
          <cell r="AL2742"/>
        </row>
        <row r="2743">
          <cell r="D2743" t="str">
            <v>USD</v>
          </cell>
          <cell r="J2743" t="str">
            <v>LETRAS EN GARANTÍA</v>
          </cell>
          <cell r="L2743" t="str">
            <v>TASA CERO</v>
          </cell>
          <cell r="M2743" t="str">
            <v>Argentina</v>
          </cell>
          <cell r="Q2743" t="str">
            <v>No mercado</v>
          </cell>
          <cell r="R2743">
            <v>4.25</v>
          </cell>
          <cell r="S2743">
            <v>0</v>
          </cell>
          <cell r="T2743">
            <v>0</v>
          </cell>
          <cell r="U2743">
            <v>4.25</v>
          </cell>
          <cell r="V2743">
            <v>0</v>
          </cell>
          <cell r="W2743">
            <v>0</v>
          </cell>
          <cell r="X2743">
            <v>4.25</v>
          </cell>
          <cell r="Y2743">
            <v>0</v>
          </cell>
          <cell r="Z2743">
            <v>0</v>
          </cell>
          <cell r="AA2743"/>
          <cell r="AB2743"/>
          <cell r="AC2743"/>
          <cell r="AD2743"/>
          <cell r="AE2743"/>
          <cell r="AF2743"/>
          <cell r="AG2743"/>
          <cell r="AH2743"/>
          <cell r="AI2743"/>
          <cell r="AJ2743"/>
          <cell r="AK2743"/>
          <cell r="AL2743"/>
        </row>
        <row r="2744">
          <cell r="D2744" t="str">
            <v>USD</v>
          </cell>
          <cell r="J2744" t="str">
            <v>LETRAS EN GARANTÍA</v>
          </cell>
          <cell r="L2744" t="str">
            <v>TASA CERO</v>
          </cell>
          <cell r="M2744" t="str">
            <v>Argentina</v>
          </cell>
          <cell r="Q2744" t="str">
            <v>No mercado</v>
          </cell>
          <cell r="R2744">
            <v>4.25</v>
          </cell>
          <cell r="S2744">
            <v>0</v>
          </cell>
          <cell r="T2744">
            <v>0</v>
          </cell>
          <cell r="U2744">
            <v>4.25</v>
          </cell>
          <cell r="V2744">
            <v>0</v>
          </cell>
          <cell r="W2744">
            <v>0</v>
          </cell>
          <cell r="X2744">
            <v>4.25</v>
          </cell>
          <cell r="Y2744">
            <v>0</v>
          </cell>
          <cell r="Z2744">
            <v>0</v>
          </cell>
          <cell r="AA2744"/>
          <cell r="AB2744"/>
          <cell r="AC2744"/>
          <cell r="AD2744"/>
          <cell r="AE2744"/>
          <cell r="AF2744"/>
          <cell r="AG2744"/>
          <cell r="AH2744"/>
          <cell r="AI2744"/>
          <cell r="AJ2744"/>
          <cell r="AK2744"/>
          <cell r="AL2744"/>
        </row>
        <row r="2745">
          <cell r="D2745" t="str">
            <v>USD</v>
          </cell>
          <cell r="J2745" t="str">
            <v>LETRAS EN GARANTÍA</v>
          </cell>
          <cell r="L2745" t="str">
            <v>TASA CERO</v>
          </cell>
          <cell r="M2745" t="str">
            <v>Argentina</v>
          </cell>
          <cell r="Q2745" t="str">
            <v>No mercado</v>
          </cell>
          <cell r="R2745">
            <v>4.25</v>
          </cell>
          <cell r="S2745">
            <v>0</v>
          </cell>
          <cell r="T2745">
            <v>0</v>
          </cell>
          <cell r="U2745">
            <v>4.25</v>
          </cell>
          <cell r="V2745">
            <v>0</v>
          </cell>
          <cell r="W2745">
            <v>0</v>
          </cell>
          <cell r="X2745">
            <v>4.25</v>
          </cell>
          <cell r="Y2745">
            <v>0</v>
          </cell>
          <cell r="Z2745">
            <v>0</v>
          </cell>
          <cell r="AA2745"/>
          <cell r="AB2745"/>
          <cell r="AC2745"/>
          <cell r="AD2745"/>
          <cell r="AE2745"/>
          <cell r="AF2745"/>
          <cell r="AG2745"/>
          <cell r="AH2745"/>
          <cell r="AI2745"/>
          <cell r="AJ2745"/>
          <cell r="AK2745"/>
          <cell r="AL2745"/>
        </row>
        <row r="2746">
          <cell r="D2746" t="str">
            <v>USD</v>
          </cell>
          <cell r="J2746" t="str">
            <v>LETRAS EN GARANTÍA</v>
          </cell>
          <cell r="L2746" t="str">
            <v>TASA CERO</v>
          </cell>
          <cell r="M2746" t="str">
            <v>Argentina</v>
          </cell>
          <cell r="Q2746" t="str">
            <v>No mercado</v>
          </cell>
          <cell r="R2746">
            <v>4.25</v>
          </cell>
          <cell r="S2746">
            <v>0</v>
          </cell>
          <cell r="T2746">
            <v>0</v>
          </cell>
          <cell r="U2746">
            <v>4.25</v>
          </cell>
          <cell r="V2746">
            <v>0</v>
          </cell>
          <cell r="W2746">
            <v>0</v>
          </cell>
          <cell r="X2746">
            <v>4.25</v>
          </cell>
          <cell r="Y2746">
            <v>0</v>
          </cell>
          <cell r="Z2746">
            <v>0</v>
          </cell>
          <cell r="AA2746"/>
          <cell r="AB2746"/>
          <cell r="AC2746"/>
          <cell r="AD2746"/>
          <cell r="AE2746"/>
          <cell r="AF2746"/>
          <cell r="AG2746"/>
          <cell r="AH2746"/>
          <cell r="AI2746"/>
          <cell r="AJ2746"/>
          <cell r="AK2746"/>
          <cell r="AL2746"/>
        </row>
        <row r="2747">
          <cell r="D2747" t="str">
            <v>USD</v>
          </cell>
          <cell r="J2747" t="str">
            <v>LETRAS EN GARANTÍA</v>
          </cell>
          <cell r="L2747" t="str">
            <v>TASA CERO</v>
          </cell>
          <cell r="M2747" t="str">
            <v>Argentina</v>
          </cell>
          <cell r="Q2747" t="str">
            <v>No mercado</v>
          </cell>
          <cell r="R2747">
            <v>4.25</v>
          </cell>
          <cell r="S2747">
            <v>0</v>
          </cell>
          <cell r="T2747">
            <v>0</v>
          </cell>
          <cell r="U2747">
            <v>4.25</v>
          </cell>
          <cell r="V2747">
            <v>0</v>
          </cell>
          <cell r="W2747">
            <v>0</v>
          </cell>
          <cell r="X2747">
            <v>4.25</v>
          </cell>
          <cell r="Y2747">
            <v>0</v>
          </cell>
          <cell r="Z2747">
            <v>0</v>
          </cell>
          <cell r="AA2747"/>
          <cell r="AB2747"/>
          <cell r="AC2747"/>
          <cell r="AD2747"/>
          <cell r="AE2747"/>
          <cell r="AF2747"/>
          <cell r="AG2747"/>
          <cell r="AH2747"/>
          <cell r="AI2747"/>
          <cell r="AJ2747"/>
          <cell r="AK2747"/>
          <cell r="AL2747"/>
        </row>
        <row r="2748">
          <cell r="D2748" t="str">
            <v>USD</v>
          </cell>
          <cell r="J2748" t="str">
            <v>LETRAS EN GARANTÍA</v>
          </cell>
          <cell r="L2748" t="str">
            <v>TASA CERO</v>
          </cell>
          <cell r="M2748" t="str">
            <v>Argentina</v>
          </cell>
          <cell r="Q2748" t="str">
            <v>No mercado</v>
          </cell>
          <cell r="R2748">
            <v>4.25</v>
          </cell>
          <cell r="S2748">
            <v>0</v>
          </cell>
          <cell r="T2748">
            <v>0</v>
          </cell>
          <cell r="U2748">
            <v>4.25</v>
          </cell>
          <cell r="V2748">
            <v>0</v>
          </cell>
          <cell r="W2748">
            <v>0</v>
          </cell>
          <cell r="X2748">
            <v>4.25</v>
          </cell>
          <cell r="Y2748">
            <v>0</v>
          </cell>
          <cell r="Z2748">
            <v>0</v>
          </cell>
          <cell r="AA2748"/>
          <cell r="AB2748"/>
          <cell r="AC2748"/>
          <cell r="AD2748"/>
          <cell r="AE2748"/>
          <cell r="AF2748"/>
          <cell r="AG2748"/>
          <cell r="AH2748"/>
          <cell r="AI2748"/>
          <cell r="AJ2748"/>
          <cell r="AK2748"/>
          <cell r="AL2748"/>
        </row>
        <row r="2749">
          <cell r="D2749" t="str">
            <v>USD</v>
          </cell>
          <cell r="J2749" t="str">
            <v>LETRAS EN GARANTÍA</v>
          </cell>
          <cell r="L2749" t="str">
            <v>TASA CERO</v>
          </cell>
          <cell r="M2749" t="str">
            <v>Argentina</v>
          </cell>
          <cell r="Q2749" t="str">
            <v>No mercado</v>
          </cell>
          <cell r="R2749">
            <v>4.25</v>
          </cell>
          <cell r="S2749">
            <v>0</v>
          </cell>
          <cell r="T2749">
            <v>0</v>
          </cell>
          <cell r="U2749">
            <v>4.25</v>
          </cell>
          <cell r="V2749">
            <v>0</v>
          </cell>
          <cell r="W2749">
            <v>0</v>
          </cell>
          <cell r="X2749">
            <v>4.25</v>
          </cell>
          <cell r="Y2749">
            <v>0</v>
          </cell>
          <cell r="Z2749">
            <v>0</v>
          </cell>
          <cell r="AA2749"/>
          <cell r="AB2749"/>
          <cell r="AC2749"/>
          <cell r="AD2749"/>
          <cell r="AE2749"/>
          <cell r="AF2749"/>
          <cell r="AG2749"/>
          <cell r="AH2749"/>
          <cell r="AI2749"/>
          <cell r="AJ2749"/>
          <cell r="AK2749"/>
          <cell r="AL2749"/>
        </row>
        <row r="2750">
          <cell r="D2750" t="str">
            <v>USD</v>
          </cell>
          <cell r="J2750" t="str">
            <v>LETRAS EN GARANTÍA</v>
          </cell>
          <cell r="L2750" t="str">
            <v>TASA CERO</v>
          </cell>
          <cell r="M2750" t="str">
            <v>Argentina</v>
          </cell>
          <cell r="Q2750" t="str">
            <v>No mercado</v>
          </cell>
          <cell r="R2750">
            <v>4.25</v>
          </cell>
          <cell r="S2750">
            <v>0</v>
          </cell>
          <cell r="T2750">
            <v>0</v>
          </cell>
          <cell r="U2750">
            <v>4.25</v>
          </cell>
          <cell r="V2750">
            <v>0</v>
          </cell>
          <cell r="W2750">
            <v>0</v>
          </cell>
          <cell r="X2750">
            <v>4.25</v>
          </cell>
          <cell r="Y2750">
            <v>0</v>
          </cell>
          <cell r="Z2750">
            <v>0</v>
          </cell>
          <cell r="AA2750"/>
          <cell r="AB2750"/>
          <cell r="AC2750"/>
          <cell r="AD2750"/>
          <cell r="AE2750"/>
          <cell r="AF2750"/>
          <cell r="AG2750"/>
          <cell r="AH2750"/>
          <cell r="AI2750"/>
          <cell r="AJ2750"/>
          <cell r="AK2750"/>
          <cell r="AL2750"/>
        </row>
        <row r="2751">
          <cell r="D2751" t="str">
            <v>USD</v>
          </cell>
          <cell r="J2751" t="str">
            <v>LETRAS EN GARANTÍA</v>
          </cell>
          <cell r="L2751" t="str">
            <v>TASA CERO</v>
          </cell>
          <cell r="M2751" t="str">
            <v>Argentina</v>
          </cell>
          <cell r="Q2751" t="str">
            <v>No mercado</v>
          </cell>
          <cell r="R2751">
            <v>4.25</v>
          </cell>
          <cell r="S2751">
            <v>0</v>
          </cell>
          <cell r="T2751">
            <v>0</v>
          </cell>
          <cell r="U2751">
            <v>4.25</v>
          </cell>
          <cell r="V2751">
            <v>0</v>
          </cell>
          <cell r="W2751">
            <v>0</v>
          </cell>
          <cell r="X2751">
            <v>4.25</v>
          </cell>
          <cell r="Y2751">
            <v>0</v>
          </cell>
          <cell r="Z2751">
            <v>0</v>
          </cell>
          <cell r="AA2751"/>
          <cell r="AB2751"/>
          <cell r="AC2751"/>
          <cell r="AD2751"/>
          <cell r="AE2751"/>
          <cell r="AF2751"/>
          <cell r="AG2751"/>
          <cell r="AH2751"/>
          <cell r="AI2751"/>
          <cell r="AJ2751"/>
          <cell r="AK2751"/>
          <cell r="AL2751"/>
        </row>
        <row r="2752">
          <cell r="D2752" t="str">
            <v>USD</v>
          </cell>
          <cell r="J2752" t="str">
            <v>LETRAS EN GARANTÍA</v>
          </cell>
          <cell r="L2752" t="str">
            <v>TASA CERO</v>
          </cell>
          <cell r="M2752" t="str">
            <v>Argentina</v>
          </cell>
          <cell r="Q2752" t="str">
            <v>No mercado</v>
          </cell>
          <cell r="R2752">
            <v>4.25</v>
          </cell>
          <cell r="S2752">
            <v>0</v>
          </cell>
          <cell r="T2752">
            <v>0</v>
          </cell>
          <cell r="U2752">
            <v>4.25</v>
          </cell>
          <cell r="V2752">
            <v>0</v>
          </cell>
          <cell r="W2752">
            <v>0</v>
          </cell>
          <cell r="X2752">
            <v>4.25</v>
          </cell>
          <cell r="Y2752">
            <v>0</v>
          </cell>
          <cell r="Z2752">
            <v>0</v>
          </cell>
          <cell r="AA2752"/>
          <cell r="AB2752"/>
          <cell r="AC2752"/>
          <cell r="AD2752"/>
          <cell r="AE2752"/>
          <cell r="AF2752"/>
          <cell r="AG2752"/>
          <cell r="AH2752"/>
          <cell r="AI2752"/>
          <cell r="AJ2752"/>
          <cell r="AK2752"/>
          <cell r="AL2752"/>
        </row>
        <row r="2753">
          <cell r="D2753" t="str">
            <v>USD</v>
          </cell>
          <cell r="J2753" t="str">
            <v>LETRAS EN GARANTÍA</v>
          </cell>
          <cell r="L2753" t="str">
            <v>TASA CERO</v>
          </cell>
          <cell r="M2753" t="str">
            <v>Argentina</v>
          </cell>
          <cell r="Q2753" t="str">
            <v>No mercado</v>
          </cell>
          <cell r="R2753">
            <v>4.25</v>
          </cell>
          <cell r="S2753">
            <v>0</v>
          </cell>
          <cell r="T2753">
            <v>0</v>
          </cell>
          <cell r="U2753">
            <v>4.25</v>
          </cell>
          <cell r="V2753">
            <v>0</v>
          </cell>
          <cell r="W2753">
            <v>0</v>
          </cell>
          <cell r="X2753">
            <v>4.25</v>
          </cell>
          <cell r="Y2753">
            <v>0</v>
          </cell>
          <cell r="Z2753">
            <v>0</v>
          </cell>
          <cell r="AA2753"/>
          <cell r="AB2753"/>
          <cell r="AC2753"/>
          <cell r="AD2753"/>
          <cell r="AE2753"/>
          <cell r="AF2753"/>
          <cell r="AG2753"/>
          <cell r="AH2753"/>
          <cell r="AI2753"/>
          <cell r="AJ2753"/>
          <cell r="AK2753"/>
          <cell r="AL2753"/>
        </row>
        <row r="2754">
          <cell r="D2754" t="str">
            <v>USD</v>
          </cell>
          <cell r="J2754" t="str">
            <v>LETRAS EN GARANTÍA</v>
          </cell>
          <cell r="L2754" t="str">
            <v>TASA CERO</v>
          </cell>
          <cell r="M2754" t="str">
            <v>Argentina</v>
          </cell>
          <cell r="Q2754" t="str">
            <v>No mercado</v>
          </cell>
          <cell r="R2754">
            <v>4.25</v>
          </cell>
          <cell r="S2754">
            <v>0</v>
          </cell>
          <cell r="T2754">
            <v>0</v>
          </cell>
          <cell r="U2754">
            <v>4.25</v>
          </cell>
          <cell r="V2754">
            <v>0</v>
          </cell>
          <cell r="W2754">
            <v>0</v>
          </cell>
          <cell r="X2754">
            <v>4.25</v>
          </cell>
          <cell r="Y2754">
            <v>0</v>
          </cell>
          <cell r="Z2754">
            <v>0</v>
          </cell>
          <cell r="AA2754"/>
          <cell r="AB2754"/>
          <cell r="AC2754"/>
          <cell r="AD2754"/>
          <cell r="AE2754"/>
          <cell r="AF2754"/>
          <cell r="AG2754"/>
          <cell r="AH2754"/>
          <cell r="AI2754"/>
          <cell r="AJ2754"/>
          <cell r="AK2754"/>
          <cell r="AL2754"/>
        </row>
        <row r="2755">
          <cell r="D2755" t="str">
            <v>USD</v>
          </cell>
          <cell r="J2755" t="str">
            <v>LETRAS EN GARANTÍA</v>
          </cell>
          <cell r="L2755" t="str">
            <v>TASA CERO</v>
          </cell>
          <cell r="M2755" t="str">
            <v>Argentina</v>
          </cell>
          <cell r="Q2755" t="str">
            <v>No mercado</v>
          </cell>
          <cell r="R2755">
            <v>4.25</v>
          </cell>
          <cell r="S2755">
            <v>0</v>
          </cell>
          <cell r="T2755">
            <v>0</v>
          </cell>
          <cell r="U2755">
            <v>4.25</v>
          </cell>
          <cell r="V2755">
            <v>0</v>
          </cell>
          <cell r="W2755">
            <v>0</v>
          </cell>
          <cell r="X2755">
            <v>4.25</v>
          </cell>
          <cell r="Y2755">
            <v>0</v>
          </cell>
          <cell r="Z2755">
            <v>0</v>
          </cell>
          <cell r="AA2755"/>
          <cell r="AB2755"/>
          <cell r="AC2755"/>
          <cell r="AD2755"/>
          <cell r="AE2755"/>
          <cell r="AF2755"/>
          <cell r="AG2755"/>
          <cell r="AH2755"/>
          <cell r="AI2755"/>
          <cell r="AJ2755"/>
          <cell r="AK2755"/>
          <cell r="AL2755"/>
        </row>
        <row r="2756">
          <cell r="D2756" t="str">
            <v>USD</v>
          </cell>
          <cell r="J2756" t="str">
            <v>LETRAS EN GARANTÍA</v>
          </cell>
          <cell r="L2756" t="str">
            <v>TASA CERO</v>
          </cell>
          <cell r="M2756" t="str">
            <v>Argentina</v>
          </cell>
          <cell r="Q2756" t="str">
            <v>No mercado</v>
          </cell>
          <cell r="R2756">
            <v>4.25</v>
          </cell>
          <cell r="S2756">
            <v>0</v>
          </cell>
          <cell r="T2756">
            <v>0</v>
          </cell>
          <cell r="U2756">
            <v>4.25</v>
          </cell>
          <cell r="V2756">
            <v>0</v>
          </cell>
          <cell r="W2756">
            <v>0</v>
          </cell>
          <cell r="X2756">
            <v>4.25</v>
          </cell>
          <cell r="Y2756">
            <v>0</v>
          </cell>
          <cell r="Z2756">
            <v>0</v>
          </cell>
          <cell r="AA2756"/>
          <cell r="AB2756"/>
          <cell r="AC2756"/>
          <cell r="AD2756"/>
          <cell r="AE2756"/>
          <cell r="AF2756"/>
          <cell r="AG2756"/>
          <cell r="AH2756"/>
          <cell r="AI2756"/>
          <cell r="AJ2756"/>
          <cell r="AK2756"/>
          <cell r="AL2756"/>
        </row>
        <row r="2757">
          <cell r="D2757" t="str">
            <v>USD</v>
          </cell>
          <cell r="J2757" t="str">
            <v>LETRAS EN GARANTÍA</v>
          </cell>
          <cell r="L2757" t="str">
            <v>TASA CERO</v>
          </cell>
          <cell r="M2757" t="str">
            <v>Argentina</v>
          </cell>
          <cell r="Q2757" t="str">
            <v>No mercado</v>
          </cell>
          <cell r="R2757">
            <v>4.25</v>
          </cell>
          <cell r="S2757">
            <v>0</v>
          </cell>
          <cell r="T2757">
            <v>0</v>
          </cell>
          <cell r="U2757">
            <v>4.25</v>
          </cell>
          <cell r="V2757">
            <v>0</v>
          </cell>
          <cell r="W2757">
            <v>0</v>
          </cell>
          <cell r="X2757">
            <v>4.25</v>
          </cell>
          <cell r="Y2757">
            <v>0</v>
          </cell>
          <cell r="Z2757">
            <v>0</v>
          </cell>
          <cell r="AA2757"/>
          <cell r="AB2757"/>
          <cell r="AC2757"/>
          <cell r="AD2757"/>
          <cell r="AE2757"/>
          <cell r="AF2757"/>
          <cell r="AG2757"/>
          <cell r="AH2757"/>
          <cell r="AI2757"/>
          <cell r="AJ2757"/>
          <cell r="AK2757"/>
          <cell r="AL2757"/>
        </row>
        <row r="2758">
          <cell r="D2758" t="str">
            <v>USD</v>
          </cell>
          <cell r="J2758" t="str">
            <v>LETRAS EN GARANTÍA</v>
          </cell>
          <cell r="L2758" t="str">
            <v>TASA CERO</v>
          </cell>
          <cell r="M2758" t="str">
            <v>Argentina</v>
          </cell>
          <cell r="Q2758" t="str">
            <v>No mercado</v>
          </cell>
          <cell r="R2758">
            <v>4.25</v>
          </cell>
          <cell r="S2758">
            <v>0</v>
          </cell>
          <cell r="T2758">
            <v>0</v>
          </cell>
          <cell r="U2758">
            <v>4.25</v>
          </cell>
          <cell r="V2758">
            <v>0</v>
          </cell>
          <cell r="W2758">
            <v>0</v>
          </cell>
          <cell r="X2758">
            <v>4.25</v>
          </cell>
          <cell r="Y2758">
            <v>0</v>
          </cell>
          <cell r="Z2758">
            <v>0</v>
          </cell>
          <cell r="AA2758"/>
          <cell r="AB2758"/>
          <cell r="AC2758"/>
          <cell r="AD2758"/>
          <cell r="AE2758"/>
          <cell r="AF2758"/>
          <cell r="AG2758"/>
          <cell r="AH2758"/>
          <cell r="AI2758"/>
          <cell r="AJ2758"/>
          <cell r="AK2758"/>
          <cell r="AL2758"/>
        </row>
        <row r="2759">
          <cell r="D2759" t="str">
            <v>USD</v>
          </cell>
          <cell r="J2759" t="str">
            <v>LETRAS EN GARANTÍA</v>
          </cell>
          <cell r="L2759" t="str">
            <v>TASA CERO</v>
          </cell>
          <cell r="M2759" t="str">
            <v>Argentina</v>
          </cell>
          <cell r="Q2759" t="str">
            <v>No mercado</v>
          </cell>
          <cell r="R2759">
            <v>4.25</v>
          </cell>
          <cell r="S2759">
            <v>0</v>
          </cell>
          <cell r="T2759">
            <v>0</v>
          </cell>
          <cell r="U2759">
            <v>4.25</v>
          </cell>
          <cell r="V2759">
            <v>0</v>
          </cell>
          <cell r="W2759">
            <v>0</v>
          </cell>
          <cell r="X2759">
            <v>4.25</v>
          </cell>
          <cell r="Y2759">
            <v>0</v>
          </cell>
          <cell r="Z2759">
            <v>0</v>
          </cell>
          <cell r="AA2759"/>
          <cell r="AB2759"/>
          <cell r="AC2759"/>
          <cell r="AD2759"/>
          <cell r="AE2759"/>
          <cell r="AF2759"/>
          <cell r="AG2759"/>
          <cell r="AH2759"/>
          <cell r="AI2759"/>
          <cell r="AJ2759"/>
          <cell r="AK2759"/>
          <cell r="AL2759"/>
        </row>
        <row r="2760">
          <cell r="D2760" t="str">
            <v>USD</v>
          </cell>
          <cell r="J2760" t="str">
            <v>LETRAS EN GARANTÍA</v>
          </cell>
          <cell r="L2760" t="str">
            <v>TASA CERO</v>
          </cell>
          <cell r="M2760" t="str">
            <v>Argentina</v>
          </cell>
          <cell r="Q2760" t="str">
            <v>No mercado</v>
          </cell>
          <cell r="R2760">
            <v>4.25</v>
          </cell>
          <cell r="S2760">
            <v>0</v>
          </cell>
          <cell r="T2760">
            <v>0</v>
          </cell>
          <cell r="U2760">
            <v>4.25</v>
          </cell>
          <cell r="V2760">
            <v>0</v>
          </cell>
          <cell r="W2760">
            <v>0</v>
          </cell>
          <cell r="X2760">
            <v>4.25</v>
          </cell>
          <cell r="Y2760">
            <v>0</v>
          </cell>
          <cell r="Z2760">
            <v>0</v>
          </cell>
          <cell r="AA2760"/>
          <cell r="AB2760"/>
          <cell r="AC2760"/>
          <cell r="AD2760"/>
          <cell r="AE2760"/>
          <cell r="AF2760"/>
          <cell r="AG2760"/>
          <cell r="AH2760"/>
          <cell r="AI2760"/>
          <cell r="AJ2760"/>
          <cell r="AK2760"/>
          <cell r="AL2760"/>
        </row>
        <row r="2761">
          <cell r="D2761" t="str">
            <v>USD</v>
          </cell>
          <cell r="J2761" t="str">
            <v>LETRAS EN GARANTÍA</v>
          </cell>
          <cell r="L2761" t="str">
            <v>TASA CERO</v>
          </cell>
          <cell r="M2761" t="str">
            <v>Argentina</v>
          </cell>
          <cell r="Q2761" t="str">
            <v>No mercado</v>
          </cell>
          <cell r="R2761">
            <v>4.25</v>
          </cell>
          <cell r="S2761">
            <v>0</v>
          </cell>
          <cell r="T2761">
            <v>0</v>
          </cell>
          <cell r="U2761">
            <v>4.25</v>
          </cell>
          <cell r="V2761">
            <v>0</v>
          </cell>
          <cell r="W2761">
            <v>0</v>
          </cell>
          <cell r="X2761">
            <v>4.25</v>
          </cell>
          <cell r="Y2761">
            <v>0</v>
          </cell>
          <cell r="Z2761">
            <v>0</v>
          </cell>
          <cell r="AA2761"/>
          <cell r="AB2761"/>
          <cell r="AC2761"/>
          <cell r="AD2761"/>
          <cell r="AE2761"/>
          <cell r="AF2761"/>
          <cell r="AG2761"/>
          <cell r="AH2761"/>
          <cell r="AI2761"/>
          <cell r="AJ2761"/>
          <cell r="AK2761"/>
          <cell r="AL2761"/>
        </row>
        <row r="2762">
          <cell r="D2762" t="str">
            <v>USD</v>
          </cell>
          <cell r="J2762" t="str">
            <v>LETRAS EN GARANTÍA</v>
          </cell>
          <cell r="L2762" t="str">
            <v>TASA CERO</v>
          </cell>
          <cell r="M2762" t="str">
            <v>Argentina</v>
          </cell>
          <cell r="Q2762" t="str">
            <v>No mercado</v>
          </cell>
          <cell r="R2762">
            <v>5.2</v>
          </cell>
          <cell r="S2762">
            <v>0</v>
          </cell>
          <cell r="T2762">
            <v>0</v>
          </cell>
          <cell r="U2762">
            <v>5.2</v>
          </cell>
          <cell r="V2762">
            <v>0</v>
          </cell>
          <cell r="W2762">
            <v>0</v>
          </cell>
          <cell r="X2762">
            <v>5.2</v>
          </cell>
          <cell r="Y2762">
            <v>0</v>
          </cell>
          <cell r="Z2762">
            <v>0</v>
          </cell>
          <cell r="AA2762"/>
          <cell r="AB2762"/>
          <cell r="AC2762"/>
          <cell r="AD2762"/>
          <cell r="AE2762"/>
          <cell r="AF2762"/>
          <cell r="AG2762"/>
          <cell r="AH2762"/>
          <cell r="AI2762"/>
          <cell r="AJ2762"/>
          <cell r="AK2762"/>
          <cell r="AL2762"/>
        </row>
        <row r="2763">
          <cell r="D2763" t="str">
            <v>USD</v>
          </cell>
          <cell r="J2763" t="str">
            <v>LETRAS EN GARANTÍA</v>
          </cell>
          <cell r="L2763" t="str">
            <v>TASA CERO</v>
          </cell>
          <cell r="M2763" t="str">
            <v>Argentina</v>
          </cell>
          <cell r="Q2763" t="str">
            <v>No mercado</v>
          </cell>
          <cell r="R2763">
            <v>5.2</v>
          </cell>
          <cell r="S2763">
            <v>0</v>
          </cell>
          <cell r="T2763">
            <v>0</v>
          </cell>
          <cell r="U2763">
            <v>5.2</v>
          </cell>
          <cell r="V2763">
            <v>0</v>
          </cell>
          <cell r="W2763">
            <v>0</v>
          </cell>
          <cell r="X2763">
            <v>5.2</v>
          </cell>
          <cell r="Y2763">
            <v>0</v>
          </cell>
          <cell r="Z2763">
            <v>0</v>
          </cell>
          <cell r="AA2763"/>
          <cell r="AB2763"/>
          <cell r="AC2763"/>
          <cell r="AD2763"/>
          <cell r="AE2763"/>
          <cell r="AF2763"/>
          <cell r="AG2763"/>
          <cell r="AH2763"/>
          <cell r="AI2763"/>
          <cell r="AJ2763"/>
          <cell r="AK2763"/>
          <cell r="AL2763"/>
        </row>
        <row r="2764">
          <cell r="D2764" t="str">
            <v>USD</v>
          </cell>
          <cell r="J2764" t="str">
            <v>LETRAS EN GARANTÍA</v>
          </cell>
          <cell r="L2764" t="str">
            <v>TASA CERO</v>
          </cell>
          <cell r="M2764" t="str">
            <v>Argentina</v>
          </cell>
          <cell r="Q2764" t="str">
            <v>No mercado</v>
          </cell>
          <cell r="R2764">
            <v>5.2</v>
          </cell>
          <cell r="S2764">
            <v>0</v>
          </cell>
          <cell r="T2764">
            <v>0</v>
          </cell>
          <cell r="U2764">
            <v>5.2</v>
          </cell>
          <cell r="V2764">
            <v>0</v>
          </cell>
          <cell r="W2764">
            <v>0</v>
          </cell>
          <cell r="X2764">
            <v>5.2</v>
          </cell>
          <cell r="Y2764">
            <v>0</v>
          </cell>
          <cell r="Z2764">
            <v>0</v>
          </cell>
          <cell r="AA2764"/>
          <cell r="AB2764"/>
          <cell r="AC2764"/>
          <cell r="AD2764"/>
          <cell r="AE2764"/>
          <cell r="AF2764"/>
          <cell r="AG2764"/>
          <cell r="AH2764"/>
          <cell r="AI2764"/>
          <cell r="AJ2764"/>
          <cell r="AK2764"/>
          <cell r="AL2764"/>
        </row>
        <row r="2765">
          <cell r="D2765" t="str">
            <v>USD</v>
          </cell>
          <cell r="J2765" t="str">
            <v>LETRAS EN GARANTÍA</v>
          </cell>
          <cell r="L2765" t="str">
            <v>TASA CERO</v>
          </cell>
          <cell r="M2765" t="str">
            <v>Argentina</v>
          </cell>
          <cell r="Q2765" t="str">
            <v>No mercado</v>
          </cell>
          <cell r="R2765">
            <v>5.2</v>
          </cell>
          <cell r="S2765">
            <v>0</v>
          </cell>
          <cell r="T2765">
            <v>0</v>
          </cell>
          <cell r="U2765">
            <v>5.2</v>
          </cell>
          <cell r="V2765">
            <v>0</v>
          </cell>
          <cell r="W2765">
            <v>0</v>
          </cell>
          <cell r="X2765">
            <v>5.2</v>
          </cell>
          <cell r="Y2765">
            <v>0</v>
          </cell>
          <cell r="Z2765">
            <v>0</v>
          </cell>
          <cell r="AA2765"/>
          <cell r="AB2765"/>
          <cell r="AC2765"/>
          <cell r="AD2765"/>
          <cell r="AE2765"/>
          <cell r="AF2765"/>
          <cell r="AG2765"/>
          <cell r="AH2765"/>
          <cell r="AI2765"/>
          <cell r="AJ2765"/>
          <cell r="AK2765"/>
          <cell r="AL2765"/>
        </row>
        <row r="2766">
          <cell r="D2766" t="str">
            <v>USD</v>
          </cell>
          <cell r="J2766" t="str">
            <v>LETRAS EN GARANTÍA</v>
          </cell>
          <cell r="L2766" t="str">
            <v>TASA CERO</v>
          </cell>
          <cell r="M2766" t="str">
            <v>Argentina</v>
          </cell>
          <cell r="Q2766" t="str">
            <v>No mercado</v>
          </cell>
          <cell r="R2766">
            <v>5.2</v>
          </cell>
          <cell r="S2766">
            <v>0</v>
          </cell>
          <cell r="T2766">
            <v>0</v>
          </cell>
          <cell r="U2766">
            <v>5.2</v>
          </cell>
          <cell r="V2766">
            <v>0</v>
          </cell>
          <cell r="W2766">
            <v>0</v>
          </cell>
          <cell r="X2766">
            <v>5.2</v>
          </cell>
          <cell r="Y2766">
            <v>0</v>
          </cell>
          <cell r="Z2766">
            <v>0</v>
          </cell>
          <cell r="AA2766"/>
          <cell r="AB2766"/>
          <cell r="AC2766"/>
          <cell r="AD2766"/>
          <cell r="AE2766"/>
          <cell r="AF2766"/>
          <cell r="AG2766"/>
          <cell r="AH2766"/>
          <cell r="AI2766"/>
          <cell r="AJ2766"/>
          <cell r="AK2766"/>
          <cell r="AL2766"/>
        </row>
        <row r="2767">
          <cell r="D2767" t="str">
            <v>USD</v>
          </cell>
          <cell r="J2767" t="str">
            <v>LETRAS EN GARANTÍA</v>
          </cell>
          <cell r="L2767" t="str">
            <v>TASA CERO</v>
          </cell>
          <cell r="M2767" t="str">
            <v>Argentina</v>
          </cell>
          <cell r="Q2767" t="str">
            <v>No mercado</v>
          </cell>
          <cell r="R2767">
            <v>5.2</v>
          </cell>
          <cell r="S2767">
            <v>0</v>
          </cell>
          <cell r="T2767">
            <v>0</v>
          </cell>
          <cell r="U2767">
            <v>5.2</v>
          </cell>
          <cell r="V2767">
            <v>0</v>
          </cell>
          <cell r="W2767">
            <v>0</v>
          </cell>
          <cell r="X2767">
            <v>5.2</v>
          </cell>
          <cell r="Y2767">
            <v>0</v>
          </cell>
          <cell r="Z2767">
            <v>0</v>
          </cell>
          <cell r="AA2767"/>
          <cell r="AB2767"/>
          <cell r="AC2767"/>
          <cell r="AD2767"/>
          <cell r="AE2767"/>
          <cell r="AF2767"/>
          <cell r="AG2767"/>
          <cell r="AH2767"/>
          <cell r="AI2767"/>
          <cell r="AJ2767"/>
          <cell r="AK2767"/>
          <cell r="AL2767"/>
        </row>
        <row r="2768">
          <cell r="D2768" t="str">
            <v>USD</v>
          </cell>
          <cell r="J2768" t="str">
            <v>LETRAS EN GARANTÍA</v>
          </cell>
          <cell r="L2768" t="str">
            <v>TASA CERO</v>
          </cell>
          <cell r="M2768" t="str">
            <v>Argentina</v>
          </cell>
          <cell r="Q2768" t="str">
            <v>No mercado</v>
          </cell>
          <cell r="R2768">
            <v>5.2</v>
          </cell>
          <cell r="S2768">
            <v>0</v>
          </cell>
          <cell r="T2768">
            <v>0</v>
          </cell>
          <cell r="U2768">
            <v>5.2</v>
          </cell>
          <cell r="V2768">
            <v>0</v>
          </cell>
          <cell r="W2768">
            <v>0</v>
          </cell>
          <cell r="X2768">
            <v>5.2</v>
          </cell>
          <cell r="Y2768">
            <v>0</v>
          </cell>
          <cell r="Z2768">
            <v>0</v>
          </cell>
          <cell r="AA2768"/>
          <cell r="AB2768"/>
          <cell r="AC2768"/>
          <cell r="AD2768"/>
          <cell r="AE2768"/>
          <cell r="AF2768"/>
          <cell r="AG2768"/>
          <cell r="AH2768"/>
          <cell r="AI2768"/>
          <cell r="AJ2768"/>
          <cell r="AK2768"/>
          <cell r="AL2768"/>
        </row>
        <row r="2769">
          <cell r="D2769" t="str">
            <v>USD</v>
          </cell>
          <cell r="J2769" t="str">
            <v>LETRAS EN GARANTÍA</v>
          </cell>
          <cell r="L2769" t="str">
            <v>TASA CERO</v>
          </cell>
          <cell r="M2769" t="str">
            <v>Argentina</v>
          </cell>
          <cell r="Q2769" t="str">
            <v>No mercado</v>
          </cell>
          <cell r="R2769">
            <v>5.2</v>
          </cell>
          <cell r="S2769">
            <v>0</v>
          </cell>
          <cell r="T2769">
            <v>0</v>
          </cell>
          <cell r="U2769">
            <v>5.2</v>
          </cell>
          <cell r="V2769">
            <v>0</v>
          </cell>
          <cell r="W2769">
            <v>0</v>
          </cell>
          <cell r="X2769">
            <v>5.2</v>
          </cell>
          <cell r="Y2769">
            <v>0</v>
          </cell>
          <cell r="Z2769">
            <v>0</v>
          </cell>
          <cell r="AA2769"/>
          <cell r="AB2769"/>
          <cell r="AC2769"/>
          <cell r="AD2769"/>
          <cell r="AE2769"/>
          <cell r="AF2769"/>
          <cell r="AG2769"/>
          <cell r="AH2769"/>
          <cell r="AI2769"/>
          <cell r="AJ2769"/>
          <cell r="AK2769"/>
          <cell r="AL2769"/>
        </row>
        <row r="2770">
          <cell r="D2770" t="str">
            <v>USD</v>
          </cell>
          <cell r="J2770" t="str">
            <v>LETRAS EN GARANTÍA</v>
          </cell>
          <cell r="L2770" t="str">
            <v>TASA CERO</v>
          </cell>
          <cell r="M2770" t="str">
            <v>Argentina</v>
          </cell>
          <cell r="Q2770" t="str">
            <v>No mercado</v>
          </cell>
          <cell r="R2770">
            <v>5.2</v>
          </cell>
          <cell r="S2770">
            <v>0</v>
          </cell>
          <cell r="T2770">
            <v>0</v>
          </cell>
          <cell r="U2770">
            <v>5.2</v>
          </cell>
          <cell r="V2770">
            <v>0</v>
          </cell>
          <cell r="W2770">
            <v>0</v>
          </cell>
          <cell r="X2770">
            <v>5.2</v>
          </cell>
          <cell r="Y2770">
            <v>0</v>
          </cell>
          <cell r="Z2770">
            <v>0</v>
          </cell>
          <cell r="AA2770"/>
          <cell r="AB2770"/>
          <cell r="AC2770"/>
          <cell r="AD2770"/>
          <cell r="AE2770"/>
          <cell r="AF2770"/>
          <cell r="AG2770"/>
          <cell r="AH2770"/>
          <cell r="AI2770"/>
          <cell r="AJ2770"/>
          <cell r="AK2770"/>
          <cell r="AL2770"/>
        </row>
        <row r="2771">
          <cell r="D2771" t="str">
            <v>USD</v>
          </cell>
          <cell r="J2771" t="str">
            <v>LETRAS EN GARANTÍA</v>
          </cell>
          <cell r="L2771" t="str">
            <v>TASA CERO</v>
          </cell>
          <cell r="M2771" t="str">
            <v>Argentina</v>
          </cell>
          <cell r="Q2771" t="str">
            <v>No mercado</v>
          </cell>
          <cell r="R2771">
            <v>5.2</v>
          </cell>
          <cell r="S2771">
            <v>0</v>
          </cell>
          <cell r="T2771">
            <v>0</v>
          </cell>
          <cell r="U2771">
            <v>5.2</v>
          </cell>
          <cell r="V2771">
            <v>0</v>
          </cell>
          <cell r="W2771">
            <v>0</v>
          </cell>
          <cell r="X2771">
            <v>5.2</v>
          </cell>
          <cell r="Y2771">
            <v>0</v>
          </cell>
          <cell r="Z2771">
            <v>0</v>
          </cell>
          <cell r="AA2771"/>
          <cell r="AB2771"/>
          <cell r="AC2771"/>
          <cell r="AD2771"/>
          <cell r="AE2771"/>
          <cell r="AF2771"/>
          <cell r="AG2771"/>
          <cell r="AH2771"/>
          <cell r="AI2771"/>
          <cell r="AJ2771"/>
          <cell r="AK2771"/>
          <cell r="AL2771"/>
        </row>
        <row r="2772">
          <cell r="D2772" t="str">
            <v>USD</v>
          </cell>
          <cell r="J2772" t="str">
            <v>LETRAS EN GARANTÍA</v>
          </cell>
          <cell r="L2772" t="str">
            <v>TASA CERO</v>
          </cell>
          <cell r="M2772" t="str">
            <v>Argentina</v>
          </cell>
          <cell r="Q2772" t="str">
            <v>No mercado</v>
          </cell>
          <cell r="R2772">
            <v>5.2</v>
          </cell>
          <cell r="S2772">
            <v>0</v>
          </cell>
          <cell r="T2772">
            <v>0</v>
          </cell>
          <cell r="U2772">
            <v>5.2</v>
          </cell>
          <cell r="V2772">
            <v>0</v>
          </cell>
          <cell r="W2772">
            <v>0</v>
          </cell>
          <cell r="X2772">
            <v>5.2</v>
          </cell>
          <cell r="Y2772">
            <v>0</v>
          </cell>
          <cell r="Z2772">
            <v>0</v>
          </cell>
          <cell r="AA2772"/>
          <cell r="AB2772"/>
          <cell r="AC2772"/>
          <cell r="AD2772"/>
          <cell r="AE2772"/>
          <cell r="AF2772"/>
          <cell r="AG2772"/>
          <cell r="AH2772"/>
          <cell r="AI2772"/>
          <cell r="AJ2772"/>
          <cell r="AK2772"/>
          <cell r="AL2772"/>
        </row>
        <row r="2773">
          <cell r="D2773" t="str">
            <v>USD</v>
          </cell>
          <cell r="J2773" t="str">
            <v>LETRAS EN GARANTÍA</v>
          </cell>
          <cell r="L2773" t="str">
            <v>TASA CERO</v>
          </cell>
          <cell r="M2773" t="str">
            <v>Argentina</v>
          </cell>
          <cell r="Q2773" t="str">
            <v>No mercado</v>
          </cell>
          <cell r="R2773">
            <v>5.2</v>
          </cell>
          <cell r="S2773">
            <v>0</v>
          </cell>
          <cell r="T2773">
            <v>0</v>
          </cell>
          <cell r="U2773">
            <v>5.2</v>
          </cell>
          <cell r="V2773">
            <v>0</v>
          </cell>
          <cell r="W2773">
            <v>0</v>
          </cell>
          <cell r="X2773">
            <v>5.2</v>
          </cell>
          <cell r="Y2773">
            <v>0</v>
          </cell>
          <cell r="Z2773">
            <v>0</v>
          </cell>
          <cell r="AA2773"/>
          <cell r="AB2773"/>
          <cell r="AC2773"/>
          <cell r="AD2773"/>
          <cell r="AE2773"/>
          <cell r="AF2773"/>
          <cell r="AG2773"/>
          <cell r="AH2773"/>
          <cell r="AI2773"/>
          <cell r="AJ2773"/>
          <cell r="AK2773"/>
          <cell r="AL2773"/>
        </row>
        <row r="2774">
          <cell r="D2774" t="str">
            <v>USD</v>
          </cell>
          <cell r="J2774" t="str">
            <v>LETRAS EN GARANTÍA</v>
          </cell>
          <cell r="L2774" t="str">
            <v>TASA CERO</v>
          </cell>
          <cell r="M2774" t="str">
            <v>Argentina</v>
          </cell>
          <cell r="Q2774" t="str">
            <v>No mercado</v>
          </cell>
          <cell r="R2774">
            <v>5.2</v>
          </cell>
          <cell r="S2774">
            <v>0</v>
          </cell>
          <cell r="T2774">
            <v>0</v>
          </cell>
          <cell r="U2774">
            <v>5.2</v>
          </cell>
          <cell r="V2774">
            <v>0</v>
          </cell>
          <cell r="W2774">
            <v>0</v>
          </cell>
          <cell r="X2774">
            <v>5.2</v>
          </cell>
          <cell r="Y2774">
            <v>0</v>
          </cell>
          <cell r="Z2774">
            <v>0</v>
          </cell>
          <cell r="AA2774"/>
          <cell r="AB2774"/>
          <cell r="AC2774"/>
          <cell r="AD2774"/>
          <cell r="AE2774"/>
          <cell r="AF2774"/>
          <cell r="AG2774"/>
          <cell r="AH2774"/>
          <cell r="AI2774"/>
          <cell r="AJ2774"/>
          <cell r="AK2774"/>
          <cell r="AL2774"/>
        </row>
        <row r="2775">
          <cell r="D2775" t="str">
            <v>USD</v>
          </cell>
          <cell r="J2775" t="str">
            <v>LETRAS EN GARANTÍA</v>
          </cell>
          <cell r="L2775" t="str">
            <v>TASA CERO</v>
          </cell>
          <cell r="M2775" t="str">
            <v>Argentina</v>
          </cell>
          <cell r="Q2775" t="str">
            <v>No mercado</v>
          </cell>
          <cell r="R2775">
            <v>5.2</v>
          </cell>
          <cell r="S2775">
            <v>0</v>
          </cell>
          <cell r="T2775">
            <v>0</v>
          </cell>
          <cell r="U2775">
            <v>5.2</v>
          </cell>
          <cell r="V2775">
            <v>0</v>
          </cell>
          <cell r="W2775">
            <v>0</v>
          </cell>
          <cell r="X2775">
            <v>5.2</v>
          </cell>
          <cell r="Y2775">
            <v>0</v>
          </cell>
          <cell r="Z2775">
            <v>0</v>
          </cell>
          <cell r="AA2775"/>
          <cell r="AB2775"/>
          <cell r="AC2775"/>
          <cell r="AD2775"/>
          <cell r="AE2775"/>
          <cell r="AF2775"/>
          <cell r="AG2775"/>
          <cell r="AH2775"/>
          <cell r="AI2775"/>
          <cell r="AJ2775"/>
          <cell r="AK2775"/>
          <cell r="AL2775"/>
        </row>
        <row r="2776">
          <cell r="D2776" t="str">
            <v>USD</v>
          </cell>
          <cell r="J2776" t="str">
            <v>LETRAS EN GARANTÍA</v>
          </cell>
          <cell r="L2776" t="str">
            <v>TASA CERO</v>
          </cell>
          <cell r="M2776" t="str">
            <v>Argentina</v>
          </cell>
          <cell r="Q2776" t="str">
            <v>No mercado</v>
          </cell>
          <cell r="R2776">
            <v>5.2</v>
          </cell>
          <cell r="S2776">
            <v>0</v>
          </cell>
          <cell r="T2776">
            <v>0</v>
          </cell>
          <cell r="U2776">
            <v>5.2</v>
          </cell>
          <cell r="V2776">
            <v>0</v>
          </cell>
          <cell r="W2776">
            <v>0</v>
          </cell>
          <cell r="X2776">
            <v>5.2</v>
          </cell>
          <cell r="Y2776">
            <v>0</v>
          </cell>
          <cell r="Z2776">
            <v>0</v>
          </cell>
          <cell r="AA2776"/>
          <cell r="AB2776"/>
          <cell r="AC2776"/>
          <cell r="AD2776"/>
          <cell r="AE2776"/>
          <cell r="AF2776"/>
          <cell r="AG2776"/>
          <cell r="AH2776"/>
          <cell r="AI2776"/>
          <cell r="AJ2776"/>
          <cell r="AK2776"/>
          <cell r="AL2776"/>
        </row>
        <row r="2777">
          <cell r="D2777" t="str">
            <v>USD</v>
          </cell>
          <cell r="J2777" t="str">
            <v>LETRAS EN GARANTÍA</v>
          </cell>
          <cell r="L2777" t="str">
            <v>TASA CERO</v>
          </cell>
          <cell r="M2777" t="str">
            <v>Argentina</v>
          </cell>
          <cell r="Q2777" t="str">
            <v>No mercado</v>
          </cell>
          <cell r="R2777">
            <v>5.2</v>
          </cell>
          <cell r="S2777">
            <v>0</v>
          </cell>
          <cell r="T2777">
            <v>0</v>
          </cell>
          <cell r="U2777">
            <v>5.2</v>
          </cell>
          <cell r="V2777">
            <v>0</v>
          </cell>
          <cell r="W2777">
            <v>0</v>
          </cell>
          <cell r="X2777">
            <v>5.2</v>
          </cell>
          <cell r="Y2777">
            <v>0</v>
          </cell>
          <cell r="Z2777">
            <v>0</v>
          </cell>
          <cell r="AA2777"/>
          <cell r="AB2777"/>
          <cell r="AC2777"/>
          <cell r="AD2777"/>
          <cell r="AE2777"/>
          <cell r="AF2777"/>
          <cell r="AG2777"/>
          <cell r="AH2777"/>
          <cell r="AI2777"/>
          <cell r="AJ2777"/>
          <cell r="AK2777"/>
          <cell r="AL2777"/>
        </row>
        <row r="2778">
          <cell r="D2778" t="str">
            <v>USD</v>
          </cell>
          <cell r="J2778" t="str">
            <v>LETRAS EN GARANTÍA</v>
          </cell>
          <cell r="L2778" t="str">
            <v>TASA CERO</v>
          </cell>
          <cell r="M2778" t="str">
            <v>Argentina</v>
          </cell>
          <cell r="Q2778" t="str">
            <v>No mercado</v>
          </cell>
          <cell r="R2778">
            <v>5.2</v>
          </cell>
          <cell r="S2778">
            <v>0</v>
          </cell>
          <cell r="T2778">
            <v>0</v>
          </cell>
          <cell r="U2778">
            <v>5.2</v>
          </cell>
          <cell r="V2778">
            <v>0</v>
          </cell>
          <cell r="W2778">
            <v>0</v>
          </cell>
          <cell r="X2778">
            <v>5.2</v>
          </cell>
          <cell r="Y2778">
            <v>0</v>
          </cell>
          <cell r="Z2778">
            <v>0</v>
          </cell>
          <cell r="AA2778"/>
          <cell r="AB2778"/>
          <cell r="AC2778"/>
          <cell r="AD2778"/>
          <cell r="AE2778"/>
          <cell r="AF2778"/>
          <cell r="AG2778"/>
          <cell r="AH2778"/>
          <cell r="AI2778"/>
          <cell r="AJ2778"/>
          <cell r="AK2778"/>
          <cell r="AL2778"/>
        </row>
        <row r="2779">
          <cell r="D2779" t="str">
            <v>USD</v>
          </cell>
          <cell r="J2779" t="str">
            <v>LETRAS EN GARANTÍA</v>
          </cell>
          <cell r="L2779" t="str">
            <v>TASA CERO</v>
          </cell>
          <cell r="M2779" t="str">
            <v>Argentina</v>
          </cell>
          <cell r="Q2779" t="str">
            <v>No mercado</v>
          </cell>
          <cell r="R2779">
            <v>5.2</v>
          </cell>
          <cell r="S2779">
            <v>0</v>
          </cell>
          <cell r="T2779">
            <v>0</v>
          </cell>
          <cell r="U2779">
            <v>5.2</v>
          </cell>
          <cell r="V2779">
            <v>0</v>
          </cell>
          <cell r="W2779">
            <v>0</v>
          </cell>
          <cell r="X2779">
            <v>5.2</v>
          </cell>
          <cell r="Y2779">
            <v>0</v>
          </cell>
          <cell r="Z2779">
            <v>0</v>
          </cell>
          <cell r="AA2779"/>
          <cell r="AB2779"/>
          <cell r="AC2779"/>
          <cell r="AD2779"/>
          <cell r="AE2779"/>
          <cell r="AF2779"/>
          <cell r="AG2779"/>
          <cell r="AH2779"/>
          <cell r="AI2779"/>
          <cell r="AJ2779"/>
          <cell r="AK2779"/>
          <cell r="AL2779"/>
        </row>
        <row r="2780">
          <cell r="D2780" t="str">
            <v>USD</v>
          </cell>
          <cell r="J2780" t="str">
            <v>LETRAS EN GARANTÍA</v>
          </cell>
          <cell r="L2780" t="str">
            <v>TASA CERO</v>
          </cell>
          <cell r="M2780" t="str">
            <v>Argentina</v>
          </cell>
          <cell r="Q2780" t="str">
            <v>No mercado</v>
          </cell>
          <cell r="R2780">
            <v>5.2</v>
          </cell>
          <cell r="S2780">
            <v>0</v>
          </cell>
          <cell r="T2780">
            <v>0</v>
          </cell>
          <cell r="U2780">
            <v>5.2</v>
          </cell>
          <cell r="V2780">
            <v>0</v>
          </cell>
          <cell r="W2780">
            <v>0</v>
          </cell>
          <cell r="X2780">
            <v>5.2</v>
          </cell>
          <cell r="Y2780">
            <v>0</v>
          </cell>
          <cell r="Z2780">
            <v>0</v>
          </cell>
          <cell r="AA2780"/>
          <cell r="AB2780"/>
          <cell r="AC2780"/>
          <cell r="AD2780"/>
          <cell r="AE2780"/>
          <cell r="AF2780"/>
          <cell r="AG2780"/>
          <cell r="AH2780"/>
          <cell r="AI2780"/>
          <cell r="AJ2780"/>
          <cell r="AK2780"/>
          <cell r="AL2780"/>
        </row>
        <row r="2781">
          <cell r="D2781" t="str">
            <v>USD</v>
          </cell>
          <cell r="J2781" t="str">
            <v>LETRAS EN GARANTÍA</v>
          </cell>
          <cell r="L2781" t="str">
            <v>TASA CERO</v>
          </cell>
          <cell r="M2781" t="str">
            <v>Argentina</v>
          </cell>
          <cell r="Q2781" t="str">
            <v>No mercado</v>
          </cell>
          <cell r="R2781">
            <v>5.2</v>
          </cell>
          <cell r="S2781">
            <v>0</v>
          </cell>
          <cell r="T2781">
            <v>0</v>
          </cell>
          <cell r="U2781">
            <v>5.2</v>
          </cell>
          <cell r="V2781">
            <v>0</v>
          </cell>
          <cell r="W2781">
            <v>0</v>
          </cell>
          <cell r="X2781">
            <v>5.2</v>
          </cell>
          <cell r="Y2781">
            <v>0</v>
          </cell>
          <cell r="Z2781">
            <v>0</v>
          </cell>
          <cell r="AA2781"/>
          <cell r="AB2781"/>
          <cell r="AC2781"/>
          <cell r="AD2781"/>
          <cell r="AE2781"/>
          <cell r="AF2781"/>
          <cell r="AG2781"/>
          <cell r="AH2781"/>
          <cell r="AI2781"/>
          <cell r="AJ2781"/>
          <cell r="AK2781"/>
          <cell r="AL2781"/>
        </row>
        <row r="2782">
          <cell r="D2782" t="str">
            <v>USD</v>
          </cell>
          <cell r="J2782" t="str">
            <v>LETRAS EN GARANTÍA</v>
          </cell>
          <cell r="L2782" t="str">
            <v>TASA CERO</v>
          </cell>
          <cell r="M2782" t="str">
            <v>Argentina</v>
          </cell>
          <cell r="Q2782" t="str">
            <v>No mercado</v>
          </cell>
          <cell r="R2782">
            <v>5.2</v>
          </cell>
          <cell r="S2782">
            <v>0</v>
          </cell>
          <cell r="T2782">
            <v>0</v>
          </cell>
          <cell r="U2782">
            <v>5.2</v>
          </cell>
          <cell r="V2782">
            <v>0</v>
          </cell>
          <cell r="W2782">
            <v>0</v>
          </cell>
          <cell r="X2782">
            <v>5.2</v>
          </cell>
          <cell r="Y2782">
            <v>0</v>
          </cell>
          <cell r="Z2782">
            <v>0</v>
          </cell>
          <cell r="AA2782"/>
          <cell r="AB2782"/>
          <cell r="AC2782"/>
          <cell r="AD2782"/>
          <cell r="AE2782"/>
          <cell r="AF2782"/>
          <cell r="AG2782"/>
          <cell r="AH2782"/>
          <cell r="AI2782"/>
          <cell r="AJ2782"/>
          <cell r="AK2782"/>
          <cell r="AL2782"/>
        </row>
        <row r="2783">
          <cell r="D2783" t="str">
            <v>USD</v>
          </cell>
          <cell r="J2783" t="str">
            <v>LETRAS EN GARANTÍA</v>
          </cell>
          <cell r="L2783" t="str">
            <v>TASA CERO</v>
          </cell>
          <cell r="M2783" t="str">
            <v>Argentina</v>
          </cell>
          <cell r="Q2783" t="str">
            <v>No mercado</v>
          </cell>
          <cell r="R2783">
            <v>5.2</v>
          </cell>
          <cell r="S2783">
            <v>0</v>
          </cell>
          <cell r="T2783">
            <v>0</v>
          </cell>
          <cell r="U2783">
            <v>5.2</v>
          </cell>
          <cell r="V2783">
            <v>0</v>
          </cell>
          <cell r="W2783">
            <v>0</v>
          </cell>
          <cell r="X2783">
            <v>5.2</v>
          </cell>
          <cell r="Y2783">
            <v>0</v>
          </cell>
          <cell r="Z2783">
            <v>0</v>
          </cell>
          <cell r="AA2783"/>
          <cell r="AB2783"/>
          <cell r="AC2783"/>
          <cell r="AD2783"/>
          <cell r="AE2783"/>
          <cell r="AF2783"/>
          <cell r="AG2783"/>
          <cell r="AH2783"/>
          <cell r="AI2783"/>
          <cell r="AJ2783"/>
          <cell r="AK2783"/>
          <cell r="AL2783"/>
        </row>
        <row r="2784">
          <cell r="D2784" t="str">
            <v>USD</v>
          </cell>
          <cell r="J2784" t="str">
            <v>LETRAS EN GARANTÍA</v>
          </cell>
          <cell r="L2784" t="str">
            <v>TASA CERO</v>
          </cell>
          <cell r="M2784" t="str">
            <v>Argentina</v>
          </cell>
          <cell r="Q2784" t="str">
            <v>No mercado</v>
          </cell>
          <cell r="R2784">
            <v>5.2</v>
          </cell>
          <cell r="S2784">
            <v>0</v>
          </cell>
          <cell r="T2784">
            <v>0</v>
          </cell>
          <cell r="U2784">
            <v>5.2</v>
          </cell>
          <cell r="V2784">
            <v>0</v>
          </cell>
          <cell r="W2784">
            <v>0</v>
          </cell>
          <cell r="X2784">
            <v>5.2</v>
          </cell>
          <cell r="Y2784">
            <v>0</v>
          </cell>
          <cell r="Z2784">
            <v>0</v>
          </cell>
          <cell r="AA2784"/>
          <cell r="AB2784"/>
          <cell r="AC2784"/>
          <cell r="AD2784"/>
          <cell r="AE2784"/>
          <cell r="AF2784"/>
          <cell r="AG2784"/>
          <cell r="AH2784"/>
          <cell r="AI2784"/>
          <cell r="AJ2784"/>
          <cell r="AK2784"/>
          <cell r="AL2784"/>
        </row>
        <row r="2785">
          <cell r="D2785" t="str">
            <v>USD</v>
          </cell>
          <cell r="J2785" t="str">
            <v>LETRAS EN GARANTÍA</v>
          </cell>
          <cell r="L2785" t="str">
            <v>TASA CERO</v>
          </cell>
          <cell r="M2785" t="str">
            <v>Argentina</v>
          </cell>
          <cell r="Q2785" t="str">
            <v>No mercado</v>
          </cell>
          <cell r="R2785">
            <v>5.2</v>
          </cell>
          <cell r="S2785">
            <v>0</v>
          </cell>
          <cell r="T2785">
            <v>0</v>
          </cell>
          <cell r="U2785">
            <v>5.2</v>
          </cell>
          <cell r="V2785">
            <v>0</v>
          </cell>
          <cell r="W2785">
            <v>0</v>
          </cell>
          <cell r="X2785">
            <v>5.2</v>
          </cell>
          <cell r="Y2785">
            <v>0</v>
          </cell>
          <cell r="Z2785">
            <v>0</v>
          </cell>
          <cell r="AA2785"/>
          <cell r="AB2785"/>
          <cell r="AC2785"/>
          <cell r="AD2785"/>
          <cell r="AE2785"/>
          <cell r="AF2785"/>
          <cell r="AG2785"/>
          <cell r="AH2785"/>
          <cell r="AI2785"/>
          <cell r="AJ2785"/>
          <cell r="AK2785"/>
          <cell r="AL2785"/>
        </row>
        <row r="2786">
          <cell r="D2786" t="str">
            <v>USD</v>
          </cell>
          <cell r="J2786" t="str">
            <v>LETRAS EN GARANTÍA</v>
          </cell>
          <cell r="L2786" t="str">
            <v>TASA CERO</v>
          </cell>
          <cell r="M2786" t="str">
            <v>Argentina</v>
          </cell>
          <cell r="Q2786" t="str">
            <v>No mercado</v>
          </cell>
          <cell r="R2786">
            <v>5.2</v>
          </cell>
          <cell r="S2786">
            <v>0</v>
          </cell>
          <cell r="T2786">
            <v>0</v>
          </cell>
          <cell r="U2786">
            <v>5.2</v>
          </cell>
          <cell r="V2786">
            <v>0</v>
          </cell>
          <cell r="W2786">
            <v>0</v>
          </cell>
          <cell r="X2786">
            <v>5.2</v>
          </cell>
          <cell r="Y2786">
            <v>0</v>
          </cell>
          <cell r="Z2786">
            <v>0</v>
          </cell>
          <cell r="AA2786"/>
          <cell r="AB2786"/>
          <cell r="AC2786"/>
          <cell r="AD2786"/>
          <cell r="AE2786"/>
          <cell r="AF2786"/>
          <cell r="AG2786"/>
          <cell r="AH2786"/>
          <cell r="AI2786"/>
          <cell r="AJ2786"/>
          <cell r="AK2786"/>
          <cell r="AL2786"/>
        </row>
        <row r="2787">
          <cell r="D2787" t="str">
            <v>USD</v>
          </cell>
          <cell r="J2787" t="str">
            <v>LETRAS EN GARANTÍA</v>
          </cell>
          <cell r="L2787" t="str">
            <v>TASA CERO</v>
          </cell>
          <cell r="M2787" t="str">
            <v>Argentina</v>
          </cell>
          <cell r="Q2787" t="str">
            <v>No mercado</v>
          </cell>
          <cell r="R2787">
            <v>5.2</v>
          </cell>
          <cell r="S2787">
            <v>0</v>
          </cell>
          <cell r="T2787">
            <v>0</v>
          </cell>
          <cell r="U2787">
            <v>5.2</v>
          </cell>
          <cell r="V2787">
            <v>0</v>
          </cell>
          <cell r="W2787">
            <v>0</v>
          </cell>
          <cell r="X2787">
            <v>5.2</v>
          </cell>
          <cell r="Y2787">
            <v>0</v>
          </cell>
          <cell r="Z2787">
            <v>0</v>
          </cell>
          <cell r="AA2787"/>
          <cell r="AB2787"/>
          <cell r="AC2787"/>
          <cell r="AD2787"/>
          <cell r="AE2787"/>
          <cell r="AF2787"/>
          <cell r="AG2787"/>
          <cell r="AH2787"/>
          <cell r="AI2787"/>
          <cell r="AJ2787"/>
          <cell r="AK2787"/>
          <cell r="AL2787"/>
        </row>
        <row r="2788">
          <cell r="D2788" t="str">
            <v>USD</v>
          </cell>
          <cell r="J2788" t="str">
            <v>LETRAS EN GARANTÍA</v>
          </cell>
          <cell r="L2788" t="str">
            <v>TASA CERO</v>
          </cell>
          <cell r="M2788" t="str">
            <v>Argentina</v>
          </cell>
          <cell r="Q2788" t="str">
            <v>No mercado</v>
          </cell>
          <cell r="R2788">
            <v>5.2</v>
          </cell>
          <cell r="S2788">
            <v>0</v>
          </cell>
          <cell r="T2788">
            <v>0</v>
          </cell>
          <cell r="U2788">
            <v>5.2</v>
          </cell>
          <cell r="V2788">
            <v>0</v>
          </cell>
          <cell r="W2788">
            <v>0</v>
          </cell>
          <cell r="X2788">
            <v>5.2</v>
          </cell>
          <cell r="Y2788">
            <v>0</v>
          </cell>
          <cell r="Z2788">
            <v>0</v>
          </cell>
          <cell r="AA2788"/>
          <cell r="AB2788"/>
          <cell r="AC2788"/>
          <cell r="AD2788"/>
          <cell r="AE2788"/>
          <cell r="AF2788"/>
          <cell r="AG2788"/>
          <cell r="AH2788"/>
          <cell r="AI2788"/>
          <cell r="AJ2788"/>
          <cell r="AK2788"/>
          <cell r="AL2788"/>
        </row>
        <row r="2789">
          <cell r="D2789" t="str">
            <v>USD</v>
          </cell>
          <cell r="J2789" t="str">
            <v>LETRAS EN GARANTÍA</v>
          </cell>
          <cell r="L2789" t="str">
            <v>TASA CERO</v>
          </cell>
          <cell r="M2789" t="str">
            <v>Argentina</v>
          </cell>
          <cell r="Q2789" t="str">
            <v>No mercado</v>
          </cell>
          <cell r="R2789">
            <v>5.2</v>
          </cell>
          <cell r="S2789">
            <v>0</v>
          </cell>
          <cell r="T2789">
            <v>0</v>
          </cell>
          <cell r="U2789">
            <v>5.2</v>
          </cell>
          <cell r="V2789">
            <v>0</v>
          </cell>
          <cell r="W2789">
            <v>0</v>
          </cell>
          <cell r="X2789">
            <v>5.2</v>
          </cell>
          <cell r="Y2789">
            <v>0</v>
          </cell>
          <cell r="Z2789">
            <v>0</v>
          </cell>
          <cell r="AA2789"/>
          <cell r="AB2789"/>
          <cell r="AC2789"/>
          <cell r="AD2789"/>
          <cell r="AE2789"/>
          <cell r="AF2789"/>
          <cell r="AG2789"/>
          <cell r="AH2789"/>
          <cell r="AI2789"/>
          <cell r="AJ2789"/>
          <cell r="AK2789"/>
          <cell r="AL2789"/>
        </row>
        <row r="2790">
          <cell r="D2790" t="str">
            <v>USD</v>
          </cell>
          <cell r="J2790" t="str">
            <v>LETRAS EN GARANTÍA</v>
          </cell>
          <cell r="L2790" t="str">
            <v>TASA CERO</v>
          </cell>
          <cell r="M2790" t="str">
            <v>Argentina</v>
          </cell>
          <cell r="Q2790" t="str">
            <v>No mercado</v>
          </cell>
          <cell r="R2790">
            <v>5.2</v>
          </cell>
          <cell r="S2790">
            <v>0</v>
          </cell>
          <cell r="T2790">
            <v>0</v>
          </cell>
          <cell r="U2790">
            <v>5.2</v>
          </cell>
          <cell r="V2790">
            <v>0</v>
          </cell>
          <cell r="W2790">
            <v>0</v>
          </cell>
          <cell r="X2790">
            <v>5.2</v>
          </cell>
          <cell r="Y2790">
            <v>0</v>
          </cell>
          <cell r="Z2790">
            <v>0</v>
          </cell>
          <cell r="AA2790"/>
          <cell r="AB2790"/>
          <cell r="AC2790"/>
          <cell r="AD2790"/>
          <cell r="AE2790"/>
          <cell r="AF2790"/>
          <cell r="AG2790"/>
          <cell r="AH2790"/>
          <cell r="AI2790"/>
          <cell r="AJ2790"/>
          <cell r="AK2790"/>
          <cell r="AL2790"/>
        </row>
        <row r="2791">
          <cell r="D2791" t="str">
            <v>USD</v>
          </cell>
          <cell r="J2791" t="str">
            <v>LETRAS EN GARANTÍA</v>
          </cell>
          <cell r="L2791" t="str">
            <v>TASA CERO</v>
          </cell>
          <cell r="M2791" t="str">
            <v>Argentina</v>
          </cell>
          <cell r="Q2791" t="str">
            <v>No mercado</v>
          </cell>
          <cell r="R2791">
            <v>5.2</v>
          </cell>
          <cell r="S2791">
            <v>0</v>
          </cell>
          <cell r="T2791">
            <v>0</v>
          </cell>
          <cell r="U2791">
            <v>5.2</v>
          </cell>
          <cell r="V2791">
            <v>0</v>
          </cell>
          <cell r="W2791">
            <v>0</v>
          </cell>
          <cell r="X2791">
            <v>5.2</v>
          </cell>
          <cell r="Y2791">
            <v>0</v>
          </cell>
          <cell r="Z2791">
            <v>0</v>
          </cell>
          <cell r="AA2791"/>
          <cell r="AB2791"/>
          <cell r="AC2791"/>
          <cell r="AD2791"/>
          <cell r="AE2791"/>
          <cell r="AF2791"/>
          <cell r="AG2791"/>
          <cell r="AH2791"/>
          <cell r="AI2791"/>
          <cell r="AJ2791"/>
          <cell r="AK2791"/>
          <cell r="AL2791"/>
        </row>
        <row r="2792">
          <cell r="D2792" t="str">
            <v>USD</v>
          </cell>
          <cell r="J2792" t="str">
            <v>LETRAS EN GARANTÍA</v>
          </cell>
          <cell r="L2792" t="str">
            <v>TASA CERO</v>
          </cell>
          <cell r="M2792" t="str">
            <v>Argentina</v>
          </cell>
          <cell r="Q2792" t="str">
            <v>No mercado</v>
          </cell>
          <cell r="R2792">
            <v>5.2</v>
          </cell>
          <cell r="S2792">
            <v>0</v>
          </cell>
          <cell r="T2792">
            <v>0</v>
          </cell>
          <cell r="U2792">
            <v>5.2</v>
          </cell>
          <cell r="V2792">
            <v>0</v>
          </cell>
          <cell r="W2792">
            <v>0</v>
          </cell>
          <cell r="X2792">
            <v>5.2</v>
          </cell>
          <cell r="Y2792">
            <v>0</v>
          </cell>
          <cell r="Z2792">
            <v>0</v>
          </cell>
          <cell r="AA2792"/>
          <cell r="AB2792"/>
          <cell r="AC2792"/>
          <cell r="AD2792"/>
          <cell r="AE2792"/>
          <cell r="AF2792"/>
          <cell r="AG2792"/>
          <cell r="AH2792"/>
          <cell r="AI2792"/>
          <cell r="AJ2792"/>
          <cell r="AK2792"/>
          <cell r="AL2792"/>
        </row>
        <row r="2793">
          <cell r="D2793" t="str">
            <v>USD</v>
          </cell>
          <cell r="J2793" t="str">
            <v>LETRAS EN GARANTÍA</v>
          </cell>
          <cell r="L2793" t="str">
            <v>TASA CERO</v>
          </cell>
          <cell r="M2793" t="str">
            <v>Argentina</v>
          </cell>
          <cell r="Q2793" t="str">
            <v>No mercado</v>
          </cell>
          <cell r="R2793">
            <v>5.2</v>
          </cell>
          <cell r="S2793">
            <v>0</v>
          </cell>
          <cell r="T2793">
            <v>0</v>
          </cell>
          <cell r="U2793">
            <v>5.2</v>
          </cell>
          <cell r="V2793">
            <v>0</v>
          </cell>
          <cell r="W2793">
            <v>0</v>
          </cell>
          <cell r="X2793">
            <v>5.2</v>
          </cell>
          <cell r="Y2793">
            <v>0</v>
          </cell>
          <cell r="Z2793">
            <v>0</v>
          </cell>
          <cell r="AA2793"/>
          <cell r="AB2793"/>
          <cell r="AC2793"/>
          <cell r="AD2793"/>
          <cell r="AE2793"/>
          <cell r="AF2793"/>
          <cell r="AG2793"/>
          <cell r="AH2793"/>
          <cell r="AI2793"/>
          <cell r="AJ2793"/>
          <cell r="AK2793"/>
          <cell r="AL2793"/>
        </row>
        <row r="2794">
          <cell r="D2794" t="str">
            <v>USD</v>
          </cell>
          <cell r="J2794" t="str">
            <v>LETRAS EN GARANTÍA</v>
          </cell>
          <cell r="L2794" t="str">
            <v>TASA CERO</v>
          </cell>
          <cell r="M2794" t="str">
            <v>Argentina</v>
          </cell>
          <cell r="Q2794" t="str">
            <v>No mercado</v>
          </cell>
          <cell r="R2794">
            <v>5.2</v>
          </cell>
          <cell r="S2794">
            <v>0</v>
          </cell>
          <cell r="T2794">
            <v>0</v>
          </cell>
          <cell r="U2794">
            <v>5.2</v>
          </cell>
          <cell r="V2794">
            <v>0</v>
          </cell>
          <cell r="W2794">
            <v>0</v>
          </cell>
          <cell r="X2794">
            <v>5.2</v>
          </cell>
          <cell r="Y2794">
            <v>0</v>
          </cell>
          <cell r="Z2794">
            <v>0</v>
          </cell>
          <cell r="AA2794"/>
          <cell r="AB2794"/>
          <cell r="AC2794"/>
          <cell r="AD2794"/>
          <cell r="AE2794"/>
          <cell r="AF2794"/>
          <cell r="AG2794"/>
          <cell r="AH2794"/>
          <cell r="AI2794"/>
          <cell r="AJ2794"/>
          <cell r="AK2794"/>
          <cell r="AL2794"/>
        </row>
        <row r="2795">
          <cell r="D2795" t="str">
            <v>USD</v>
          </cell>
          <cell r="J2795" t="str">
            <v>LETRAS EN GARANTÍA</v>
          </cell>
          <cell r="L2795" t="str">
            <v>TASA CERO</v>
          </cell>
          <cell r="M2795" t="str">
            <v>Argentina</v>
          </cell>
          <cell r="Q2795" t="str">
            <v>No mercado</v>
          </cell>
          <cell r="R2795">
            <v>5.2</v>
          </cell>
          <cell r="S2795">
            <v>0</v>
          </cell>
          <cell r="T2795">
            <v>0</v>
          </cell>
          <cell r="U2795">
            <v>5.2</v>
          </cell>
          <cell r="V2795">
            <v>0</v>
          </cell>
          <cell r="W2795">
            <v>0</v>
          </cell>
          <cell r="X2795">
            <v>5.2</v>
          </cell>
          <cell r="Y2795">
            <v>0</v>
          </cell>
          <cell r="Z2795">
            <v>0</v>
          </cell>
          <cell r="AA2795"/>
          <cell r="AB2795"/>
          <cell r="AC2795"/>
          <cell r="AD2795"/>
          <cell r="AE2795"/>
          <cell r="AF2795"/>
          <cell r="AG2795"/>
          <cell r="AH2795"/>
          <cell r="AI2795"/>
          <cell r="AJ2795"/>
          <cell r="AK2795"/>
          <cell r="AL2795"/>
        </row>
        <row r="2796">
          <cell r="D2796" t="str">
            <v>USD</v>
          </cell>
          <cell r="J2796" t="str">
            <v>LETRAS EN GARANTÍA</v>
          </cell>
          <cell r="L2796" t="str">
            <v>TASA CERO</v>
          </cell>
          <cell r="M2796" t="str">
            <v>Argentina</v>
          </cell>
          <cell r="Q2796" t="str">
            <v>No mercado</v>
          </cell>
          <cell r="R2796">
            <v>5.2</v>
          </cell>
          <cell r="S2796">
            <v>0</v>
          </cell>
          <cell r="T2796">
            <v>0</v>
          </cell>
          <cell r="U2796">
            <v>5.2</v>
          </cell>
          <cell r="V2796">
            <v>0</v>
          </cell>
          <cell r="W2796">
            <v>0</v>
          </cell>
          <cell r="X2796">
            <v>5.2</v>
          </cell>
          <cell r="Y2796">
            <v>0</v>
          </cell>
          <cell r="Z2796">
            <v>0</v>
          </cell>
          <cell r="AA2796"/>
          <cell r="AB2796"/>
          <cell r="AC2796"/>
          <cell r="AD2796"/>
          <cell r="AE2796"/>
          <cell r="AF2796"/>
          <cell r="AG2796"/>
          <cell r="AH2796"/>
          <cell r="AI2796"/>
          <cell r="AJ2796"/>
          <cell r="AK2796"/>
          <cell r="AL2796"/>
        </row>
        <row r="2797">
          <cell r="D2797" t="str">
            <v>USD</v>
          </cell>
          <cell r="J2797" t="str">
            <v>LETRAS EN GARANTÍA</v>
          </cell>
          <cell r="L2797" t="str">
            <v>TASA CERO</v>
          </cell>
          <cell r="M2797" t="str">
            <v>Argentina</v>
          </cell>
          <cell r="Q2797" t="str">
            <v>No mercado</v>
          </cell>
          <cell r="R2797">
            <v>5.2</v>
          </cell>
          <cell r="S2797">
            <v>0</v>
          </cell>
          <cell r="T2797">
            <v>0</v>
          </cell>
          <cell r="U2797">
            <v>5.2</v>
          </cell>
          <cell r="V2797">
            <v>0</v>
          </cell>
          <cell r="W2797">
            <v>0</v>
          </cell>
          <cell r="X2797">
            <v>5.2</v>
          </cell>
          <cell r="Y2797">
            <v>0</v>
          </cell>
          <cell r="Z2797">
            <v>0</v>
          </cell>
          <cell r="AA2797"/>
          <cell r="AB2797"/>
          <cell r="AC2797"/>
          <cell r="AD2797"/>
          <cell r="AE2797"/>
          <cell r="AF2797"/>
          <cell r="AG2797"/>
          <cell r="AH2797"/>
          <cell r="AI2797"/>
          <cell r="AJ2797"/>
          <cell r="AK2797"/>
          <cell r="AL2797"/>
        </row>
        <row r="2798">
          <cell r="D2798" t="str">
            <v>USD</v>
          </cell>
          <cell r="J2798" t="str">
            <v>LETRAS EN GARANTÍA</v>
          </cell>
          <cell r="L2798" t="str">
            <v>TASA CERO</v>
          </cell>
          <cell r="M2798" t="str">
            <v>Argentina</v>
          </cell>
          <cell r="Q2798" t="str">
            <v>No mercado</v>
          </cell>
          <cell r="R2798">
            <v>5.2</v>
          </cell>
          <cell r="S2798">
            <v>0</v>
          </cell>
          <cell r="T2798">
            <v>0</v>
          </cell>
          <cell r="U2798">
            <v>5.2</v>
          </cell>
          <cell r="V2798">
            <v>0</v>
          </cell>
          <cell r="W2798">
            <v>0</v>
          </cell>
          <cell r="X2798">
            <v>5.2</v>
          </cell>
          <cell r="Y2798">
            <v>0</v>
          </cell>
          <cell r="Z2798">
            <v>0</v>
          </cell>
          <cell r="AA2798"/>
          <cell r="AB2798"/>
          <cell r="AC2798"/>
          <cell r="AD2798"/>
          <cell r="AE2798"/>
          <cell r="AF2798"/>
          <cell r="AG2798"/>
          <cell r="AH2798"/>
          <cell r="AI2798"/>
          <cell r="AJ2798"/>
          <cell r="AK2798"/>
          <cell r="AL2798"/>
        </row>
        <row r="2799">
          <cell r="D2799" t="str">
            <v>USD</v>
          </cell>
          <cell r="J2799" t="str">
            <v>LETRAS EN GARANTÍA</v>
          </cell>
          <cell r="L2799" t="str">
            <v>TASA CERO</v>
          </cell>
          <cell r="M2799" t="str">
            <v>Argentina</v>
          </cell>
          <cell r="Q2799" t="str">
            <v>No mercado</v>
          </cell>
          <cell r="R2799">
            <v>5.2</v>
          </cell>
          <cell r="S2799">
            <v>0</v>
          </cell>
          <cell r="T2799">
            <v>0</v>
          </cell>
          <cell r="U2799">
            <v>5.2</v>
          </cell>
          <cell r="V2799">
            <v>0</v>
          </cell>
          <cell r="W2799">
            <v>0</v>
          </cell>
          <cell r="X2799">
            <v>5.2</v>
          </cell>
          <cell r="Y2799">
            <v>0</v>
          </cell>
          <cell r="Z2799">
            <v>0</v>
          </cell>
          <cell r="AA2799"/>
          <cell r="AB2799"/>
          <cell r="AC2799"/>
          <cell r="AD2799"/>
          <cell r="AE2799"/>
          <cell r="AF2799"/>
          <cell r="AG2799"/>
          <cell r="AH2799"/>
          <cell r="AI2799"/>
          <cell r="AJ2799"/>
          <cell r="AK2799"/>
          <cell r="AL2799"/>
        </row>
        <row r="2800">
          <cell r="D2800" t="str">
            <v>USD</v>
          </cell>
          <cell r="J2800" t="str">
            <v>LETRAS EN GARANTÍA</v>
          </cell>
          <cell r="L2800" t="str">
            <v>TASA CERO</v>
          </cell>
          <cell r="M2800" t="str">
            <v>Argentina</v>
          </cell>
          <cell r="Q2800" t="str">
            <v>No mercado</v>
          </cell>
          <cell r="R2800">
            <v>5.2</v>
          </cell>
          <cell r="S2800">
            <v>0</v>
          </cell>
          <cell r="T2800">
            <v>0</v>
          </cell>
          <cell r="U2800">
            <v>5.2</v>
          </cell>
          <cell r="V2800">
            <v>0</v>
          </cell>
          <cell r="W2800">
            <v>0</v>
          </cell>
          <cell r="X2800">
            <v>5.2</v>
          </cell>
          <cell r="Y2800">
            <v>0</v>
          </cell>
          <cell r="Z2800">
            <v>0</v>
          </cell>
          <cell r="AA2800"/>
          <cell r="AB2800"/>
          <cell r="AC2800"/>
          <cell r="AD2800"/>
          <cell r="AE2800"/>
          <cell r="AF2800"/>
          <cell r="AG2800"/>
          <cell r="AH2800"/>
          <cell r="AI2800"/>
          <cell r="AJ2800"/>
          <cell r="AK2800"/>
          <cell r="AL2800"/>
        </row>
        <row r="2801">
          <cell r="D2801" t="str">
            <v>USD</v>
          </cell>
          <cell r="J2801" t="str">
            <v>LETRAS EN GARANTÍA</v>
          </cell>
          <cell r="L2801" t="str">
            <v>TASA CERO</v>
          </cell>
          <cell r="M2801" t="str">
            <v>Argentina</v>
          </cell>
          <cell r="Q2801" t="str">
            <v>No mercado</v>
          </cell>
          <cell r="R2801">
            <v>5.2</v>
          </cell>
          <cell r="S2801">
            <v>0</v>
          </cell>
          <cell r="T2801">
            <v>0</v>
          </cell>
          <cell r="U2801">
            <v>5.2</v>
          </cell>
          <cell r="V2801">
            <v>0</v>
          </cell>
          <cell r="W2801">
            <v>0</v>
          </cell>
          <cell r="X2801">
            <v>5.2</v>
          </cell>
          <cell r="Y2801">
            <v>0</v>
          </cell>
          <cell r="Z2801">
            <v>0</v>
          </cell>
          <cell r="AA2801"/>
          <cell r="AB2801"/>
          <cell r="AC2801"/>
          <cell r="AD2801"/>
          <cell r="AE2801"/>
          <cell r="AF2801"/>
          <cell r="AG2801"/>
          <cell r="AH2801"/>
          <cell r="AI2801"/>
          <cell r="AJ2801"/>
          <cell r="AK2801"/>
          <cell r="AL2801"/>
        </row>
        <row r="2802">
          <cell r="D2802" t="str">
            <v>USD</v>
          </cell>
          <cell r="J2802" t="str">
            <v>LETRAS EN GARANTÍA</v>
          </cell>
          <cell r="L2802" t="str">
            <v>TASA CERO</v>
          </cell>
          <cell r="M2802" t="str">
            <v>Argentina</v>
          </cell>
          <cell r="Q2802" t="str">
            <v>No mercado</v>
          </cell>
          <cell r="R2802">
            <v>5.55</v>
          </cell>
          <cell r="S2802">
            <v>0</v>
          </cell>
          <cell r="T2802">
            <v>0</v>
          </cell>
          <cell r="U2802">
            <v>5.55</v>
          </cell>
          <cell r="V2802">
            <v>0</v>
          </cell>
          <cell r="W2802">
            <v>0</v>
          </cell>
          <cell r="X2802">
            <v>5.55</v>
          </cell>
          <cell r="Y2802">
            <v>0</v>
          </cell>
          <cell r="Z2802">
            <v>0</v>
          </cell>
          <cell r="AA2802"/>
          <cell r="AB2802"/>
          <cell r="AC2802"/>
          <cell r="AD2802"/>
          <cell r="AE2802"/>
          <cell r="AF2802"/>
          <cell r="AG2802"/>
          <cell r="AH2802"/>
          <cell r="AI2802"/>
          <cell r="AJ2802"/>
          <cell r="AK2802"/>
          <cell r="AL2802"/>
        </row>
        <row r="2803">
          <cell r="D2803" t="str">
            <v>USD</v>
          </cell>
          <cell r="J2803" t="str">
            <v>LETRAS EN GARANTÍA</v>
          </cell>
          <cell r="L2803" t="str">
            <v>TASA CERO</v>
          </cell>
          <cell r="M2803" t="str">
            <v>Argentina</v>
          </cell>
          <cell r="Q2803" t="str">
            <v>No mercado</v>
          </cell>
          <cell r="R2803">
            <v>5.55</v>
          </cell>
          <cell r="S2803">
            <v>0</v>
          </cell>
          <cell r="T2803">
            <v>0</v>
          </cell>
          <cell r="U2803">
            <v>5.55</v>
          </cell>
          <cell r="V2803">
            <v>0</v>
          </cell>
          <cell r="W2803">
            <v>0</v>
          </cell>
          <cell r="X2803">
            <v>5.55</v>
          </cell>
          <cell r="Y2803">
            <v>0</v>
          </cell>
          <cell r="Z2803">
            <v>0</v>
          </cell>
          <cell r="AA2803"/>
          <cell r="AB2803"/>
          <cell r="AC2803"/>
          <cell r="AD2803"/>
          <cell r="AE2803"/>
          <cell r="AF2803"/>
          <cell r="AG2803"/>
          <cell r="AH2803"/>
          <cell r="AI2803"/>
          <cell r="AJ2803"/>
          <cell r="AK2803"/>
          <cell r="AL2803"/>
        </row>
        <row r="2804">
          <cell r="D2804" t="str">
            <v>USD</v>
          </cell>
          <cell r="J2804" t="str">
            <v>LETRAS EN GARANTÍA</v>
          </cell>
          <cell r="L2804" t="str">
            <v>TASA CERO</v>
          </cell>
          <cell r="M2804" t="str">
            <v>Argentina</v>
          </cell>
          <cell r="Q2804" t="str">
            <v>No mercado</v>
          </cell>
          <cell r="R2804">
            <v>5.55</v>
          </cell>
          <cell r="S2804">
            <v>0</v>
          </cell>
          <cell r="T2804">
            <v>0</v>
          </cell>
          <cell r="U2804">
            <v>5.55</v>
          </cell>
          <cell r="V2804">
            <v>0</v>
          </cell>
          <cell r="W2804">
            <v>0</v>
          </cell>
          <cell r="X2804">
            <v>5.55</v>
          </cell>
          <cell r="Y2804">
            <v>0</v>
          </cell>
          <cell r="Z2804">
            <v>0</v>
          </cell>
          <cell r="AA2804"/>
          <cell r="AB2804"/>
          <cell r="AC2804"/>
          <cell r="AD2804"/>
          <cell r="AE2804"/>
          <cell r="AF2804"/>
          <cell r="AG2804"/>
          <cell r="AH2804"/>
          <cell r="AI2804"/>
          <cell r="AJ2804"/>
          <cell r="AK2804"/>
          <cell r="AL2804"/>
        </row>
        <row r="2805">
          <cell r="D2805" t="str">
            <v>USD</v>
          </cell>
          <cell r="J2805" t="str">
            <v>LETRAS EN GARANTÍA</v>
          </cell>
          <cell r="L2805" t="str">
            <v>TASA CERO</v>
          </cell>
          <cell r="M2805" t="str">
            <v>Argentina</v>
          </cell>
          <cell r="Q2805" t="str">
            <v>No mercado</v>
          </cell>
          <cell r="R2805">
            <v>5.55</v>
          </cell>
          <cell r="S2805">
            <v>0</v>
          </cell>
          <cell r="T2805">
            <v>0</v>
          </cell>
          <cell r="U2805">
            <v>5.55</v>
          </cell>
          <cell r="V2805">
            <v>0</v>
          </cell>
          <cell r="W2805">
            <v>0</v>
          </cell>
          <cell r="X2805">
            <v>5.55</v>
          </cell>
          <cell r="Y2805">
            <v>0</v>
          </cell>
          <cell r="Z2805">
            <v>0</v>
          </cell>
          <cell r="AA2805"/>
          <cell r="AB2805"/>
          <cell r="AC2805"/>
          <cell r="AD2805"/>
          <cell r="AE2805"/>
          <cell r="AF2805"/>
          <cell r="AG2805"/>
          <cell r="AH2805"/>
          <cell r="AI2805"/>
          <cell r="AJ2805"/>
          <cell r="AK2805"/>
          <cell r="AL2805"/>
        </row>
        <row r="2806">
          <cell r="D2806" t="str">
            <v>USD</v>
          </cell>
          <cell r="J2806" t="str">
            <v>LETRAS EN GARANTÍA</v>
          </cell>
          <cell r="L2806" t="str">
            <v>TASA CERO</v>
          </cell>
          <cell r="M2806" t="str">
            <v>Argentina</v>
          </cell>
          <cell r="Q2806" t="str">
            <v>No mercado</v>
          </cell>
          <cell r="R2806">
            <v>5.55</v>
          </cell>
          <cell r="S2806">
            <v>0</v>
          </cell>
          <cell r="T2806">
            <v>0</v>
          </cell>
          <cell r="U2806">
            <v>5.55</v>
          </cell>
          <cell r="V2806">
            <v>0</v>
          </cell>
          <cell r="W2806">
            <v>0</v>
          </cell>
          <cell r="X2806">
            <v>5.55</v>
          </cell>
          <cell r="Y2806">
            <v>0</v>
          </cell>
          <cell r="Z2806">
            <v>0</v>
          </cell>
          <cell r="AA2806"/>
          <cell r="AB2806"/>
          <cell r="AC2806"/>
          <cell r="AD2806"/>
          <cell r="AE2806"/>
          <cell r="AF2806"/>
          <cell r="AG2806"/>
          <cell r="AH2806"/>
          <cell r="AI2806"/>
          <cell r="AJ2806"/>
          <cell r="AK2806"/>
          <cell r="AL2806"/>
        </row>
        <row r="2807">
          <cell r="D2807" t="str">
            <v>USD</v>
          </cell>
          <cell r="J2807" t="str">
            <v>LETRAS EN GARANTÍA</v>
          </cell>
          <cell r="L2807" t="str">
            <v>TASA CERO</v>
          </cell>
          <cell r="M2807" t="str">
            <v>Argentina</v>
          </cell>
          <cell r="Q2807" t="str">
            <v>No mercado</v>
          </cell>
          <cell r="R2807">
            <v>5.55</v>
          </cell>
          <cell r="S2807">
            <v>0</v>
          </cell>
          <cell r="T2807">
            <v>0</v>
          </cell>
          <cell r="U2807">
            <v>5.55</v>
          </cell>
          <cell r="V2807">
            <v>0</v>
          </cell>
          <cell r="W2807">
            <v>0</v>
          </cell>
          <cell r="X2807">
            <v>5.55</v>
          </cell>
          <cell r="Y2807">
            <v>0</v>
          </cell>
          <cell r="Z2807">
            <v>0</v>
          </cell>
          <cell r="AA2807"/>
          <cell r="AB2807"/>
          <cell r="AC2807"/>
          <cell r="AD2807"/>
          <cell r="AE2807"/>
          <cell r="AF2807"/>
          <cell r="AG2807"/>
          <cell r="AH2807"/>
          <cell r="AI2807"/>
          <cell r="AJ2807"/>
          <cell r="AK2807"/>
          <cell r="AL2807"/>
        </row>
        <row r="2808">
          <cell r="D2808" t="str">
            <v>USD</v>
          </cell>
          <cell r="J2808" t="str">
            <v>LETRAS EN GARANTÍA</v>
          </cell>
          <cell r="L2808" t="str">
            <v>TASA CERO</v>
          </cell>
          <cell r="M2808" t="str">
            <v>Argentina</v>
          </cell>
          <cell r="Q2808" t="str">
            <v>No mercado</v>
          </cell>
          <cell r="R2808">
            <v>5.55</v>
          </cell>
          <cell r="S2808">
            <v>0</v>
          </cell>
          <cell r="T2808">
            <v>0</v>
          </cell>
          <cell r="U2808">
            <v>5.55</v>
          </cell>
          <cell r="V2808">
            <v>0</v>
          </cell>
          <cell r="W2808">
            <v>0</v>
          </cell>
          <cell r="X2808">
            <v>5.55</v>
          </cell>
          <cell r="Y2808">
            <v>0</v>
          </cell>
          <cell r="Z2808">
            <v>0</v>
          </cell>
          <cell r="AA2808"/>
          <cell r="AB2808"/>
          <cell r="AC2808"/>
          <cell r="AD2808"/>
          <cell r="AE2808"/>
          <cell r="AF2808"/>
          <cell r="AG2808"/>
          <cell r="AH2808"/>
          <cell r="AI2808"/>
          <cell r="AJ2808"/>
          <cell r="AK2808"/>
          <cell r="AL2808"/>
        </row>
        <row r="2809">
          <cell r="D2809" t="str">
            <v>USD</v>
          </cell>
          <cell r="J2809" t="str">
            <v>LETRAS EN GARANTÍA</v>
          </cell>
          <cell r="L2809" t="str">
            <v>TASA CERO</v>
          </cell>
          <cell r="M2809" t="str">
            <v>Argentina</v>
          </cell>
          <cell r="Q2809" t="str">
            <v>No mercado</v>
          </cell>
          <cell r="R2809">
            <v>5.55</v>
          </cell>
          <cell r="S2809">
            <v>0</v>
          </cell>
          <cell r="T2809">
            <v>0</v>
          </cell>
          <cell r="U2809">
            <v>5.55</v>
          </cell>
          <cell r="V2809">
            <v>0</v>
          </cell>
          <cell r="W2809">
            <v>0</v>
          </cell>
          <cell r="X2809">
            <v>5.55</v>
          </cell>
          <cell r="Y2809">
            <v>0</v>
          </cell>
          <cell r="Z2809">
            <v>0</v>
          </cell>
          <cell r="AA2809"/>
          <cell r="AB2809"/>
          <cell r="AC2809"/>
          <cell r="AD2809"/>
          <cell r="AE2809"/>
          <cell r="AF2809"/>
          <cell r="AG2809"/>
          <cell r="AH2809"/>
          <cell r="AI2809"/>
          <cell r="AJ2809"/>
          <cell r="AK2809"/>
          <cell r="AL2809"/>
        </row>
        <row r="2810">
          <cell r="D2810" t="str">
            <v>USD</v>
          </cell>
          <cell r="J2810" t="str">
            <v>LETRAS EN GARANTÍA</v>
          </cell>
          <cell r="L2810" t="str">
            <v>TASA CERO</v>
          </cell>
          <cell r="M2810" t="str">
            <v>Argentina</v>
          </cell>
          <cell r="Q2810" t="str">
            <v>No mercado</v>
          </cell>
          <cell r="R2810">
            <v>5.55</v>
          </cell>
          <cell r="S2810">
            <v>0</v>
          </cell>
          <cell r="T2810">
            <v>0</v>
          </cell>
          <cell r="U2810">
            <v>5.55</v>
          </cell>
          <cell r="V2810">
            <v>0</v>
          </cell>
          <cell r="W2810">
            <v>0</v>
          </cell>
          <cell r="X2810">
            <v>5.55</v>
          </cell>
          <cell r="Y2810">
            <v>0</v>
          </cell>
          <cell r="Z2810">
            <v>0</v>
          </cell>
          <cell r="AA2810"/>
          <cell r="AB2810"/>
          <cell r="AC2810"/>
          <cell r="AD2810"/>
          <cell r="AE2810"/>
          <cell r="AF2810"/>
          <cell r="AG2810"/>
          <cell r="AH2810"/>
          <cell r="AI2810"/>
          <cell r="AJ2810"/>
          <cell r="AK2810"/>
          <cell r="AL2810"/>
        </row>
        <row r="2811">
          <cell r="D2811" t="str">
            <v>USD</v>
          </cell>
          <cell r="J2811" t="str">
            <v>LETRAS EN GARANTÍA</v>
          </cell>
          <cell r="L2811" t="str">
            <v>TASA CERO</v>
          </cell>
          <cell r="M2811" t="str">
            <v>Argentina</v>
          </cell>
          <cell r="Q2811" t="str">
            <v>No mercado</v>
          </cell>
          <cell r="R2811">
            <v>5.55</v>
          </cell>
          <cell r="S2811">
            <v>0</v>
          </cell>
          <cell r="T2811">
            <v>0</v>
          </cell>
          <cell r="U2811">
            <v>5.55</v>
          </cell>
          <cell r="V2811">
            <v>0</v>
          </cell>
          <cell r="W2811">
            <v>0</v>
          </cell>
          <cell r="X2811">
            <v>5.55</v>
          </cell>
          <cell r="Y2811">
            <v>0</v>
          </cell>
          <cell r="Z2811">
            <v>0</v>
          </cell>
          <cell r="AA2811"/>
          <cell r="AB2811"/>
          <cell r="AC2811"/>
          <cell r="AD2811"/>
          <cell r="AE2811"/>
          <cell r="AF2811"/>
          <cell r="AG2811"/>
          <cell r="AH2811"/>
          <cell r="AI2811"/>
          <cell r="AJ2811"/>
          <cell r="AK2811"/>
          <cell r="AL2811"/>
        </row>
        <row r="2812">
          <cell r="D2812" t="str">
            <v>USD</v>
          </cell>
          <cell r="J2812" t="str">
            <v>LETRAS EN GARANTÍA</v>
          </cell>
          <cell r="L2812" t="str">
            <v>TASA CERO</v>
          </cell>
          <cell r="M2812" t="str">
            <v>Argentina</v>
          </cell>
          <cell r="Q2812" t="str">
            <v>No mercado</v>
          </cell>
          <cell r="R2812">
            <v>5.55</v>
          </cell>
          <cell r="S2812">
            <v>0</v>
          </cell>
          <cell r="T2812">
            <v>0</v>
          </cell>
          <cell r="U2812">
            <v>5.55</v>
          </cell>
          <cell r="V2812">
            <v>0</v>
          </cell>
          <cell r="W2812">
            <v>0</v>
          </cell>
          <cell r="X2812">
            <v>5.55</v>
          </cell>
          <cell r="Y2812">
            <v>0</v>
          </cell>
          <cell r="Z2812">
            <v>0</v>
          </cell>
          <cell r="AA2812"/>
          <cell r="AB2812"/>
          <cell r="AC2812"/>
          <cell r="AD2812"/>
          <cell r="AE2812"/>
          <cell r="AF2812"/>
          <cell r="AG2812"/>
          <cell r="AH2812"/>
          <cell r="AI2812"/>
          <cell r="AJ2812"/>
          <cell r="AK2812"/>
          <cell r="AL2812"/>
        </row>
        <row r="2813">
          <cell r="D2813" t="str">
            <v>USD</v>
          </cell>
          <cell r="J2813" t="str">
            <v>LETRAS EN GARANTÍA</v>
          </cell>
          <cell r="L2813" t="str">
            <v>TASA CERO</v>
          </cell>
          <cell r="M2813" t="str">
            <v>Argentina</v>
          </cell>
          <cell r="Q2813" t="str">
            <v>No mercado</v>
          </cell>
          <cell r="R2813">
            <v>5.55</v>
          </cell>
          <cell r="S2813">
            <v>0</v>
          </cell>
          <cell r="T2813">
            <v>0</v>
          </cell>
          <cell r="U2813">
            <v>5.55</v>
          </cell>
          <cell r="V2813">
            <v>0</v>
          </cell>
          <cell r="W2813">
            <v>0</v>
          </cell>
          <cell r="X2813">
            <v>5.55</v>
          </cell>
          <cell r="Y2813">
            <v>0</v>
          </cell>
          <cell r="Z2813">
            <v>0</v>
          </cell>
          <cell r="AA2813"/>
          <cell r="AB2813"/>
          <cell r="AC2813"/>
          <cell r="AD2813"/>
          <cell r="AE2813"/>
          <cell r="AF2813"/>
          <cell r="AG2813"/>
          <cell r="AH2813"/>
          <cell r="AI2813"/>
          <cell r="AJ2813"/>
          <cell r="AK2813"/>
          <cell r="AL2813"/>
        </row>
        <row r="2814">
          <cell r="D2814" t="str">
            <v>USD</v>
          </cell>
          <cell r="J2814" t="str">
            <v>LETRAS EN GARANTÍA</v>
          </cell>
          <cell r="L2814" t="str">
            <v>TASA CERO</v>
          </cell>
          <cell r="M2814" t="str">
            <v>Argentina</v>
          </cell>
          <cell r="Q2814" t="str">
            <v>No mercado</v>
          </cell>
          <cell r="R2814">
            <v>5.55</v>
          </cell>
          <cell r="S2814">
            <v>0</v>
          </cell>
          <cell r="T2814">
            <v>0</v>
          </cell>
          <cell r="U2814">
            <v>5.55</v>
          </cell>
          <cell r="V2814">
            <v>0</v>
          </cell>
          <cell r="W2814">
            <v>0</v>
          </cell>
          <cell r="X2814">
            <v>5.55</v>
          </cell>
          <cell r="Y2814">
            <v>0</v>
          </cell>
          <cell r="Z2814">
            <v>0</v>
          </cell>
          <cell r="AA2814"/>
          <cell r="AB2814"/>
          <cell r="AC2814"/>
          <cell r="AD2814"/>
          <cell r="AE2814"/>
          <cell r="AF2814"/>
          <cell r="AG2814"/>
          <cell r="AH2814"/>
          <cell r="AI2814"/>
          <cell r="AJ2814"/>
          <cell r="AK2814"/>
          <cell r="AL2814"/>
        </row>
        <row r="2815">
          <cell r="D2815" t="str">
            <v>USD</v>
          </cell>
          <cell r="J2815" t="str">
            <v>LETRAS EN GARANTÍA</v>
          </cell>
          <cell r="L2815" t="str">
            <v>TASA CERO</v>
          </cell>
          <cell r="M2815" t="str">
            <v>Argentina</v>
          </cell>
          <cell r="Q2815" t="str">
            <v>No mercado</v>
          </cell>
          <cell r="R2815">
            <v>5.55</v>
          </cell>
          <cell r="S2815">
            <v>0</v>
          </cell>
          <cell r="T2815">
            <v>0</v>
          </cell>
          <cell r="U2815">
            <v>5.55</v>
          </cell>
          <cell r="V2815">
            <v>0</v>
          </cell>
          <cell r="W2815">
            <v>0</v>
          </cell>
          <cell r="X2815">
            <v>5.55</v>
          </cell>
          <cell r="Y2815">
            <v>0</v>
          </cell>
          <cell r="Z2815">
            <v>0</v>
          </cell>
          <cell r="AA2815"/>
          <cell r="AB2815"/>
          <cell r="AC2815"/>
          <cell r="AD2815"/>
          <cell r="AE2815"/>
          <cell r="AF2815"/>
          <cell r="AG2815"/>
          <cell r="AH2815"/>
          <cell r="AI2815"/>
          <cell r="AJ2815"/>
          <cell r="AK2815"/>
          <cell r="AL2815"/>
        </row>
        <row r="2816">
          <cell r="D2816" t="str">
            <v>USD</v>
          </cell>
          <cell r="J2816" t="str">
            <v>LETRAS EN GARANTÍA</v>
          </cell>
          <cell r="L2816" t="str">
            <v>TASA CERO</v>
          </cell>
          <cell r="M2816" t="str">
            <v>Argentina</v>
          </cell>
          <cell r="Q2816" t="str">
            <v>No mercado</v>
          </cell>
          <cell r="R2816">
            <v>5.55</v>
          </cell>
          <cell r="S2816">
            <v>0</v>
          </cell>
          <cell r="T2816">
            <v>0</v>
          </cell>
          <cell r="U2816">
            <v>5.55</v>
          </cell>
          <cell r="V2816">
            <v>0</v>
          </cell>
          <cell r="W2816">
            <v>0</v>
          </cell>
          <cell r="X2816">
            <v>5.55</v>
          </cell>
          <cell r="Y2816">
            <v>0</v>
          </cell>
          <cell r="Z2816">
            <v>0</v>
          </cell>
          <cell r="AA2816"/>
          <cell r="AB2816"/>
          <cell r="AC2816"/>
          <cell r="AD2816"/>
          <cell r="AE2816"/>
          <cell r="AF2816"/>
          <cell r="AG2816"/>
          <cell r="AH2816"/>
          <cell r="AI2816"/>
          <cell r="AJ2816"/>
          <cell r="AK2816"/>
          <cell r="AL2816"/>
        </row>
        <row r="2817">
          <cell r="D2817" t="str">
            <v>USD</v>
          </cell>
          <cell r="J2817" t="str">
            <v>LETRAS EN GARANTÍA</v>
          </cell>
          <cell r="L2817" t="str">
            <v>TASA CERO</v>
          </cell>
          <cell r="M2817" t="str">
            <v>Argentina</v>
          </cell>
          <cell r="Q2817" t="str">
            <v>No mercado</v>
          </cell>
          <cell r="R2817">
            <v>5.55</v>
          </cell>
          <cell r="S2817">
            <v>0</v>
          </cell>
          <cell r="T2817">
            <v>0</v>
          </cell>
          <cell r="U2817">
            <v>5.55</v>
          </cell>
          <cell r="V2817">
            <v>0</v>
          </cell>
          <cell r="W2817">
            <v>0</v>
          </cell>
          <cell r="X2817">
            <v>5.55</v>
          </cell>
          <cell r="Y2817">
            <v>0</v>
          </cell>
          <cell r="Z2817">
            <v>0</v>
          </cell>
          <cell r="AA2817"/>
          <cell r="AB2817"/>
          <cell r="AC2817"/>
          <cell r="AD2817"/>
          <cell r="AE2817"/>
          <cell r="AF2817"/>
          <cell r="AG2817"/>
          <cell r="AH2817"/>
          <cell r="AI2817"/>
          <cell r="AJ2817"/>
          <cell r="AK2817"/>
          <cell r="AL2817"/>
        </row>
        <row r="2818">
          <cell r="D2818" t="str">
            <v>USD</v>
          </cell>
          <cell r="J2818" t="str">
            <v>LETRAS EN GARANTÍA</v>
          </cell>
          <cell r="L2818" t="str">
            <v>TASA CERO</v>
          </cell>
          <cell r="M2818" t="str">
            <v>Argentina</v>
          </cell>
          <cell r="Q2818" t="str">
            <v>No mercado</v>
          </cell>
          <cell r="R2818">
            <v>5.55</v>
          </cell>
          <cell r="S2818">
            <v>0</v>
          </cell>
          <cell r="T2818">
            <v>0</v>
          </cell>
          <cell r="U2818">
            <v>5.55</v>
          </cell>
          <cell r="V2818">
            <v>0</v>
          </cell>
          <cell r="W2818">
            <v>0</v>
          </cell>
          <cell r="X2818">
            <v>5.55</v>
          </cell>
          <cell r="Y2818">
            <v>0</v>
          </cell>
          <cell r="Z2818">
            <v>0</v>
          </cell>
          <cell r="AA2818"/>
          <cell r="AB2818"/>
          <cell r="AC2818"/>
          <cell r="AD2818"/>
          <cell r="AE2818"/>
          <cell r="AF2818"/>
          <cell r="AG2818"/>
          <cell r="AH2818"/>
          <cell r="AI2818"/>
          <cell r="AJ2818"/>
          <cell r="AK2818"/>
          <cell r="AL2818"/>
        </row>
        <row r="2819">
          <cell r="D2819" t="str">
            <v>USD</v>
          </cell>
          <cell r="J2819" t="str">
            <v>LETRAS EN GARANTÍA</v>
          </cell>
          <cell r="L2819" t="str">
            <v>TASA CERO</v>
          </cell>
          <cell r="M2819" t="str">
            <v>Argentina</v>
          </cell>
          <cell r="Q2819" t="str">
            <v>No mercado</v>
          </cell>
          <cell r="R2819">
            <v>5.55</v>
          </cell>
          <cell r="S2819">
            <v>0</v>
          </cell>
          <cell r="T2819">
            <v>0</v>
          </cell>
          <cell r="U2819">
            <v>5.55</v>
          </cell>
          <cell r="V2819">
            <v>0</v>
          </cell>
          <cell r="W2819">
            <v>0</v>
          </cell>
          <cell r="X2819">
            <v>5.55</v>
          </cell>
          <cell r="Y2819">
            <v>0</v>
          </cell>
          <cell r="Z2819">
            <v>0</v>
          </cell>
          <cell r="AA2819"/>
          <cell r="AB2819"/>
          <cell r="AC2819"/>
          <cell r="AD2819"/>
          <cell r="AE2819"/>
          <cell r="AF2819"/>
          <cell r="AG2819"/>
          <cell r="AH2819"/>
          <cell r="AI2819"/>
          <cell r="AJ2819"/>
          <cell r="AK2819"/>
          <cell r="AL2819"/>
        </row>
        <row r="2820">
          <cell r="D2820" t="str">
            <v>USD</v>
          </cell>
          <cell r="J2820" t="str">
            <v>LETRAS EN GARANTÍA</v>
          </cell>
          <cell r="L2820" t="str">
            <v>TASA CERO</v>
          </cell>
          <cell r="M2820" t="str">
            <v>Argentina</v>
          </cell>
          <cell r="Q2820" t="str">
            <v>No mercado</v>
          </cell>
          <cell r="R2820">
            <v>5.55</v>
          </cell>
          <cell r="S2820">
            <v>0</v>
          </cell>
          <cell r="T2820">
            <v>0</v>
          </cell>
          <cell r="U2820">
            <v>5.55</v>
          </cell>
          <cell r="V2820">
            <v>0</v>
          </cell>
          <cell r="W2820">
            <v>0</v>
          </cell>
          <cell r="X2820">
            <v>5.55</v>
          </cell>
          <cell r="Y2820">
            <v>0</v>
          </cell>
          <cell r="Z2820">
            <v>0</v>
          </cell>
          <cell r="AA2820"/>
          <cell r="AB2820"/>
          <cell r="AC2820"/>
          <cell r="AD2820"/>
          <cell r="AE2820"/>
          <cell r="AF2820"/>
          <cell r="AG2820"/>
          <cell r="AH2820"/>
          <cell r="AI2820"/>
          <cell r="AJ2820"/>
          <cell r="AK2820"/>
          <cell r="AL2820"/>
        </row>
        <row r="2821">
          <cell r="D2821" t="str">
            <v>USD</v>
          </cell>
          <cell r="J2821" t="str">
            <v>LETRAS EN GARANTÍA</v>
          </cell>
          <cell r="L2821" t="str">
            <v>TASA CERO</v>
          </cell>
          <cell r="M2821" t="str">
            <v>Argentina</v>
          </cell>
          <cell r="Q2821" t="str">
            <v>No mercado</v>
          </cell>
          <cell r="R2821">
            <v>5.55</v>
          </cell>
          <cell r="S2821">
            <v>0</v>
          </cell>
          <cell r="T2821">
            <v>0</v>
          </cell>
          <cell r="U2821">
            <v>5.55</v>
          </cell>
          <cell r="V2821">
            <v>0</v>
          </cell>
          <cell r="W2821">
            <v>0</v>
          </cell>
          <cell r="X2821">
            <v>5.55</v>
          </cell>
          <cell r="Y2821">
            <v>0</v>
          </cell>
          <cell r="Z2821">
            <v>0</v>
          </cell>
          <cell r="AA2821"/>
          <cell r="AB2821"/>
          <cell r="AC2821"/>
          <cell r="AD2821"/>
          <cell r="AE2821"/>
          <cell r="AF2821"/>
          <cell r="AG2821"/>
          <cell r="AH2821"/>
          <cell r="AI2821"/>
          <cell r="AJ2821"/>
          <cell r="AK2821"/>
          <cell r="AL2821"/>
        </row>
        <row r="2822">
          <cell r="D2822" t="str">
            <v>USD</v>
          </cell>
          <cell r="J2822" t="str">
            <v>LETRAS EN GARANTÍA</v>
          </cell>
          <cell r="L2822" t="str">
            <v>TASA CERO</v>
          </cell>
          <cell r="M2822" t="str">
            <v>Argentina</v>
          </cell>
          <cell r="Q2822" t="str">
            <v>No mercado</v>
          </cell>
          <cell r="R2822">
            <v>5.5860000000000003</v>
          </cell>
          <cell r="S2822">
            <v>0</v>
          </cell>
          <cell r="T2822">
            <v>0</v>
          </cell>
          <cell r="U2822">
            <v>5.5860000000000003</v>
          </cell>
          <cell r="V2822">
            <v>0</v>
          </cell>
          <cell r="W2822">
            <v>0</v>
          </cell>
          <cell r="X2822">
            <v>5.5860000000000003</v>
          </cell>
          <cell r="Y2822">
            <v>0</v>
          </cell>
          <cell r="Z2822">
            <v>0</v>
          </cell>
          <cell r="AA2822"/>
          <cell r="AB2822"/>
          <cell r="AC2822"/>
          <cell r="AD2822"/>
          <cell r="AE2822"/>
          <cell r="AF2822"/>
          <cell r="AG2822"/>
          <cell r="AH2822"/>
          <cell r="AI2822"/>
          <cell r="AJ2822"/>
          <cell r="AK2822"/>
          <cell r="AL2822"/>
        </row>
        <row r="2823">
          <cell r="D2823" t="str">
            <v>USD</v>
          </cell>
          <cell r="J2823" t="str">
            <v>LETRAS EN GARANTÍA</v>
          </cell>
          <cell r="L2823" t="str">
            <v>TASA CERO</v>
          </cell>
          <cell r="M2823" t="str">
            <v>Argentina</v>
          </cell>
          <cell r="Q2823" t="str">
            <v>No mercado</v>
          </cell>
          <cell r="R2823">
            <v>5.5860000000000003</v>
          </cell>
          <cell r="S2823">
            <v>0</v>
          </cell>
          <cell r="T2823">
            <v>0</v>
          </cell>
          <cell r="U2823">
            <v>5.5860000000000003</v>
          </cell>
          <cell r="V2823">
            <v>0</v>
          </cell>
          <cell r="W2823">
            <v>0</v>
          </cell>
          <cell r="X2823">
            <v>5.5860000000000003</v>
          </cell>
          <cell r="Y2823">
            <v>0</v>
          </cell>
          <cell r="Z2823">
            <v>0</v>
          </cell>
          <cell r="AA2823"/>
          <cell r="AB2823"/>
          <cell r="AC2823"/>
          <cell r="AD2823"/>
          <cell r="AE2823"/>
          <cell r="AF2823"/>
          <cell r="AG2823"/>
          <cell r="AH2823"/>
          <cell r="AI2823"/>
          <cell r="AJ2823"/>
          <cell r="AK2823"/>
          <cell r="AL2823"/>
        </row>
        <row r="2824">
          <cell r="D2824" t="str">
            <v>USD</v>
          </cell>
          <cell r="J2824" t="str">
            <v>LETRAS EN GARANTÍA</v>
          </cell>
          <cell r="L2824" t="str">
            <v>TASA CERO</v>
          </cell>
          <cell r="M2824" t="str">
            <v>Argentina</v>
          </cell>
          <cell r="Q2824" t="str">
            <v>No mercado</v>
          </cell>
          <cell r="R2824">
            <v>5.5860000000000003</v>
          </cell>
          <cell r="S2824">
            <v>0</v>
          </cell>
          <cell r="T2824">
            <v>0</v>
          </cell>
          <cell r="U2824">
            <v>5.5860000000000003</v>
          </cell>
          <cell r="V2824">
            <v>0</v>
          </cell>
          <cell r="W2824">
            <v>0</v>
          </cell>
          <cell r="X2824">
            <v>5.5860000000000003</v>
          </cell>
          <cell r="Y2824">
            <v>0</v>
          </cell>
          <cell r="Z2824">
            <v>0</v>
          </cell>
          <cell r="AA2824"/>
          <cell r="AB2824"/>
          <cell r="AC2824"/>
          <cell r="AD2824"/>
          <cell r="AE2824"/>
          <cell r="AF2824"/>
          <cell r="AG2824"/>
          <cell r="AH2824"/>
          <cell r="AI2824"/>
          <cell r="AJ2824"/>
          <cell r="AK2824"/>
          <cell r="AL2824"/>
        </row>
        <row r="2825">
          <cell r="D2825" t="str">
            <v>USD</v>
          </cell>
          <cell r="J2825" t="str">
            <v>LETRAS EN GARANTÍA</v>
          </cell>
          <cell r="L2825" t="str">
            <v>TASA CERO</v>
          </cell>
          <cell r="M2825" t="str">
            <v>Argentina</v>
          </cell>
          <cell r="Q2825" t="str">
            <v>No mercado</v>
          </cell>
          <cell r="R2825">
            <v>5.5860000000000003</v>
          </cell>
          <cell r="S2825">
            <v>0</v>
          </cell>
          <cell r="T2825">
            <v>0</v>
          </cell>
          <cell r="U2825">
            <v>5.5860000000000003</v>
          </cell>
          <cell r="V2825">
            <v>0</v>
          </cell>
          <cell r="W2825">
            <v>0</v>
          </cell>
          <cell r="X2825">
            <v>5.5860000000000003</v>
          </cell>
          <cell r="Y2825">
            <v>0</v>
          </cell>
          <cell r="Z2825">
            <v>0</v>
          </cell>
          <cell r="AA2825"/>
          <cell r="AB2825"/>
          <cell r="AC2825"/>
          <cell r="AD2825"/>
          <cell r="AE2825"/>
          <cell r="AF2825"/>
          <cell r="AG2825"/>
          <cell r="AH2825"/>
          <cell r="AI2825"/>
          <cell r="AJ2825"/>
          <cell r="AK2825"/>
          <cell r="AL2825"/>
        </row>
        <row r="2826">
          <cell r="D2826" t="str">
            <v>USD</v>
          </cell>
          <cell r="J2826" t="str">
            <v>LETRAS EN GARANTÍA</v>
          </cell>
          <cell r="L2826" t="str">
            <v>TASA CERO</v>
          </cell>
          <cell r="M2826" t="str">
            <v>Argentina</v>
          </cell>
          <cell r="Q2826" t="str">
            <v>No mercado</v>
          </cell>
          <cell r="R2826">
            <v>5.5860000000000003</v>
          </cell>
          <cell r="S2826">
            <v>0</v>
          </cell>
          <cell r="T2826">
            <v>0</v>
          </cell>
          <cell r="U2826">
            <v>5.5860000000000003</v>
          </cell>
          <cell r="V2826">
            <v>0</v>
          </cell>
          <cell r="W2826">
            <v>0</v>
          </cell>
          <cell r="X2826">
            <v>5.5860000000000003</v>
          </cell>
          <cell r="Y2826">
            <v>0</v>
          </cell>
          <cell r="Z2826">
            <v>0</v>
          </cell>
          <cell r="AA2826"/>
          <cell r="AB2826"/>
          <cell r="AC2826"/>
          <cell r="AD2826"/>
          <cell r="AE2826"/>
          <cell r="AF2826"/>
          <cell r="AG2826"/>
          <cell r="AH2826"/>
          <cell r="AI2826"/>
          <cell r="AJ2826"/>
          <cell r="AK2826"/>
          <cell r="AL2826"/>
        </row>
        <row r="2827">
          <cell r="D2827" t="str">
            <v>USD</v>
          </cell>
          <cell r="J2827" t="str">
            <v>LETRAS EN GARANTÍA</v>
          </cell>
          <cell r="L2827" t="str">
            <v>TASA CERO</v>
          </cell>
          <cell r="M2827" t="str">
            <v>Argentina</v>
          </cell>
          <cell r="Q2827" t="str">
            <v>No mercado</v>
          </cell>
          <cell r="R2827">
            <v>5.5860000000000003</v>
          </cell>
          <cell r="S2827">
            <v>0</v>
          </cell>
          <cell r="T2827">
            <v>0</v>
          </cell>
          <cell r="U2827">
            <v>5.5860000000000003</v>
          </cell>
          <cell r="V2827">
            <v>0</v>
          </cell>
          <cell r="W2827">
            <v>0</v>
          </cell>
          <cell r="X2827">
            <v>5.5860000000000003</v>
          </cell>
          <cell r="Y2827">
            <v>0</v>
          </cell>
          <cell r="Z2827">
            <v>0</v>
          </cell>
          <cell r="AA2827"/>
          <cell r="AB2827"/>
          <cell r="AC2827"/>
          <cell r="AD2827"/>
          <cell r="AE2827"/>
          <cell r="AF2827"/>
          <cell r="AG2827"/>
          <cell r="AH2827"/>
          <cell r="AI2827"/>
          <cell r="AJ2827"/>
          <cell r="AK2827"/>
          <cell r="AL2827"/>
        </row>
        <row r="2828">
          <cell r="D2828" t="str">
            <v>USD</v>
          </cell>
          <cell r="J2828" t="str">
            <v>LETRAS EN GARANTÍA</v>
          </cell>
          <cell r="L2828" t="str">
            <v>TASA CERO</v>
          </cell>
          <cell r="M2828" t="str">
            <v>Argentina</v>
          </cell>
          <cell r="Q2828" t="str">
            <v>No mercado</v>
          </cell>
          <cell r="R2828">
            <v>5.5860000000000003</v>
          </cell>
          <cell r="S2828">
            <v>0</v>
          </cell>
          <cell r="T2828">
            <v>0</v>
          </cell>
          <cell r="U2828">
            <v>5.5860000000000003</v>
          </cell>
          <cell r="V2828">
            <v>0</v>
          </cell>
          <cell r="W2828">
            <v>0</v>
          </cell>
          <cell r="X2828">
            <v>5.5860000000000003</v>
          </cell>
          <cell r="Y2828">
            <v>0</v>
          </cell>
          <cell r="Z2828">
            <v>0</v>
          </cell>
          <cell r="AA2828"/>
          <cell r="AB2828"/>
          <cell r="AC2828"/>
          <cell r="AD2828"/>
          <cell r="AE2828"/>
          <cell r="AF2828"/>
          <cell r="AG2828"/>
          <cell r="AH2828"/>
          <cell r="AI2828"/>
          <cell r="AJ2828"/>
          <cell r="AK2828"/>
          <cell r="AL2828"/>
        </row>
        <row r="2829">
          <cell r="D2829" t="str">
            <v>USD</v>
          </cell>
          <cell r="J2829" t="str">
            <v>LETRAS EN GARANTÍA</v>
          </cell>
          <cell r="L2829" t="str">
            <v>TASA CERO</v>
          </cell>
          <cell r="M2829" t="str">
            <v>Argentina</v>
          </cell>
          <cell r="Q2829" t="str">
            <v>No mercado</v>
          </cell>
          <cell r="R2829">
            <v>5.5860000000000003</v>
          </cell>
          <cell r="S2829">
            <v>0</v>
          </cell>
          <cell r="T2829">
            <v>0</v>
          </cell>
          <cell r="U2829">
            <v>5.5860000000000003</v>
          </cell>
          <cell r="V2829">
            <v>0</v>
          </cell>
          <cell r="W2829">
            <v>0</v>
          </cell>
          <cell r="X2829">
            <v>5.5860000000000003</v>
          </cell>
          <cell r="Y2829">
            <v>0</v>
          </cell>
          <cell r="Z2829">
            <v>0</v>
          </cell>
          <cell r="AA2829"/>
          <cell r="AB2829"/>
          <cell r="AC2829"/>
          <cell r="AD2829"/>
          <cell r="AE2829"/>
          <cell r="AF2829"/>
          <cell r="AG2829"/>
          <cell r="AH2829"/>
          <cell r="AI2829"/>
          <cell r="AJ2829"/>
          <cell r="AK2829"/>
          <cell r="AL2829"/>
        </row>
        <row r="2830">
          <cell r="D2830" t="str">
            <v>USD</v>
          </cell>
          <cell r="J2830" t="str">
            <v>LETRAS EN GARANTÍA</v>
          </cell>
          <cell r="L2830" t="str">
            <v>TASA CERO</v>
          </cell>
          <cell r="M2830" t="str">
            <v>Argentina</v>
          </cell>
          <cell r="Q2830" t="str">
            <v>No mercado</v>
          </cell>
          <cell r="R2830">
            <v>5.5860000000000003</v>
          </cell>
          <cell r="S2830">
            <v>0</v>
          </cell>
          <cell r="T2830">
            <v>0</v>
          </cell>
          <cell r="U2830">
            <v>5.5860000000000003</v>
          </cell>
          <cell r="V2830">
            <v>0</v>
          </cell>
          <cell r="W2830">
            <v>0</v>
          </cell>
          <cell r="X2830">
            <v>5.5860000000000003</v>
          </cell>
          <cell r="Y2830">
            <v>0</v>
          </cell>
          <cell r="Z2830">
            <v>0</v>
          </cell>
          <cell r="AA2830"/>
          <cell r="AB2830"/>
          <cell r="AC2830"/>
          <cell r="AD2830"/>
          <cell r="AE2830"/>
          <cell r="AF2830"/>
          <cell r="AG2830"/>
          <cell r="AH2830"/>
          <cell r="AI2830"/>
          <cell r="AJ2830"/>
          <cell r="AK2830"/>
          <cell r="AL2830"/>
        </row>
        <row r="2831">
          <cell r="D2831" t="str">
            <v>USD</v>
          </cell>
          <cell r="J2831" t="str">
            <v>LETRAS EN GARANTÍA</v>
          </cell>
          <cell r="L2831" t="str">
            <v>TASA CERO</v>
          </cell>
          <cell r="M2831" t="str">
            <v>Argentina</v>
          </cell>
          <cell r="Q2831" t="str">
            <v>No mercado</v>
          </cell>
          <cell r="R2831">
            <v>5.5860000000000003</v>
          </cell>
          <cell r="S2831">
            <v>0</v>
          </cell>
          <cell r="T2831">
            <v>0</v>
          </cell>
          <cell r="U2831">
            <v>5.5860000000000003</v>
          </cell>
          <cell r="V2831">
            <v>0</v>
          </cell>
          <cell r="W2831">
            <v>0</v>
          </cell>
          <cell r="X2831">
            <v>5.5860000000000003</v>
          </cell>
          <cell r="Y2831">
            <v>0</v>
          </cell>
          <cell r="Z2831">
            <v>0</v>
          </cell>
          <cell r="AA2831"/>
          <cell r="AB2831"/>
          <cell r="AC2831"/>
          <cell r="AD2831"/>
          <cell r="AE2831"/>
          <cell r="AF2831"/>
          <cell r="AG2831"/>
          <cell r="AH2831"/>
          <cell r="AI2831"/>
          <cell r="AJ2831"/>
          <cell r="AK2831"/>
          <cell r="AL2831"/>
        </row>
        <row r="2832">
          <cell r="D2832" t="str">
            <v>USD</v>
          </cell>
          <cell r="J2832" t="str">
            <v>LETRAS EN GARANTÍA</v>
          </cell>
          <cell r="L2832" t="str">
            <v>TASA CERO</v>
          </cell>
          <cell r="M2832" t="str">
            <v>Argentina</v>
          </cell>
          <cell r="Q2832" t="str">
            <v>No mercado</v>
          </cell>
          <cell r="R2832">
            <v>5.5860000000000003</v>
          </cell>
          <cell r="S2832">
            <v>0</v>
          </cell>
          <cell r="T2832">
            <v>0</v>
          </cell>
          <cell r="U2832">
            <v>5.5860000000000003</v>
          </cell>
          <cell r="V2832">
            <v>0</v>
          </cell>
          <cell r="W2832">
            <v>0</v>
          </cell>
          <cell r="X2832">
            <v>5.5860000000000003</v>
          </cell>
          <cell r="Y2832">
            <v>0</v>
          </cell>
          <cell r="Z2832">
            <v>0</v>
          </cell>
          <cell r="AA2832"/>
          <cell r="AB2832"/>
          <cell r="AC2832"/>
          <cell r="AD2832"/>
          <cell r="AE2832"/>
          <cell r="AF2832"/>
          <cell r="AG2832"/>
          <cell r="AH2832"/>
          <cell r="AI2832"/>
          <cell r="AJ2832"/>
          <cell r="AK2832"/>
          <cell r="AL2832"/>
        </row>
        <row r="2833">
          <cell r="D2833" t="str">
            <v>USD</v>
          </cell>
          <cell r="J2833" t="str">
            <v>LETRAS EN GARANTÍA</v>
          </cell>
          <cell r="L2833" t="str">
            <v>TASA CERO</v>
          </cell>
          <cell r="M2833" t="str">
            <v>Argentina</v>
          </cell>
          <cell r="Q2833" t="str">
            <v>No mercado</v>
          </cell>
          <cell r="R2833">
            <v>5.5860000000000003</v>
          </cell>
          <cell r="S2833">
            <v>0</v>
          </cell>
          <cell r="T2833">
            <v>0</v>
          </cell>
          <cell r="U2833">
            <v>5.5860000000000003</v>
          </cell>
          <cell r="V2833">
            <v>0</v>
          </cell>
          <cell r="W2833">
            <v>0</v>
          </cell>
          <cell r="X2833">
            <v>5.5860000000000003</v>
          </cell>
          <cell r="Y2833">
            <v>0</v>
          </cell>
          <cell r="Z2833">
            <v>0</v>
          </cell>
          <cell r="AA2833"/>
          <cell r="AB2833"/>
          <cell r="AC2833"/>
          <cell r="AD2833"/>
          <cell r="AE2833"/>
          <cell r="AF2833"/>
          <cell r="AG2833"/>
          <cell r="AH2833"/>
          <cell r="AI2833"/>
          <cell r="AJ2833"/>
          <cell r="AK2833"/>
          <cell r="AL2833"/>
        </row>
        <row r="2834">
          <cell r="D2834" t="str">
            <v>USD</v>
          </cell>
          <cell r="J2834" t="str">
            <v>LETRAS EN GARANTÍA</v>
          </cell>
          <cell r="L2834" t="str">
            <v>TASA CERO</v>
          </cell>
          <cell r="M2834" t="str">
            <v>Argentina</v>
          </cell>
          <cell r="Q2834" t="str">
            <v>No mercado</v>
          </cell>
          <cell r="R2834">
            <v>5.5860000000000003</v>
          </cell>
          <cell r="S2834">
            <v>0</v>
          </cell>
          <cell r="T2834">
            <v>0</v>
          </cell>
          <cell r="U2834">
            <v>5.5860000000000003</v>
          </cell>
          <cell r="V2834">
            <v>0</v>
          </cell>
          <cell r="W2834">
            <v>0</v>
          </cell>
          <cell r="X2834">
            <v>5.5860000000000003</v>
          </cell>
          <cell r="Y2834">
            <v>0</v>
          </cell>
          <cell r="Z2834">
            <v>0</v>
          </cell>
          <cell r="AA2834"/>
          <cell r="AB2834"/>
          <cell r="AC2834"/>
          <cell r="AD2834"/>
          <cell r="AE2834"/>
          <cell r="AF2834"/>
          <cell r="AG2834"/>
          <cell r="AH2834"/>
          <cell r="AI2834"/>
          <cell r="AJ2834"/>
          <cell r="AK2834"/>
          <cell r="AL2834"/>
        </row>
        <row r="2835">
          <cell r="D2835" t="str">
            <v>USD</v>
          </cell>
          <cell r="J2835" t="str">
            <v>LETRAS EN GARANTÍA</v>
          </cell>
          <cell r="L2835" t="str">
            <v>TASA CERO</v>
          </cell>
          <cell r="M2835" t="str">
            <v>Argentina</v>
          </cell>
          <cell r="Q2835" t="str">
            <v>No mercado</v>
          </cell>
          <cell r="R2835">
            <v>5.5860000000000003</v>
          </cell>
          <cell r="S2835">
            <v>0</v>
          </cell>
          <cell r="T2835">
            <v>0</v>
          </cell>
          <cell r="U2835">
            <v>5.5860000000000003</v>
          </cell>
          <cell r="V2835">
            <v>0</v>
          </cell>
          <cell r="W2835">
            <v>0</v>
          </cell>
          <cell r="X2835">
            <v>5.5860000000000003</v>
          </cell>
          <cell r="Y2835">
            <v>0</v>
          </cell>
          <cell r="Z2835">
            <v>0</v>
          </cell>
          <cell r="AA2835"/>
          <cell r="AB2835"/>
          <cell r="AC2835"/>
          <cell r="AD2835"/>
          <cell r="AE2835"/>
          <cell r="AF2835"/>
          <cell r="AG2835"/>
          <cell r="AH2835"/>
          <cell r="AI2835"/>
          <cell r="AJ2835"/>
          <cell r="AK2835"/>
          <cell r="AL2835"/>
        </row>
        <row r="2836">
          <cell r="D2836" t="str">
            <v>USD</v>
          </cell>
          <cell r="J2836" t="str">
            <v>LETRAS EN GARANTÍA</v>
          </cell>
          <cell r="L2836" t="str">
            <v>TASA CERO</v>
          </cell>
          <cell r="M2836" t="str">
            <v>Argentina</v>
          </cell>
          <cell r="Q2836" t="str">
            <v>No mercado</v>
          </cell>
          <cell r="R2836">
            <v>5.5860000000000003</v>
          </cell>
          <cell r="S2836">
            <v>0</v>
          </cell>
          <cell r="T2836">
            <v>0</v>
          </cell>
          <cell r="U2836">
            <v>5.5860000000000003</v>
          </cell>
          <cell r="V2836">
            <v>0</v>
          </cell>
          <cell r="W2836">
            <v>0</v>
          </cell>
          <cell r="X2836">
            <v>5.5860000000000003</v>
          </cell>
          <cell r="Y2836">
            <v>0</v>
          </cell>
          <cell r="Z2836">
            <v>0</v>
          </cell>
          <cell r="AA2836"/>
          <cell r="AB2836"/>
          <cell r="AC2836"/>
          <cell r="AD2836"/>
          <cell r="AE2836"/>
          <cell r="AF2836"/>
          <cell r="AG2836"/>
          <cell r="AH2836"/>
          <cell r="AI2836"/>
          <cell r="AJ2836"/>
          <cell r="AK2836"/>
          <cell r="AL2836"/>
        </row>
        <row r="2837">
          <cell r="D2837" t="str">
            <v>USD</v>
          </cell>
          <cell r="J2837" t="str">
            <v>LETRAS EN GARANTÍA</v>
          </cell>
          <cell r="L2837" t="str">
            <v>TASA CERO</v>
          </cell>
          <cell r="M2837" t="str">
            <v>Argentina</v>
          </cell>
          <cell r="Q2837" t="str">
            <v>No mercado</v>
          </cell>
          <cell r="R2837">
            <v>5.5860000000000003</v>
          </cell>
          <cell r="S2837">
            <v>0</v>
          </cell>
          <cell r="T2837">
            <v>0</v>
          </cell>
          <cell r="U2837">
            <v>5.5860000000000003</v>
          </cell>
          <cell r="V2837">
            <v>0</v>
          </cell>
          <cell r="W2837">
            <v>0</v>
          </cell>
          <cell r="X2837">
            <v>5.5860000000000003</v>
          </cell>
          <cell r="Y2837">
            <v>0</v>
          </cell>
          <cell r="Z2837">
            <v>0</v>
          </cell>
          <cell r="AA2837"/>
          <cell r="AB2837"/>
          <cell r="AC2837"/>
          <cell r="AD2837"/>
          <cell r="AE2837"/>
          <cell r="AF2837"/>
          <cell r="AG2837"/>
          <cell r="AH2837"/>
          <cell r="AI2837"/>
          <cell r="AJ2837"/>
          <cell r="AK2837"/>
          <cell r="AL2837"/>
        </row>
        <row r="2838">
          <cell r="D2838" t="str">
            <v>USD</v>
          </cell>
          <cell r="J2838" t="str">
            <v>LETRAS EN GARANTÍA</v>
          </cell>
          <cell r="L2838" t="str">
            <v>TASA CERO</v>
          </cell>
          <cell r="M2838" t="str">
            <v>Argentina</v>
          </cell>
          <cell r="Q2838" t="str">
            <v>No mercado</v>
          </cell>
          <cell r="R2838">
            <v>5.5860000000000003</v>
          </cell>
          <cell r="S2838">
            <v>0</v>
          </cell>
          <cell r="T2838">
            <v>0</v>
          </cell>
          <cell r="U2838">
            <v>5.5860000000000003</v>
          </cell>
          <cell r="V2838">
            <v>0</v>
          </cell>
          <cell r="W2838">
            <v>0</v>
          </cell>
          <cell r="X2838">
            <v>5.5860000000000003</v>
          </cell>
          <cell r="Y2838">
            <v>0</v>
          </cell>
          <cell r="Z2838">
            <v>0</v>
          </cell>
          <cell r="AA2838"/>
          <cell r="AB2838"/>
          <cell r="AC2838"/>
          <cell r="AD2838"/>
          <cell r="AE2838"/>
          <cell r="AF2838"/>
          <cell r="AG2838"/>
          <cell r="AH2838"/>
          <cell r="AI2838"/>
          <cell r="AJ2838"/>
          <cell r="AK2838"/>
          <cell r="AL2838"/>
        </row>
        <row r="2839">
          <cell r="D2839" t="str">
            <v>USD</v>
          </cell>
          <cell r="J2839" t="str">
            <v>LETRAS EN GARANTÍA</v>
          </cell>
          <cell r="L2839" t="str">
            <v>TASA CERO</v>
          </cell>
          <cell r="M2839" t="str">
            <v>Argentina</v>
          </cell>
          <cell r="Q2839" t="str">
            <v>No mercado</v>
          </cell>
          <cell r="R2839">
            <v>5.5860000000000003</v>
          </cell>
          <cell r="S2839">
            <v>0</v>
          </cell>
          <cell r="T2839">
            <v>0</v>
          </cell>
          <cell r="U2839">
            <v>5.5860000000000003</v>
          </cell>
          <cell r="V2839">
            <v>0</v>
          </cell>
          <cell r="W2839">
            <v>0</v>
          </cell>
          <cell r="X2839">
            <v>5.5860000000000003</v>
          </cell>
          <cell r="Y2839">
            <v>0</v>
          </cell>
          <cell r="Z2839">
            <v>0</v>
          </cell>
          <cell r="AA2839"/>
          <cell r="AB2839"/>
          <cell r="AC2839"/>
          <cell r="AD2839"/>
          <cell r="AE2839"/>
          <cell r="AF2839"/>
          <cell r="AG2839"/>
          <cell r="AH2839"/>
          <cell r="AI2839"/>
          <cell r="AJ2839"/>
          <cell r="AK2839"/>
          <cell r="AL2839"/>
        </row>
        <row r="2840">
          <cell r="D2840" t="str">
            <v>USD</v>
          </cell>
          <cell r="J2840" t="str">
            <v>LETRAS EN GARANTÍA</v>
          </cell>
          <cell r="L2840" t="str">
            <v>TASA CERO</v>
          </cell>
          <cell r="M2840" t="str">
            <v>Argentina</v>
          </cell>
          <cell r="Q2840" t="str">
            <v>No mercado</v>
          </cell>
          <cell r="R2840">
            <v>5.5860000000000003</v>
          </cell>
          <cell r="S2840">
            <v>0</v>
          </cell>
          <cell r="T2840">
            <v>0</v>
          </cell>
          <cell r="U2840">
            <v>5.5860000000000003</v>
          </cell>
          <cell r="V2840">
            <v>0</v>
          </cell>
          <cell r="W2840">
            <v>0</v>
          </cell>
          <cell r="X2840">
            <v>5.5860000000000003</v>
          </cell>
          <cell r="Y2840">
            <v>0</v>
          </cell>
          <cell r="Z2840">
            <v>0</v>
          </cell>
          <cell r="AA2840"/>
          <cell r="AB2840"/>
          <cell r="AC2840"/>
          <cell r="AD2840"/>
          <cell r="AE2840"/>
          <cell r="AF2840"/>
          <cell r="AG2840"/>
          <cell r="AH2840"/>
          <cell r="AI2840"/>
          <cell r="AJ2840"/>
          <cell r="AK2840"/>
          <cell r="AL2840"/>
        </row>
        <row r="2841">
          <cell r="D2841" t="str">
            <v>USD</v>
          </cell>
          <cell r="J2841" t="str">
            <v>LETRAS EN GARANTÍA</v>
          </cell>
          <cell r="L2841" t="str">
            <v>TASA CERO</v>
          </cell>
          <cell r="M2841" t="str">
            <v>Argentina</v>
          </cell>
          <cell r="Q2841" t="str">
            <v>No mercado</v>
          </cell>
          <cell r="R2841">
            <v>5.5860000000000003</v>
          </cell>
          <cell r="S2841">
            <v>0</v>
          </cell>
          <cell r="T2841">
            <v>0</v>
          </cell>
          <cell r="U2841">
            <v>5.5860000000000003</v>
          </cell>
          <cell r="V2841">
            <v>0</v>
          </cell>
          <cell r="W2841">
            <v>0</v>
          </cell>
          <cell r="X2841">
            <v>5.5860000000000003</v>
          </cell>
          <cell r="Y2841">
            <v>0</v>
          </cell>
          <cell r="Z2841">
            <v>0</v>
          </cell>
          <cell r="AA2841"/>
          <cell r="AB2841"/>
          <cell r="AC2841"/>
          <cell r="AD2841"/>
          <cell r="AE2841"/>
          <cell r="AF2841"/>
          <cell r="AG2841"/>
          <cell r="AH2841"/>
          <cell r="AI2841"/>
          <cell r="AJ2841"/>
          <cell r="AK2841"/>
          <cell r="AL2841"/>
        </row>
        <row r="2842">
          <cell r="D2842" t="str">
            <v>USD</v>
          </cell>
          <cell r="J2842" t="str">
            <v>LETRAS EN GARANTÍA</v>
          </cell>
          <cell r="L2842" t="str">
            <v>TASA CERO</v>
          </cell>
          <cell r="M2842" t="str">
            <v>Argentina</v>
          </cell>
          <cell r="Q2842" t="str">
            <v>No mercado</v>
          </cell>
          <cell r="R2842">
            <v>5.6</v>
          </cell>
          <cell r="S2842">
            <v>0</v>
          </cell>
          <cell r="T2842">
            <v>0</v>
          </cell>
          <cell r="U2842">
            <v>5.6</v>
          </cell>
          <cell r="V2842">
            <v>0</v>
          </cell>
          <cell r="W2842">
            <v>0</v>
          </cell>
          <cell r="X2842">
            <v>5.6</v>
          </cell>
          <cell r="Y2842">
            <v>0</v>
          </cell>
          <cell r="Z2842">
            <v>0</v>
          </cell>
          <cell r="AA2842"/>
          <cell r="AB2842"/>
          <cell r="AC2842"/>
          <cell r="AD2842"/>
          <cell r="AE2842"/>
          <cell r="AF2842"/>
          <cell r="AG2842"/>
          <cell r="AH2842"/>
          <cell r="AI2842"/>
          <cell r="AJ2842"/>
          <cell r="AK2842"/>
          <cell r="AL2842"/>
        </row>
        <row r="2843">
          <cell r="D2843" t="str">
            <v>USD</v>
          </cell>
          <cell r="J2843" t="str">
            <v>LETRAS EN GARANTÍA</v>
          </cell>
          <cell r="L2843" t="str">
            <v>TASA CERO</v>
          </cell>
          <cell r="M2843" t="str">
            <v>Argentina</v>
          </cell>
          <cell r="Q2843" t="str">
            <v>No mercado</v>
          </cell>
          <cell r="R2843">
            <v>5.6</v>
          </cell>
          <cell r="S2843">
            <v>0</v>
          </cell>
          <cell r="T2843">
            <v>0</v>
          </cell>
          <cell r="U2843">
            <v>5.6</v>
          </cell>
          <cell r="V2843">
            <v>0</v>
          </cell>
          <cell r="W2843">
            <v>0</v>
          </cell>
          <cell r="X2843">
            <v>5.6</v>
          </cell>
          <cell r="Y2843">
            <v>0</v>
          </cell>
          <cell r="Z2843">
            <v>0</v>
          </cell>
          <cell r="AA2843"/>
          <cell r="AB2843"/>
          <cell r="AC2843"/>
          <cell r="AD2843"/>
          <cell r="AE2843"/>
          <cell r="AF2843"/>
          <cell r="AG2843"/>
          <cell r="AH2843"/>
          <cell r="AI2843"/>
          <cell r="AJ2843"/>
          <cell r="AK2843"/>
          <cell r="AL2843"/>
        </row>
        <row r="2844">
          <cell r="D2844" t="str">
            <v>USD</v>
          </cell>
          <cell r="J2844" t="str">
            <v>LETRAS EN GARANTÍA</v>
          </cell>
          <cell r="L2844" t="str">
            <v>TASA CERO</v>
          </cell>
          <cell r="M2844" t="str">
            <v>Argentina</v>
          </cell>
          <cell r="Q2844" t="str">
            <v>No mercado</v>
          </cell>
          <cell r="R2844">
            <v>5.6</v>
          </cell>
          <cell r="S2844">
            <v>0</v>
          </cell>
          <cell r="T2844">
            <v>0</v>
          </cell>
          <cell r="U2844">
            <v>5.6</v>
          </cell>
          <cell r="V2844">
            <v>0</v>
          </cell>
          <cell r="W2844">
            <v>0</v>
          </cell>
          <cell r="X2844">
            <v>5.6</v>
          </cell>
          <cell r="Y2844">
            <v>0</v>
          </cell>
          <cell r="Z2844">
            <v>0</v>
          </cell>
          <cell r="AA2844"/>
          <cell r="AB2844"/>
          <cell r="AC2844"/>
          <cell r="AD2844"/>
          <cell r="AE2844"/>
          <cell r="AF2844"/>
          <cell r="AG2844"/>
          <cell r="AH2844"/>
          <cell r="AI2844"/>
          <cell r="AJ2844"/>
          <cell r="AK2844"/>
          <cell r="AL2844"/>
        </row>
        <row r="2845">
          <cell r="D2845" t="str">
            <v>USD</v>
          </cell>
          <cell r="J2845" t="str">
            <v>LETRAS EN GARANTÍA</v>
          </cell>
          <cell r="L2845" t="str">
            <v>TASA CERO</v>
          </cell>
          <cell r="M2845" t="str">
            <v>Argentina</v>
          </cell>
          <cell r="Q2845" t="str">
            <v>No mercado</v>
          </cell>
          <cell r="R2845">
            <v>5.6</v>
          </cell>
          <cell r="S2845">
            <v>0</v>
          </cell>
          <cell r="T2845">
            <v>0</v>
          </cell>
          <cell r="U2845">
            <v>5.6</v>
          </cell>
          <cell r="V2845">
            <v>0</v>
          </cell>
          <cell r="W2845">
            <v>0</v>
          </cell>
          <cell r="X2845">
            <v>5.6</v>
          </cell>
          <cell r="Y2845">
            <v>0</v>
          </cell>
          <cell r="Z2845">
            <v>0</v>
          </cell>
          <cell r="AA2845"/>
          <cell r="AB2845"/>
          <cell r="AC2845"/>
          <cell r="AD2845"/>
          <cell r="AE2845"/>
          <cell r="AF2845"/>
          <cell r="AG2845"/>
          <cell r="AH2845"/>
          <cell r="AI2845"/>
          <cell r="AJ2845"/>
          <cell r="AK2845"/>
          <cell r="AL2845"/>
        </row>
        <row r="2846">
          <cell r="D2846" t="str">
            <v>USD</v>
          </cell>
          <cell r="J2846" t="str">
            <v>LETRAS EN GARANTÍA</v>
          </cell>
          <cell r="L2846" t="str">
            <v>TASA CERO</v>
          </cell>
          <cell r="M2846" t="str">
            <v>Argentina</v>
          </cell>
          <cell r="Q2846" t="str">
            <v>No mercado</v>
          </cell>
          <cell r="R2846">
            <v>5.6</v>
          </cell>
          <cell r="S2846">
            <v>0</v>
          </cell>
          <cell r="T2846">
            <v>0</v>
          </cell>
          <cell r="U2846">
            <v>5.6</v>
          </cell>
          <cell r="V2846">
            <v>0</v>
          </cell>
          <cell r="W2846">
            <v>0</v>
          </cell>
          <cell r="X2846">
            <v>5.6</v>
          </cell>
          <cell r="Y2846">
            <v>0</v>
          </cell>
          <cell r="Z2846">
            <v>0</v>
          </cell>
          <cell r="AA2846"/>
          <cell r="AB2846"/>
          <cell r="AC2846"/>
          <cell r="AD2846"/>
          <cell r="AE2846"/>
          <cell r="AF2846"/>
          <cell r="AG2846"/>
          <cell r="AH2846"/>
          <cell r="AI2846"/>
          <cell r="AJ2846"/>
          <cell r="AK2846"/>
          <cell r="AL2846"/>
        </row>
        <row r="2847">
          <cell r="D2847" t="str">
            <v>USD</v>
          </cell>
          <cell r="J2847" t="str">
            <v>LETRAS EN GARANTÍA</v>
          </cell>
          <cell r="L2847" t="str">
            <v>TASA CERO</v>
          </cell>
          <cell r="M2847" t="str">
            <v>Argentina</v>
          </cell>
          <cell r="Q2847" t="str">
            <v>No mercado</v>
          </cell>
          <cell r="R2847">
            <v>5.6</v>
          </cell>
          <cell r="S2847">
            <v>0</v>
          </cell>
          <cell r="T2847">
            <v>0</v>
          </cell>
          <cell r="U2847">
            <v>5.6</v>
          </cell>
          <cell r="V2847">
            <v>0</v>
          </cell>
          <cell r="W2847">
            <v>0</v>
          </cell>
          <cell r="X2847">
            <v>5.6</v>
          </cell>
          <cell r="Y2847">
            <v>0</v>
          </cell>
          <cell r="Z2847">
            <v>0</v>
          </cell>
          <cell r="AA2847"/>
          <cell r="AB2847"/>
          <cell r="AC2847"/>
          <cell r="AD2847"/>
          <cell r="AE2847"/>
          <cell r="AF2847"/>
          <cell r="AG2847"/>
          <cell r="AH2847"/>
          <cell r="AI2847"/>
          <cell r="AJ2847"/>
          <cell r="AK2847"/>
          <cell r="AL2847"/>
        </row>
        <row r="2848">
          <cell r="D2848" t="str">
            <v>USD</v>
          </cell>
          <cell r="J2848" t="str">
            <v>LETRAS EN GARANTÍA</v>
          </cell>
          <cell r="L2848" t="str">
            <v>TASA CERO</v>
          </cell>
          <cell r="M2848" t="str">
            <v>Argentina</v>
          </cell>
          <cell r="Q2848" t="str">
            <v>No mercado</v>
          </cell>
          <cell r="R2848">
            <v>5.6</v>
          </cell>
          <cell r="S2848">
            <v>0</v>
          </cell>
          <cell r="T2848">
            <v>0</v>
          </cell>
          <cell r="U2848">
            <v>5.6</v>
          </cell>
          <cell r="V2848">
            <v>0</v>
          </cell>
          <cell r="W2848">
            <v>0</v>
          </cell>
          <cell r="X2848">
            <v>5.6</v>
          </cell>
          <cell r="Y2848">
            <v>0</v>
          </cell>
          <cell r="Z2848">
            <v>0</v>
          </cell>
          <cell r="AA2848"/>
          <cell r="AB2848"/>
          <cell r="AC2848"/>
          <cell r="AD2848"/>
          <cell r="AE2848"/>
          <cell r="AF2848"/>
          <cell r="AG2848"/>
          <cell r="AH2848"/>
          <cell r="AI2848"/>
          <cell r="AJ2848"/>
          <cell r="AK2848"/>
          <cell r="AL2848"/>
        </row>
        <row r="2849">
          <cell r="D2849" t="str">
            <v>USD</v>
          </cell>
          <cell r="J2849" t="str">
            <v>LETRAS EN GARANTÍA</v>
          </cell>
          <cell r="L2849" t="str">
            <v>TASA CERO</v>
          </cell>
          <cell r="M2849" t="str">
            <v>Argentina</v>
          </cell>
          <cell r="Q2849" t="str">
            <v>No mercado</v>
          </cell>
          <cell r="R2849">
            <v>5.6</v>
          </cell>
          <cell r="S2849">
            <v>0</v>
          </cell>
          <cell r="T2849">
            <v>0</v>
          </cell>
          <cell r="U2849">
            <v>5.6</v>
          </cell>
          <cell r="V2849">
            <v>0</v>
          </cell>
          <cell r="W2849">
            <v>0</v>
          </cell>
          <cell r="X2849">
            <v>5.6</v>
          </cell>
          <cell r="Y2849">
            <v>0</v>
          </cell>
          <cell r="Z2849">
            <v>0</v>
          </cell>
          <cell r="AA2849"/>
          <cell r="AB2849"/>
          <cell r="AC2849"/>
          <cell r="AD2849"/>
          <cell r="AE2849"/>
          <cell r="AF2849"/>
          <cell r="AG2849"/>
          <cell r="AH2849"/>
          <cell r="AI2849"/>
          <cell r="AJ2849"/>
          <cell r="AK2849"/>
          <cell r="AL2849"/>
        </row>
        <row r="2850">
          <cell r="D2850" t="str">
            <v>USD</v>
          </cell>
          <cell r="J2850" t="str">
            <v>LETRAS EN GARANTÍA</v>
          </cell>
          <cell r="L2850" t="str">
            <v>TASA CERO</v>
          </cell>
          <cell r="M2850" t="str">
            <v>Argentina</v>
          </cell>
          <cell r="Q2850" t="str">
            <v>No mercado</v>
          </cell>
          <cell r="R2850">
            <v>5.6</v>
          </cell>
          <cell r="S2850">
            <v>0</v>
          </cell>
          <cell r="T2850">
            <v>0</v>
          </cell>
          <cell r="U2850">
            <v>5.6</v>
          </cell>
          <cell r="V2850">
            <v>0</v>
          </cell>
          <cell r="W2850">
            <v>0</v>
          </cell>
          <cell r="X2850">
            <v>5.6</v>
          </cell>
          <cell r="Y2850">
            <v>0</v>
          </cell>
          <cell r="Z2850">
            <v>0</v>
          </cell>
          <cell r="AA2850"/>
          <cell r="AB2850"/>
          <cell r="AC2850"/>
          <cell r="AD2850"/>
          <cell r="AE2850"/>
          <cell r="AF2850"/>
          <cell r="AG2850"/>
          <cell r="AH2850"/>
          <cell r="AI2850"/>
          <cell r="AJ2850"/>
          <cell r="AK2850"/>
          <cell r="AL2850"/>
        </row>
        <row r="2851">
          <cell r="D2851" t="str">
            <v>USD</v>
          </cell>
          <cell r="J2851" t="str">
            <v>LETRAS EN GARANTÍA</v>
          </cell>
          <cell r="L2851" t="str">
            <v>TASA CERO</v>
          </cell>
          <cell r="M2851" t="str">
            <v>Argentina</v>
          </cell>
          <cell r="Q2851" t="str">
            <v>No mercado</v>
          </cell>
          <cell r="R2851">
            <v>5.6</v>
          </cell>
          <cell r="S2851">
            <v>0</v>
          </cell>
          <cell r="T2851">
            <v>0</v>
          </cell>
          <cell r="U2851">
            <v>5.6</v>
          </cell>
          <cell r="V2851">
            <v>0</v>
          </cell>
          <cell r="W2851">
            <v>0</v>
          </cell>
          <cell r="X2851">
            <v>5.6</v>
          </cell>
          <cell r="Y2851">
            <v>0</v>
          </cell>
          <cell r="Z2851">
            <v>0</v>
          </cell>
          <cell r="AA2851"/>
          <cell r="AB2851"/>
          <cell r="AC2851"/>
          <cell r="AD2851"/>
          <cell r="AE2851"/>
          <cell r="AF2851"/>
          <cell r="AG2851"/>
          <cell r="AH2851"/>
          <cell r="AI2851"/>
          <cell r="AJ2851"/>
          <cell r="AK2851"/>
          <cell r="AL2851"/>
        </row>
        <row r="2852">
          <cell r="D2852" t="str">
            <v>USD</v>
          </cell>
          <cell r="J2852" t="str">
            <v>LETRAS EN GARANTÍA</v>
          </cell>
          <cell r="L2852" t="str">
            <v>TASA CERO</v>
          </cell>
          <cell r="M2852" t="str">
            <v>Argentina</v>
          </cell>
          <cell r="Q2852" t="str">
            <v>No mercado</v>
          </cell>
          <cell r="R2852">
            <v>5.6</v>
          </cell>
          <cell r="S2852">
            <v>0</v>
          </cell>
          <cell r="T2852">
            <v>0</v>
          </cell>
          <cell r="U2852">
            <v>5.6</v>
          </cell>
          <cell r="V2852">
            <v>0</v>
          </cell>
          <cell r="W2852">
            <v>0</v>
          </cell>
          <cell r="X2852">
            <v>5.6</v>
          </cell>
          <cell r="Y2852">
            <v>0</v>
          </cell>
          <cell r="Z2852">
            <v>0</v>
          </cell>
          <cell r="AA2852"/>
          <cell r="AB2852"/>
          <cell r="AC2852"/>
          <cell r="AD2852"/>
          <cell r="AE2852"/>
          <cell r="AF2852"/>
          <cell r="AG2852"/>
          <cell r="AH2852"/>
          <cell r="AI2852"/>
          <cell r="AJ2852"/>
          <cell r="AK2852"/>
          <cell r="AL2852"/>
        </row>
        <row r="2853">
          <cell r="D2853" t="str">
            <v>USD</v>
          </cell>
          <cell r="J2853" t="str">
            <v>LETRAS EN GARANTÍA</v>
          </cell>
          <cell r="L2853" t="str">
            <v>TASA CERO</v>
          </cell>
          <cell r="M2853" t="str">
            <v>Argentina</v>
          </cell>
          <cell r="Q2853" t="str">
            <v>No mercado</v>
          </cell>
          <cell r="R2853">
            <v>5.6</v>
          </cell>
          <cell r="S2853">
            <v>0</v>
          </cell>
          <cell r="T2853">
            <v>0</v>
          </cell>
          <cell r="U2853">
            <v>5.6</v>
          </cell>
          <cell r="V2853">
            <v>0</v>
          </cell>
          <cell r="W2853">
            <v>0</v>
          </cell>
          <cell r="X2853">
            <v>5.6</v>
          </cell>
          <cell r="Y2853">
            <v>0</v>
          </cell>
          <cell r="Z2853">
            <v>0</v>
          </cell>
          <cell r="AA2853"/>
          <cell r="AB2853"/>
          <cell r="AC2853"/>
          <cell r="AD2853"/>
          <cell r="AE2853"/>
          <cell r="AF2853"/>
          <cell r="AG2853"/>
          <cell r="AH2853"/>
          <cell r="AI2853"/>
          <cell r="AJ2853"/>
          <cell r="AK2853"/>
          <cell r="AL2853"/>
        </row>
        <row r="2854">
          <cell r="D2854" t="str">
            <v>USD</v>
          </cell>
          <cell r="J2854" t="str">
            <v>LETRAS EN GARANTÍA</v>
          </cell>
          <cell r="L2854" t="str">
            <v>TASA CERO</v>
          </cell>
          <cell r="M2854" t="str">
            <v>Argentina</v>
          </cell>
          <cell r="Q2854" t="str">
            <v>No mercado</v>
          </cell>
          <cell r="R2854">
            <v>5.6</v>
          </cell>
          <cell r="S2854">
            <v>0</v>
          </cell>
          <cell r="T2854">
            <v>0</v>
          </cell>
          <cell r="U2854">
            <v>5.6</v>
          </cell>
          <cell r="V2854">
            <v>0</v>
          </cell>
          <cell r="W2854">
            <v>0</v>
          </cell>
          <cell r="X2854">
            <v>5.6</v>
          </cell>
          <cell r="Y2854">
            <v>0</v>
          </cell>
          <cell r="Z2854">
            <v>0</v>
          </cell>
          <cell r="AA2854"/>
          <cell r="AB2854"/>
          <cell r="AC2854"/>
          <cell r="AD2854"/>
          <cell r="AE2854"/>
          <cell r="AF2854"/>
          <cell r="AG2854"/>
          <cell r="AH2854"/>
          <cell r="AI2854"/>
          <cell r="AJ2854"/>
          <cell r="AK2854"/>
          <cell r="AL2854"/>
        </row>
        <row r="2855">
          <cell r="D2855" t="str">
            <v>USD</v>
          </cell>
          <cell r="J2855" t="str">
            <v>LETRAS EN GARANTÍA</v>
          </cell>
          <cell r="L2855" t="str">
            <v>TASA CERO</v>
          </cell>
          <cell r="M2855" t="str">
            <v>Argentina</v>
          </cell>
          <cell r="Q2855" t="str">
            <v>No mercado</v>
          </cell>
          <cell r="R2855">
            <v>5.6</v>
          </cell>
          <cell r="S2855">
            <v>0</v>
          </cell>
          <cell r="T2855">
            <v>0</v>
          </cell>
          <cell r="U2855">
            <v>5.6</v>
          </cell>
          <cell r="V2855">
            <v>0</v>
          </cell>
          <cell r="W2855">
            <v>0</v>
          </cell>
          <cell r="X2855">
            <v>5.6</v>
          </cell>
          <cell r="Y2855">
            <v>0</v>
          </cell>
          <cell r="Z2855">
            <v>0</v>
          </cell>
          <cell r="AA2855"/>
          <cell r="AB2855"/>
          <cell r="AC2855"/>
          <cell r="AD2855"/>
          <cell r="AE2855"/>
          <cell r="AF2855"/>
          <cell r="AG2855"/>
          <cell r="AH2855"/>
          <cell r="AI2855"/>
          <cell r="AJ2855"/>
          <cell r="AK2855"/>
          <cell r="AL2855"/>
        </row>
        <row r="2856">
          <cell r="D2856" t="str">
            <v>USD</v>
          </cell>
          <cell r="J2856" t="str">
            <v>LETRAS EN GARANTÍA</v>
          </cell>
          <cell r="L2856" t="str">
            <v>TASA CERO</v>
          </cell>
          <cell r="M2856" t="str">
            <v>Argentina</v>
          </cell>
          <cell r="Q2856" t="str">
            <v>No mercado</v>
          </cell>
          <cell r="R2856">
            <v>5.6</v>
          </cell>
          <cell r="S2856">
            <v>0</v>
          </cell>
          <cell r="T2856">
            <v>0</v>
          </cell>
          <cell r="U2856">
            <v>5.6</v>
          </cell>
          <cell r="V2856">
            <v>0</v>
          </cell>
          <cell r="W2856">
            <v>0</v>
          </cell>
          <cell r="X2856">
            <v>5.6</v>
          </cell>
          <cell r="Y2856">
            <v>0</v>
          </cell>
          <cell r="Z2856">
            <v>0</v>
          </cell>
          <cell r="AA2856"/>
          <cell r="AB2856"/>
          <cell r="AC2856"/>
          <cell r="AD2856"/>
          <cell r="AE2856"/>
          <cell r="AF2856"/>
          <cell r="AG2856"/>
          <cell r="AH2856"/>
          <cell r="AI2856"/>
          <cell r="AJ2856"/>
          <cell r="AK2856"/>
          <cell r="AL2856"/>
        </row>
        <row r="2857">
          <cell r="D2857" t="str">
            <v>USD</v>
          </cell>
          <cell r="J2857" t="str">
            <v>LETRAS EN GARANTÍA</v>
          </cell>
          <cell r="L2857" t="str">
            <v>TASA CERO</v>
          </cell>
          <cell r="M2857" t="str">
            <v>Argentina</v>
          </cell>
          <cell r="Q2857" t="str">
            <v>No mercado</v>
          </cell>
          <cell r="R2857">
            <v>5.6</v>
          </cell>
          <cell r="S2857">
            <v>0</v>
          </cell>
          <cell r="T2857">
            <v>0</v>
          </cell>
          <cell r="U2857">
            <v>5.6</v>
          </cell>
          <cell r="V2857">
            <v>0</v>
          </cell>
          <cell r="W2857">
            <v>0</v>
          </cell>
          <cell r="X2857">
            <v>5.6</v>
          </cell>
          <cell r="Y2857">
            <v>0</v>
          </cell>
          <cell r="Z2857">
            <v>0</v>
          </cell>
          <cell r="AA2857"/>
          <cell r="AB2857"/>
          <cell r="AC2857"/>
          <cell r="AD2857"/>
          <cell r="AE2857"/>
          <cell r="AF2857"/>
          <cell r="AG2857"/>
          <cell r="AH2857"/>
          <cell r="AI2857"/>
          <cell r="AJ2857"/>
          <cell r="AK2857"/>
          <cell r="AL2857"/>
        </row>
        <row r="2858">
          <cell r="D2858" t="str">
            <v>USD</v>
          </cell>
          <cell r="J2858" t="str">
            <v>LETRAS EN GARANTÍA</v>
          </cell>
          <cell r="L2858" t="str">
            <v>TASA CERO</v>
          </cell>
          <cell r="M2858" t="str">
            <v>Argentina</v>
          </cell>
          <cell r="Q2858" t="str">
            <v>No mercado</v>
          </cell>
          <cell r="R2858">
            <v>5.6</v>
          </cell>
          <cell r="S2858">
            <v>0</v>
          </cell>
          <cell r="T2858">
            <v>0</v>
          </cell>
          <cell r="U2858">
            <v>5.6</v>
          </cell>
          <cell r="V2858">
            <v>0</v>
          </cell>
          <cell r="W2858">
            <v>0</v>
          </cell>
          <cell r="X2858">
            <v>5.6</v>
          </cell>
          <cell r="Y2858">
            <v>0</v>
          </cell>
          <cell r="Z2858">
            <v>0</v>
          </cell>
          <cell r="AA2858"/>
          <cell r="AB2858"/>
          <cell r="AC2858"/>
          <cell r="AD2858"/>
          <cell r="AE2858"/>
          <cell r="AF2858"/>
          <cell r="AG2858"/>
          <cell r="AH2858"/>
          <cell r="AI2858"/>
          <cell r="AJ2858"/>
          <cell r="AK2858"/>
          <cell r="AL2858"/>
        </row>
        <row r="2859">
          <cell r="D2859" t="str">
            <v>USD</v>
          </cell>
          <cell r="J2859" t="str">
            <v>LETRAS EN GARANTÍA</v>
          </cell>
          <cell r="L2859" t="str">
            <v>TASA CERO</v>
          </cell>
          <cell r="M2859" t="str">
            <v>Argentina</v>
          </cell>
          <cell r="Q2859" t="str">
            <v>No mercado</v>
          </cell>
          <cell r="R2859">
            <v>5.6</v>
          </cell>
          <cell r="S2859">
            <v>0</v>
          </cell>
          <cell r="T2859">
            <v>0</v>
          </cell>
          <cell r="U2859">
            <v>5.6</v>
          </cell>
          <cell r="V2859">
            <v>0</v>
          </cell>
          <cell r="W2859">
            <v>0</v>
          </cell>
          <cell r="X2859">
            <v>5.6</v>
          </cell>
          <cell r="Y2859">
            <v>0</v>
          </cell>
          <cell r="Z2859">
            <v>0</v>
          </cell>
          <cell r="AA2859"/>
          <cell r="AB2859"/>
          <cell r="AC2859"/>
          <cell r="AD2859"/>
          <cell r="AE2859"/>
          <cell r="AF2859"/>
          <cell r="AG2859"/>
          <cell r="AH2859"/>
          <cell r="AI2859"/>
          <cell r="AJ2859"/>
          <cell r="AK2859"/>
          <cell r="AL2859"/>
        </row>
        <row r="2860">
          <cell r="D2860" t="str">
            <v>USD</v>
          </cell>
          <cell r="J2860" t="str">
            <v>LETRAS EN GARANTÍA</v>
          </cell>
          <cell r="L2860" t="str">
            <v>TASA CERO</v>
          </cell>
          <cell r="M2860" t="str">
            <v>Argentina</v>
          </cell>
          <cell r="Q2860" t="str">
            <v>No mercado</v>
          </cell>
          <cell r="R2860">
            <v>5.6</v>
          </cell>
          <cell r="S2860">
            <v>0</v>
          </cell>
          <cell r="T2860">
            <v>0</v>
          </cell>
          <cell r="U2860">
            <v>5.6</v>
          </cell>
          <cell r="V2860">
            <v>0</v>
          </cell>
          <cell r="W2860">
            <v>0</v>
          </cell>
          <cell r="X2860">
            <v>5.6</v>
          </cell>
          <cell r="Y2860">
            <v>0</v>
          </cell>
          <cell r="Z2860">
            <v>0</v>
          </cell>
          <cell r="AA2860"/>
          <cell r="AB2860"/>
          <cell r="AC2860"/>
          <cell r="AD2860"/>
          <cell r="AE2860"/>
          <cell r="AF2860"/>
          <cell r="AG2860"/>
          <cell r="AH2860"/>
          <cell r="AI2860"/>
          <cell r="AJ2860"/>
          <cell r="AK2860"/>
          <cell r="AL2860"/>
        </row>
        <row r="2861">
          <cell r="D2861" t="str">
            <v>USD</v>
          </cell>
          <cell r="J2861" t="str">
            <v>LETRAS EN GARANTÍA</v>
          </cell>
          <cell r="L2861" t="str">
            <v>TASA CERO</v>
          </cell>
          <cell r="M2861" t="str">
            <v>Argentina</v>
          </cell>
          <cell r="Q2861" t="str">
            <v>No mercado</v>
          </cell>
          <cell r="R2861">
            <v>5.6</v>
          </cell>
          <cell r="S2861">
            <v>0</v>
          </cell>
          <cell r="T2861">
            <v>0</v>
          </cell>
          <cell r="U2861">
            <v>5.6</v>
          </cell>
          <cell r="V2861">
            <v>0</v>
          </cell>
          <cell r="W2861">
            <v>0</v>
          </cell>
          <cell r="X2861">
            <v>5.6</v>
          </cell>
          <cell r="Y2861">
            <v>0</v>
          </cell>
          <cell r="Z2861">
            <v>0</v>
          </cell>
          <cell r="AA2861"/>
          <cell r="AB2861"/>
          <cell r="AC2861"/>
          <cell r="AD2861"/>
          <cell r="AE2861"/>
          <cell r="AF2861"/>
          <cell r="AG2861"/>
          <cell r="AH2861"/>
          <cell r="AI2861"/>
          <cell r="AJ2861"/>
          <cell r="AK2861"/>
          <cell r="AL2861"/>
        </row>
        <row r="2862">
          <cell r="D2862" t="str">
            <v>USD</v>
          </cell>
          <cell r="J2862" t="str">
            <v>LETRAS EN GARANTÍA</v>
          </cell>
          <cell r="L2862" t="str">
            <v>TASA CERO</v>
          </cell>
          <cell r="M2862" t="str">
            <v>Argentina</v>
          </cell>
          <cell r="Q2862" t="str">
            <v>No mercado</v>
          </cell>
          <cell r="R2862">
            <v>5.625</v>
          </cell>
          <cell r="S2862">
            <v>0</v>
          </cell>
          <cell r="T2862">
            <v>0</v>
          </cell>
          <cell r="U2862">
            <v>5.625</v>
          </cell>
          <cell r="V2862">
            <v>0</v>
          </cell>
          <cell r="W2862">
            <v>0</v>
          </cell>
          <cell r="X2862">
            <v>5.625</v>
          </cell>
          <cell r="Y2862">
            <v>0</v>
          </cell>
          <cell r="Z2862">
            <v>0</v>
          </cell>
          <cell r="AA2862"/>
          <cell r="AB2862"/>
          <cell r="AC2862"/>
          <cell r="AD2862"/>
          <cell r="AE2862"/>
          <cell r="AF2862"/>
          <cell r="AG2862"/>
          <cell r="AH2862"/>
          <cell r="AI2862"/>
          <cell r="AJ2862"/>
          <cell r="AK2862"/>
          <cell r="AL2862"/>
        </row>
        <row r="2863">
          <cell r="D2863" t="str">
            <v>USD</v>
          </cell>
          <cell r="J2863" t="str">
            <v>LETRAS EN GARANTÍA</v>
          </cell>
          <cell r="L2863" t="str">
            <v>TASA CERO</v>
          </cell>
          <cell r="M2863" t="str">
            <v>Argentina</v>
          </cell>
          <cell r="Q2863" t="str">
            <v>No mercado</v>
          </cell>
          <cell r="R2863">
            <v>5.625</v>
          </cell>
          <cell r="S2863">
            <v>0</v>
          </cell>
          <cell r="T2863">
            <v>0</v>
          </cell>
          <cell r="U2863">
            <v>5.625</v>
          </cell>
          <cell r="V2863">
            <v>0</v>
          </cell>
          <cell r="W2863">
            <v>0</v>
          </cell>
          <cell r="X2863">
            <v>5.625</v>
          </cell>
          <cell r="Y2863">
            <v>0</v>
          </cell>
          <cell r="Z2863">
            <v>0</v>
          </cell>
          <cell r="AA2863"/>
          <cell r="AB2863"/>
          <cell r="AC2863"/>
          <cell r="AD2863"/>
          <cell r="AE2863"/>
          <cell r="AF2863"/>
          <cell r="AG2863"/>
          <cell r="AH2863"/>
          <cell r="AI2863"/>
          <cell r="AJ2863"/>
          <cell r="AK2863"/>
          <cell r="AL2863"/>
        </row>
        <row r="2864">
          <cell r="D2864" t="str">
            <v>USD</v>
          </cell>
          <cell r="J2864" t="str">
            <v>LETRAS EN GARANTÍA</v>
          </cell>
          <cell r="L2864" t="str">
            <v>TASA CERO</v>
          </cell>
          <cell r="M2864" t="str">
            <v>Argentina</v>
          </cell>
          <cell r="Q2864" t="str">
            <v>No mercado</v>
          </cell>
          <cell r="R2864">
            <v>5.625</v>
          </cell>
          <cell r="S2864">
            <v>0</v>
          </cell>
          <cell r="T2864">
            <v>0</v>
          </cell>
          <cell r="U2864">
            <v>5.625</v>
          </cell>
          <cell r="V2864">
            <v>0</v>
          </cell>
          <cell r="W2864">
            <v>0</v>
          </cell>
          <cell r="X2864">
            <v>5.625</v>
          </cell>
          <cell r="Y2864">
            <v>0</v>
          </cell>
          <cell r="Z2864">
            <v>0</v>
          </cell>
          <cell r="AA2864"/>
          <cell r="AB2864"/>
          <cell r="AC2864"/>
          <cell r="AD2864"/>
          <cell r="AE2864"/>
          <cell r="AF2864"/>
          <cell r="AG2864"/>
          <cell r="AH2864"/>
          <cell r="AI2864"/>
          <cell r="AJ2864"/>
          <cell r="AK2864"/>
          <cell r="AL2864"/>
        </row>
        <row r="2865">
          <cell r="D2865" t="str">
            <v>USD</v>
          </cell>
          <cell r="J2865" t="str">
            <v>LETRAS EN GARANTÍA</v>
          </cell>
          <cell r="L2865" t="str">
            <v>TASA CERO</v>
          </cell>
          <cell r="M2865" t="str">
            <v>Argentina</v>
          </cell>
          <cell r="Q2865" t="str">
            <v>No mercado</v>
          </cell>
          <cell r="R2865">
            <v>5.625</v>
          </cell>
          <cell r="S2865">
            <v>0</v>
          </cell>
          <cell r="T2865">
            <v>0</v>
          </cell>
          <cell r="U2865">
            <v>5.625</v>
          </cell>
          <cell r="V2865">
            <v>0</v>
          </cell>
          <cell r="W2865">
            <v>0</v>
          </cell>
          <cell r="X2865">
            <v>5.625</v>
          </cell>
          <cell r="Y2865">
            <v>0</v>
          </cell>
          <cell r="Z2865">
            <v>0</v>
          </cell>
          <cell r="AA2865"/>
          <cell r="AB2865"/>
          <cell r="AC2865"/>
          <cell r="AD2865"/>
          <cell r="AE2865"/>
          <cell r="AF2865"/>
          <cell r="AG2865"/>
          <cell r="AH2865"/>
          <cell r="AI2865"/>
          <cell r="AJ2865"/>
          <cell r="AK2865"/>
          <cell r="AL2865"/>
        </row>
        <row r="2866">
          <cell r="D2866" t="str">
            <v>USD</v>
          </cell>
          <cell r="J2866" t="str">
            <v>LETRAS EN GARANTÍA</v>
          </cell>
          <cell r="L2866" t="str">
            <v>TASA CERO</v>
          </cell>
          <cell r="M2866" t="str">
            <v>Argentina</v>
          </cell>
          <cell r="Q2866" t="str">
            <v>No mercado</v>
          </cell>
          <cell r="R2866">
            <v>5.625</v>
          </cell>
          <cell r="S2866">
            <v>0</v>
          </cell>
          <cell r="T2866">
            <v>0</v>
          </cell>
          <cell r="U2866">
            <v>5.625</v>
          </cell>
          <cell r="V2866">
            <v>0</v>
          </cell>
          <cell r="W2866">
            <v>0</v>
          </cell>
          <cell r="X2866">
            <v>5.625</v>
          </cell>
          <cell r="Y2866">
            <v>0</v>
          </cell>
          <cell r="Z2866">
            <v>0</v>
          </cell>
          <cell r="AA2866"/>
          <cell r="AB2866"/>
          <cell r="AC2866"/>
          <cell r="AD2866"/>
          <cell r="AE2866"/>
          <cell r="AF2866"/>
          <cell r="AG2866"/>
          <cell r="AH2866"/>
          <cell r="AI2866"/>
          <cell r="AJ2866"/>
          <cell r="AK2866"/>
          <cell r="AL2866"/>
        </row>
        <row r="2867">
          <cell r="D2867" t="str">
            <v>USD</v>
          </cell>
          <cell r="J2867" t="str">
            <v>LETRAS EN GARANTÍA</v>
          </cell>
          <cell r="L2867" t="str">
            <v>TASA CERO</v>
          </cell>
          <cell r="M2867" t="str">
            <v>Argentina</v>
          </cell>
          <cell r="Q2867" t="str">
            <v>No mercado</v>
          </cell>
          <cell r="R2867">
            <v>5.625</v>
          </cell>
          <cell r="S2867">
            <v>0</v>
          </cell>
          <cell r="T2867">
            <v>0</v>
          </cell>
          <cell r="U2867">
            <v>5.625</v>
          </cell>
          <cell r="V2867">
            <v>0</v>
          </cell>
          <cell r="W2867">
            <v>0</v>
          </cell>
          <cell r="X2867">
            <v>5.625</v>
          </cell>
          <cell r="Y2867">
            <v>0</v>
          </cell>
          <cell r="Z2867">
            <v>0</v>
          </cell>
          <cell r="AA2867"/>
          <cell r="AB2867"/>
          <cell r="AC2867"/>
          <cell r="AD2867"/>
          <cell r="AE2867"/>
          <cell r="AF2867"/>
          <cell r="AG2867"/>
          <cell r="AH2867"/>
          <cell r="AI2867"/>
          <cell r="AJ2867"/>
          <cell r="AK2867"/>
          <cell r="AL2867"/>
        </row>
        <row r="2868">
          <cell r="D2868" t="str">
            <v>USD</v>
          </cell>
          <cell r="J2868" t="str">
            <v>LETRAS EN GARANTÍA</v>
          </cell>
          <cell r="L2868" t="str">
            <v>TASA CERO</v>
          </cell>
          <cell r="M2868" t="str">
            <v>Argentina</v>
          </cell>
          <cell r="Q2868" t="str">
            <v>No mercado</v>
          </cell>
          <cell r="R2868">
            <v>5.625</v>
          </cell>
          <cell r="S2868">
            <v>0</v>
          </cell>
          <cell r="T2868">
            <v>0</v>
          </cell>
          <cell r="U2868">
            <v>5.625</v>
          </cell>
          <cell r="V2868">
            <v>0</v>
          </cell>
          <cell r="W2868">
            <v>0</v>
          </cell>
          <cell r="X2868">
            <v>5.625</v>
          </cell>
          <cell r="Y2868">
            <v>0</v>
          </cell>
          <cell r="Z2868">
            <v>0</v>
          </cell>
          <cell r="AA2868"/>
          <cell r="AB2868"/>
          <cell r="AC2868"/>
          <cell r="AD2868"/>
          <cell r="AE2868"/>
          <cell r="AF2868"/>
          <cell r="AG2868"/>
          <cell r="AH2868"/>
          <cell r="AI2868"/>
          <cell r="AJ2868"/>
          <cell r="AK2868"/>
          <cell r="AL2868"/>
        </row>
        <row r="2869">
          <cell r="D2869" t="str">
            <v>USD</v>
          </cell>
          <cell r="J2869" t="str">
            <v>LETRAS EN GARANTÍA</v>
          </cell>
          <cell r="L2869" t="str">
            <v>TASA CERO</v>
          </cell>
          <cell r="M2869" t="str">
            <v>Argentina</v>
          </cell>
          <cell r="Q2869" t="str">
            <v>No mercado</v>
          </cell>
          <cell r="R2869">
            <v>5.625</v>
          </cell>
          <cell r="S2869">
            <v>0</v>
          </cell>
          <cell r="T2869">
            <v>0</v>
          </cell>
          <cell r="U2869">
            <v>5.625</v>
          </cell>
          <cell r="V2869">
            <v>0</v>
          </cell>
          <cell r="W2869">
            <v>0</v>
          </cell>
          <cell r="X2869">
            <v>5.625</v>
          </cell>
          <cell r="Y2869">
            <v>0</v>
          </cell>
          <cell r="Z2869">
            <v>0</v>
          </cell>
          <cell r="AA2869"/>
          <cell r="AB2869"/>
          <cell r="AC2869"/>
          <cell r="AD2869"/>
          <cell r="AE2869"/>
          <cell r="AF2869"/>
          <cell r="AG2869"/>
          <cell r="AH2869"/>
          <cell r="AI2869"/>
          <cell r="AJ2869"/>
          <cell r="AK2869"/>
          <cell r="AL2869"/>
        </row>
        <row r="2870">
          <cell r="D2870" t="str">
            <v>USD</v>
          </cell>
          <cell r="J2870" t="str">
            <v>LETRAS EN GARANTÍA</v>
          </cell>
          <cell r="L2870" t="str">
            <v>TASA CERO</v>
          </cell>
          <cell r="M2870" t="str">
            <v>Argentina</v>
          </cell>
          <cell r="Q2870" t="str">
            <v>No mercado</v>
          </cell>
          <cell r="R2870">
            <v>5.625</v>
          </cell>
          <cell r="S2870">
            <v>0</v>
          </cell>
          <cell r="T2870">
            <v>0</v>
          </cell>
          <cell r="U2870">
            <v>5.625</v>
          </cell>
          <cell r="V2870">
            <v>0</v>
          </cell>
          <cell r="W2870">
            <v>0</v>
          </cell>
          <cell r="X2870">
            <v>5.625</v>
          </cell>
          <cell r="Y2870">
            <v>0</v>
          </cell>
          <cell r="Z2870">
            <v>0</v>
          </cell>
          <cell r="AA2870"/>
          <cell r="AB2870"/>
          <cell r="AC2870"/>
          <cell r="AD2870"/>
          <cell r="AE2870"/>
          <cell r="AF2870"/>
          <cell r="AG2870"/>
          <cell r="AH2870"/>
          <cell r="AI2870"/>
          <cell r="AJ2870"/>
          <cell r="AK2870"/>
          <cell r="AL2870"/>
        </row>
        <row r="2871">
          <cell r="D2871" t="str">
            <v>USD</v>
          </cell>
          <cell r="J2871" t="str">
            <v>LETRAS EN GARANTÍA</v>
          </cell>
          <cell r="L2871" t="str">
            <v>TASA CERO</v>
          </cell>
          <cell r="M2871" t="str">
            <v>Argentina</v>
          </cell>
          <cell r="Q2871" t="str">
            <v>No mercado</v>
          </cell>
          <cell r="R2871">
            <v>5.625</v>
          </cell>
          <cell r="S2871">
            <v>0</v>
          </cell>
          <cell r="T2871">
            <v>0</v>
          </cell>
          <cell r="U2871">
            <v>5.625</v>
          </cell>
          <cell r="V2871">
            <v>0</v>
          </cell>
          <cell r="W2871">
            <v>0</v>
          </cell>
          <cell r="X2871">
            <v>5.625</v>
          </cell>
          <cell r="Y2871">
            <v>0</v>
          </cell>
          <cell r="Z2871">
            <v>0</v>
          </cell>
          <cell r="AA2871"/>
          <cell r="AB2871"/>
          <cell r="AC2871"/>
          <cell r="AD2871"/>
          <cell r="AE2871"/>
          <cell r="AF2871"/>
          <cell r="AG2871"/>
          <cell r="AH2871"/>
          <cell r="AI2871"/>
          <cell r="AJ2871"/>
          <cell r="AK2871"/>
          <cell r="AL2871"/>
        </row>
        <row r="2872">
          <cell r="D2872" t="str">
            <v>USD</v>
          </cell>
          <cell r="J2872" t="str">
            <v>LETRAS EN GARANTÍA</v>
          </cell>
          <cell r="L2872" t="str">
            <v>TASA CERO</v>
          </cell>
          <cell r="M2872" t="str">
            <v>Argentina</v>
          </cell>
          <cell r="Q2872" t="str">
            <v>No mercado</v>
          </cell>
          <cell r="R2872">
            <v>5.625</v>
          </cell>
          <cell r="S2872">
            <v>0</v>
          </cell>
          <cell r="T2872">
            <v>0</v>
          </cell>
          <cell r="U2872">
            <v>5.625</v>
          </cell>
          <cell r="V2872">
            <v>0</v>
          </cell>
          <cell r="W2872">
            <v>0</v>
          </cell>
          <cell r="X2872">
            <v>5.625</v>
          </cell>
          <cell r="Y2872">
            <v>0</v>
          </cell>
          <cell r="Z2872">
            <v>0</v>
          </cell>
          <cell r="AA2872"/>
          <cell r="AB2872"/>
          <cell r="AC2872"/>
          <cell r="AD2872"/>
          <cell r="AE2872"/>
          <cell r="AF2872"/>
          <cell r="AG2872"/>
          <cell r="AH2872"/>
          <cell r="AI2872"/>
          <cell r="AJ2872"/>
          <cell r="AK2872"/>
          <cell r="AL2872"/>
        </row>
        <row r="2873">
          <cell r="D2873" t="str">
            <v>USD</v>
          </cell>
          <cell r="J2873" t="str">
            <v>LETRAS EN GARANTÍA</v>
          </cell>
          <cell r="L2873" t="str">
            <v>TASA CERO</v>
          </cell>
          <cell r="M2873" t="str">
            <v>Argentina</v>
          </cell>
          <cell r="Q2873" t="str">
            <v>No mercado</v>
          </cell>
          <cell r="R2873">
            <v>5.625</v>
          </cell>
          <cell r="S2873">
            <v>0</v>
          </cell>
          <cell r="T2873">
            <v>0</v>
          </cell>
          <cell r="U2873">
            <v>5.625</v>
          </cell>
          <cell r="V2873">
            <v>0</v>
          </cell>
          <cell r="W2873">
            <v>0</v>
          </cell>
          <cell r="X2873">
            <v>5.625</v>
          </cell>
          <cell r="Y2873">
            <v>0</v>
          </cell>
          <cell r="Z2873">
            <v>0</v>
          </cell>
          <cell r="AA2873"/>
          <cell r="AB2873"/>
          <cell r="AC2873"/>
          <cell r="AD2873"/>
          <cell r="AE2873"/>
          <cell r="AF2873"/>
          <cell r="AG2873"/>
          <cell r="AH2873"/>
          <cell r="AI2873"/>
          <cell r="AJ2873"/>
          <cell r="AK2873"/>
          <cell r="AL2873"/>
        </row>
        <row r="2874">
          <cell r="D2874" t="str">
            <v>USD</v>
          </cell>
          <cell r="J2874" t="str">
            <v>LETRAS EN GARANTÍA</v>
          </cell>
          <cell r="L2874" t="str">
            <v>TASA CERO</v>
          </cell>
          <cell r="M2874" t="str">
            <v>Argentina</v>
          </cell>
          <cell r="Q2874" t="str">
            <v>No mercado</v>
          </cell>
          <cell r="R2874">
            <v>5.625</v>
          </cell>
          <cell r="S2874">
            <v>0</v>
          </cell>
          <cell r="T2874">
            <v>0</v>
          </cell>
          <cell r="U2874">
            <v>5.625</v>
          </cell>
          <cell r="V2874">
            <v>0</v>
          </cell>
          <cell r="W2874">
            <v>0</v>
          </cell>
          <cell r="X2874">
            <v>5.625</v>
          </cell>
          <cell r="Y2874">
            <v>0</v>
          </cell>
          <cell r="Z2874">
            <v>0</v>
          </cell>
          <cell r="AA2874"/>
          <cell r="AB2874"/>
          <cell r="AC2874"/>
          <cell r="AD2874"/>
          <cell r="AE2874"/>
          <cell r="AF2874"/>
          <cell r="AG2874"/>
          <cell r="AH2874"/>
          <cell r="AI2874"/>
          <cell r="AJ2874"/>
          <cell r="AK2874"/>
          <cell r="AL2874"/>
        </row>
        <row r="2875">
          <cell r="D2875" t="str">
            <v>USD</v>
          </cell>
          <cell r="J2875" t="str">
            <v>LETRAS EN GARANTÍA</v>
          </cell>
          <cell r="L2875" t="str">
            <v>TASA CERO</v>
          </cell>
          <cell r="M2875" t="str">
            <v>Argentina</v>
          </cell>
          <cell r="Q2875" t="str">
            <v>No mercado</v>
          </cell>
          <cell r="R2875">
            <v>5.625</v>
          </cell>
          <cell r="S2875">
            <v>0</v>
          </cell>
          <cell r="T2875">
            <v>0</v>
          </cell>
          <cell r="U2875">
            <v>5.625</v>
          </cell>
          <cell r="V2875">
            <v>0</v>
          </cell>
          <cell r="W2875">
            <v>0</v>
          </cell>
          <cell r="X2875">
            <v>5.625</v>
          </cell>
          <cell r="Y2875">
            <v>0</v>
          </cell>
          <cell r="Z2875">
            <v>0</v>
          </cell>
          <cell r="AA2875"/>
          <cell r="AB2875"/>
          <cell r="AC2875"/>
          <cell r="AD2875"/>
          <cell r="AE2875"/>
          <cell r="AF2875"/>
          <cell r="AG2875"/>
          <cell r="AH2875"/>
          <cell r="AI2875"/>
          <cell r="AJ2875"/>
          <cell r="AK2875"/>
          <cell r="AL2875"/>
        </row>
        <row r="2876">
          <cell r="D2876" t="str">
            <v>USD</v>
          </cell>
          <cell r="J2876" t="str">
            <v>LETRAS EN GARANTÍA</v>
          </cell>
          <cell r="L2876" t="str">
            <v>TASA CERO</v>
          </cell>
          <cell r="M2876" t="str">
            <v>Argentina</v>
          </cell>
          <cell r="Q2876" t="str">
            <v>No mercado</v>
          </cell>
          <cell r="R2876">
            <v>5.625</v>
          </cell>
          <cell r="S2876">
            <v>0</v>
          </cell>
          <cell r="T2876">
            <v>0</v>
          </cell>
          <cell r="U2876">
            <v>5.625</v>
          </cell>
          <cell r="V2876">
            <v>0</v>
          </cell>
          <cell r="W2876">
            <v>0</v>
          </cell>
          <cell r="X2876">
            <v>5.625</v>
          </cell>
          <cell r="Y2876">
            <v>0</v>
          </cell>
          <cell r="Z2876">
            <v>0</v>
          </cell>
          <cell r="AA2876"/>
          <cell r="AB2876"/>
          <cell r="AC2876"/>
          <cell r="AD2876"/>
          <cell r="AE2876"/>
          <cell r="AF2876"/>
          <cell r="AG2876"/>
          <cell r="AH2876"/>
          <cell r="AI2876"/>
          <cell r="AJ2876"/>
          <cell r="AK2876"/>
          <cell r="AL2876"/>
        </row>
        <row r="2877">
          <cell r="D2877" t="str">
            <v>USD</v>
          </cell>
          <cell r="J2877" t="str">
            <v>LETRAS EN GARANTÍA</v>
          </cell>
          <cell r="L2877" t="str">
            <v>TASA CERO</v>
          </cell>
          <cell r="M2877" t="str">
            <v>Argentina</v>
          </cell>
          <cell r="Q2877" t="str">
            <v>No mercado</v>
          </cell>
          <cell r="R2877">
            <v>5.625</v>
          </cell>
          <cell r="S2877">
            <v>0</v>
          </cell>
          <cell r="T2877">
            <v>0</v>
          </cell>
          <cell r="U2877">
            <v>5.625</v>
          </cell>
          <cell r="V2877">
            <v>0</v>
          </cell>
          <cell r="W2877">
            <v>0</v>
          </cell>
          <cell r="X2877">
            <v>5.625</v>
          </cell>
          <cell r="Y2877">
            <v>0</v>
          </cell>
          <cell r="Z2877">
            <v>0</v>
          </cell>
          <cell r="AA2877"/>
          <cell r="AB2877"/>
          <cell r="AC2877"/>
          <cell r="AD2877"/>
          <cell r="AE2877"/>
          <cell r="AF2877"/>
          <cell r="AG2877"/>
          <cell r="AH2877"/>
          <cell r="AI2877"/>
          <cell r="AJ2877"/>
          <cell r="AK2877"/>
          <cell r="AL2877"/>
        </row>
        <row r="2878">
          <cell r="D2878" t="str">
            <v>USD</v>
          </cell>
          <cell r="J2878" t="str">
            <v>LETRAS EN GARANTÍA</v>
          </cell>
          <cell r="L2878" t="str">
            <v>TASA CERO</v>
          </cell>
          <cell r="M2878" t="str">
            <v>Argentina</v>
          </cell>
          <cell r="Q2878" t="str">
            <v>No mercado</v>
          </cell>
          <cell r="R2878">
            <v>5.625</v>
          </cell>
          <cell r="S2878">
            <v>0</v>
          </cell>
          <cell r="T2878">
            <v>0</v>
          </cell>
          <cell r="U2878">
            <v>5.625</v>
          </cell>
          <cell r="V2878">
            <v>0</v>
          </cell>
          <cell r="W2878">
            <v>0</v>
          </cell>
          <cell r="X2878">
            <v>5.625</v>
          </cell>
          <cell r="Y2878">
            <v>0</v>
          </cell>
          <cell r="Z2878">
            <v>0</v>
          </cell>
          <cell r="AA2878"/>
          <cell r="AB2878"/>
          <cell r="AC2878"/>
          <cell r="AD2878"/>
          <cell r="AE2878"/>
          <cell r="AF2878"/>
          <cell r="AG2878"/>
          <cell r="AH2878"/>
          <cell r="AI2878"/>
          <cell r="AJ2878"/>
          <cell r="AK2878"/>
          <cell r="AL2878"/>
        </row>
        <row r="2879">
          <cell r="D2879" t="str">
            <v>USD</v>
          </cell>
          <cell r="J2879" t="str">
            <v>LETRAS EN GARANTÍA</v>
          </cell>
          <cell r="L2879" t="str">
            <v>TASA CERO</v>
          </cell>
          <cell r="M2879" t="str">
            <v>Argentina</v>
          </cell>
          <cell r="Q2879" t="str">
            <v>No mercado</v>
          </cell>
          <cell r="R2879">
            <v>5.625</v>
          </cell>
          <cell r="S2879">
            <v>0</v>
          </cell>
          <cell r="T2879">
            <v>0</v>
          </cell>
          <cell r="U2879">
            <v>5.625</v>
          </cell>
          <cell r="V2879">
            <v>0</v>
          </cell>
          <cell r="W2879">
            <v>0</v>
          </cell>
          <cell r="X2879">
            <v>5.625</v>
          </cell>
          <cell r="Y2879">
            <v>0</v>
          </cell>
          <cell r="Z2879">
            <v>0</v>
          </cell>
          <cell r="AA2879"/>
          <cell r="AB2879"/>
          <cell r="AC2879"/>
          <cell r="AD2879"/>
          <cell r="AE2879"/>
          <cell r="AF2879"/>
          <cell r="AG2879"/>
          <cell r="AH2879"/>
          <cell r="AI2879"/>
          <cell r="AJ2879"/>
          <cell r="AK2879"/>
          <cell r="AL2879"/>
        </row>
        <row r="2880">
          <cell r="D2880" t="str">
            <v>USD</v>
          </cell>
          <cell r="J2880" t="str">
            <v>LETRAS EN GARANTÍA</v>
          </cell>
          <cell r="L2880" t="str">
            <v>TASA CERO</v>
          </cell>
          <cell r="M2880" t="str">
            <v>Argentina</v>
          </cell>
          <cell r="Q2880" t="str">
            <v>No mercado</v>
          </cell>
          <cell r="R2880">
            <v>5.625</v>
          </cell>
          <cell r="S2880">
            <v>0</v>
          </cell>
          <cell r="T2880">
            <v>0</v>
          </cell>
          <cell r="U2880">
            <v>5.625</v>
          </cell>
          <cell r="V2880">
            <v>0</v>
          </cell>
          <cell r="W2880">
            <v>0</v>
          </cell>
          <cell r="X2880">
            <v>5.625</v>
          </cell>
          <cell r="Y2880">
            <v>0</v>
          </cell>
          <cell r="Z2880">
            <v>0</v>
          </cell>
          <cell r="AA2880"/>
          <cell r="AB2880"/>
          <cell r="AC2880"/>
          <cell r="AD2880"/>
          <cell r="AE2880"/>
          <cell r="AF2880"/>
          <cell r="AG2880"/>
          <cell r="AH2880"/>
          <cell r="AI2880"/>
          <cell r="AJ2880"/>
          <cell r="AK2880"/>
          <cell r="AL2880"/>
        </row>
        <row r="2881">
          <cell r="D2881" t="str">
            <v>USD</v>
          </cell>
          <cell r="J2881" t="str">
            <v>LETRAS EN GARANTÍA</v>
          </cell>
          <cell r="L2881" t="str">
            <v>TASA CERO</v>
          </cell>
          <cell r="M2881" t="str">
            <v>Argentina</v>
          </cell>
          <cell r="Q2881" t="str">
            <v>No mercado</v>
          </cell>
          <cell r="R2881">
            <v>5.625</v>
          </cell>
          <cell r="S2881">
            <v>0</v>
          </cell>
          <cell r="T2881">
            <v>0</v>
          </cell>
          <cell r="U2881">
            <v>5.625</v>
          </cell>
          <cell r="V2881">
            <v>0</v>
          </cell>
          <cell r="W2881">
            <v>0</v>
          </cell>
          <cell r="X2881">
            <v>5.625</v>
          </cell>
          <cell r="Y2881">
            <v>0</v>
          </cell>
          <cell r="Z2881">
            <v>0</v>
          </cell>
          <cell r="AA2881"/>
          <cell r="AB2881"/>
          <cell r="AC2881"/>
          <cell r="AD2881"/>
          <cell r="AE2881"/>
          <cell r="AF2881"/>
          <cell r="AG2881"/>
          <cell r="AH2881"/>
          <cell r="AI2881"/>
          <cell r="AJ2881"/>
          <cell r="AK2881"/>
          <cell r="AL2881"/>
        </row>
        <row r="2882">
          <cell r="D2882" t="str">
            <v>USD</v>
          </cell>
          <cell r="J2882" t="str">
            <v>LETRAS EN GARANTÍA</v>
          </cell>
          <cell r="L2882" t="str">
            <v>TASA CERO</v>
          </cell>
          <cell r="M2882" t="str">
            <v>Argentina</v>
          </cell>
          <cell r="Q2882" t="str">
            <v>No mercado</v>
          </cell>
          <cell r="R2882">
            <v>5.7960000000000003</v>
          </cell>
          <cell r="S2882">
            <v>0</v>
          </cell>
          <cell r="T2882">
            <v>0</v>
          </cell>
          <cell r="U2882">
            <v>5.7960000000000003</v>
          </cell>
          <cell r="V2882">
            <v>0</v>
          </cell>
          <cell r="W2882">
            <v>0</v>
          </cell>
          <cell r="X2882">
            <v>5.7960000000000003</v>
          </cell>
          <cell r="Y2882">
            <v>0</v>
          </cell>
          <cell r="Z2882">
            <v>0</v>
          </cell>
          <cell r="AA2882"/>
          <cell r="AB2882"/>
          <cell r="AC2882"/>
          <cell r="AD2882"/>
          <cell r="AE2882"/>
          <cell r="AF2882"/>
          <cell r="AG2882"/>
          <cell r="AH2882"/>
          <cell r="AI2882"/>
          <cell r="AJ2882"/>
          <cell r="AK2882"/>
          <cell r="AL2882"/>
        </row>
        <row r="2883">
          <cell r="D2883" t="str">
            <v>USD</v>
          </cell>
          <cell r="J2883" t="str">
            <v>LETRAS EN GARANTÍA</v>
          </cell>
          <cell r="L2883" t="str">
            <v>TASA CERO</v>
          </cell>
          <cell r="M2883" t="str">
            <v>Argentina</v>
          </cell>
          <cell r="Q2883" t="str">
            <v>No mercado</v>
          </cell>
          <cell r="R2883">
            <v>5.7960000000000003</v>
          </cell>
          <cell r="S2883">
            <v>0</v>
          </cell>
          <cell r="T2883">
            <v>0</v>
          </cell>
          <cell r="U2883">
            <v>5.7960000000000003</v>
          </cell>
          <cell r="V2883">
            <v>0</v>
          </cell>
          <cell r="W2883">
            <v>0</v>
          </cell>
          <cell r="X2883">
            <v>5.7960000000000003</v>
          </cell>
          <cell r="Y2883">
            <v>0</v>
          </cell>
          <cell r="Z2883">
            <v>0</v>
          </cell>
          <cell r="AA2883"/>
          <cell r="AB2883"/>
          <cell r="AC2883"/>
          <cell r="AD2883"/>
          <cell r="AE2883"/>
          <cell r="AF2883"/>
          <cell r="AG2883"/>
          <cell r="AH2883"/>
          <cell r="AI2883"/>
          <cell r="AJ2883"/>
          <cell r="AK2883"/>
          <cell r="AL2883"/>
        </row>
        <row r="2884">
          <cell r="D2884" t="str">
            <v>USD</v>
          </cell>
          <cell r="J2884" t="str">
            <v>LETRAS EN GARANTÍA</v>
          </cell>
          <cell r="L2884" t="str">
            <v>TASA CERO</v>
          </cell>
          <cell r="M2884" t="str">
            <v>Argentina</v>
          </cell>
          <cell r="Q2884" t="str">
            <v>No mercado</v>
          </cell>
          <cell r="R2884">
            <v>5.7960000000000003</v>
          </cell>
          <cell r="S2884">
            <v>0</v>
          </cell>
          <cell r="T2884">
            <v>0</v>
          </cell>
          <cell r="U2884">
            <v>5.7960000000000003</v>
          </cell>
          <cell r="V2884">
            <v>0</v>
          </cell>
          <cell r="W2884">
            <v>0</v>
          </cell>
          <cell r="X2884">
            <v>5.7960000000000003</v>
          </cell>
          <cell r="Y2884">
            <v>0</v>
          </cell>
          <cell r="Z2884">
            <v>0</v>
          </cell>
          <cell r="AA2884"/>
          <cell r="AB2884"/>
          <cell r="AC2884"/>
          <cell r="AD2884"/>
          <cell r="AE2884"/>
          <cell r="AF2884"/>
          <cell r="AG2884"/>
          <cell r="AH2884"/>
          <cell r="AI2884"/>
          <cell r="AJ2884"/>
          <cell r="AK2884"/>
          <cell r="AL2884"/>
        </row>
        <row r="2885">
          <cell r="D2885" t="str">
            <v>USD</v>
          </cell>
          <cell r="J2885" t="str">
            <v>LETRAS EN GARANTÍA</v>
          </cell>
          <cell r="L2885" t="str">
            <v>TASA CERO</v>
          </cell>
          <cell r="M2885" t="str">
            <v>Argentina</v>
          </cell>
          <cell r="Q2885" t="str">
            <v>No mercado</v>
          </cell>
          <cell r="R2885">
            <v>5.7960000000000003</v>
          </cell>
          <cell r="S2885">
            <v>0</v>
          </cell>
          <cell r="T2885">
            <v>0</v>
          </cell>
          <cell r="U2885">
            <v>5.7960000000000003</v>
          </cell>
          <cell r="V2885">
            <v>0</v>
          </cell>
          <cell r="W2885">
            <v>0</v>
          </cell>
          <cell r="X2885">
            <v>5.7960000000000003</v>
          </cell>
          <cell r="Y2885">
            <v>0</v>
          </cell>
          <cell r="Z2885">
            <v>0</v>
          </cell>
          <cell r="AA2885"/>
          <cell r="AB2885"/>
          <cell r="AC2885"/>
          <cell r="AD2885"/>
          <cell r="AE2885"/>
          <cell r="AF2885"/>
          <cell r="AG2885"/>
          <cell r="AH2885"/>
          <cell r="AI2885"/>
          <cell r="AJ2885"/>
          <cell r="AK2885"/>
          <cell r="AL2885"/>
        </row>
        <row r="2886">
          <cell r="D2886" t="str">
            <v>USD</v>
          </cell>
          <cell r="J2886" t="str">
            <v>LETRAS EN GARANTÍA</v>
          </cell>
          <cell r="L2886" t="str">
            <v>TASA CERO</v>
          </cell>
          <cell r="M2886" t="str">
            <v>Argentina</v>
          </cell>
          <cell r="Q2886" t="str">
            <v>No mercado</v>
          </cell>
          <cell r="R2886">
            <v>5.7960000000000003</v>
          </cell>
          <cell r="S2886">
            <v>0</v>
          </cell>
          <cell r="T2886">
            <v>0</v>
          </cell>
          <cell r="U2886">
            <v>5.7960000000000003</v>
          </cell>
          <cell r="V2886">
            <v>0</v>
          </cell>
          <cell r="W2886">
            <v>0</v>
          </cell>
          <cell r="X2886">
            <v>5.7960000000000003</v>
          </cell>
          <cell r="Y2886">
            <v>0</v>
          </cell>
          <cell r="Z2886">
            <v>0</v>
          </cell>
          <cell r="AA2886"/>
          <cell r="AB2886"/>
          <cell r="AC2886"/>
          <cell r="AD2886"/>
          <cell r="AE2886"/>
          <cell r="AF2886"/>
          <cell r="AG2886"/>
          <cell r="AH2886"/>
          <cell r="AI2886"/>
          <cell r="AJ2886"/>
          <cell r="AK2886"/>
          <cell r="AL2886"/>
        </row>
        <row r="2887">
          <cell r="D2887" t="str">
            <v>USD</v>
          </cell>
          <cell r="J2887" t="str">
            <v>LETRAS EN GARANTÍA</v>
          </cell>
          <cell r="L2887" t="str">
            <v>TASA CERO</v>
          </cell>
          <cell r="M2887" t="str">
            <v>Argentina</v>
          </cell>
          <cell r="Q2887" t="str">
            <v>No mercado</v>
          </cell>
          <cell r="R2887">
            <v>5.7960000000000003</v>
          </cell>
          <cell r="S2887">
            <v>0</v>
          </cell>
          <cell r="T2887">
            <v>0</v>
          </cell>
          <cell r="U2887">
            <v>5.7960000000000003</v>
          </cell>
          <cell r="V2887">
            <v>0</v>
          </cell>
          <cell r="W2887">
            <v>0</v>
          </cell>
          <cell r="X2887">
            <v>5.7960000000000003</v>
          </cell>
          <cell r="Y2887">
            <v>0</v>
          </cell>
          <cell r="Z2887">
            <v>0</v>
          </cell>
          <cell r="AA2887"/>
          <cell r="AB2887"/>
          <cell r="AC2887"/>
          <cell r="AD2887"/>
          <cell r="AE2887"/>
          <cell r="AF2887"/>
          <cell r="AG2887"/>
          <cell r="AH2887"/>
          <cell r="AI2887"/>
          <cell r="AJ2887"/>
          <cell r="AK2887"/>
          <cell r="AL2887"/>
        </row>
        <row r="2888">
          <cell r="D2888" t="str">
            <v>USD</v>
          </cell>
          <cell r="J2888" t="str">
            <v>LETRAS EN GARANTÍA</v>
          </cell>
          <cell r="L2888" t="str">
            <v>TASA CERO</v>
          </cell>
          <cell r="M2888" t="str">
            <v>Argentina</v>
          </cell>
          <cell r="Q2888" t="str">
            <v>No mercado</v>
          </cell>
          <cell r="R2888">
            <v>5.7960000000000003</v>
          </cell>
          <cell r="S2888">
            <v>0</v>
          </cell>
          <cell r="T2888">
            <v>0</v>
          </cell>
          <cell r="U2888">
            <v>5.7960000000000003</v>
          </cell>
          <cell r="V2888">
            <v>0</v>
          </cell>
          <cell r="W2888">
            <v>0</v>
          </cell>
          <cell r="X2888">
            <v>5.7960000000000003</v>
          </cell>
          <cell r="Y2888">
            <v>0</v>
          </cell>
          <cell r="Z2888">
            <v>0</v>
          </cell>
          <cell r="AA2888"/>
          <cell r="AB2888"/>
          <cell r="AC2888"/>
          <cell r="AD2888"/>
          <cell r="AE2888"/>
          <cell r="AF2888"/>
          <cell r="AG2888"/>
          <cell r="AH2888"/>
          <cell r="AI2888"/>
          <cell r="AJ2888"/>
          <cell r="AK2888"/>
          <cell r="AL2888"/>
        </row>
        <row r="2889">
          <cell r="D2889" t="str">
            <v>USD</v>
          </cell>
          <cell r="J2889" t="str">
            <v>LETRAS EN GARANTÍA</v>
          </cell>
          <cell r="L2889" t="str">
            <v>TASA CERO</v>
          </cell>
          <cell r="M2889" t="str">
            <v>Argentina</v>
          </cell>
          <cell r="Q2889" t="str">
            <v>No mercado</v>
          </cell>
          <cell r="R2889">
            <v>5.7960000000000003</v>
          </cell>
          <cell r="S2889">
            <v>0</v>
          </cell>
          <cell r="T2889">
            <v>0</v>
          </cell>
          <cell r="U2889">
            <v>5.7960000000000003</v>
          </cell>
          <cell r="V2889">
            <v>0</v>
          </cell>
          <cell r="W2889">
            <v>0</v>
          </cell>
          <cell r="X2889">
            <v>5.7960000000000003</v>
          </cell>
          <cell r="Y2889">
            <v>0</v>
          </cell>
          <cell r="Z2889">
            <v>0</v>
          </cell>
          <cell r="AA2889"/>
          <cell r="AB2889"/>
          <cell r="AC2889"/>
          <cell r="AD2889"/>
          <cell r="AE2889"/>
          <cell r="AF2889"/>
          <cell r="AG2889"/>
          <cell r="AH2889"/>
          <cell r="AI2889"/>
          <cell r="AJ2889"/>
          <cell r="AK2889"/>
          <cell r="AL2889"/>
        </row>
        <row r="2890">
          <cell r="D2890" t="str">
            <v>USD</v>
          </cell>
          <cell r="J2890" t="str">
            <v>LETRAS EN GARANTÍA</v>
          </cell>
          <cell r="L2890" t="str">
            <v>TASA CERO</v>
          </cell>
          <cell r="M2890" t="str">
            <v>Argentina</v>
          </cell>
          <cell r="Q2890" t="str">
            <v>No mercado</v>
          </cell>
          <cell r="R2890">
            <v>5.7960000000000003</v>
          </cell>
          <cell r="S2890">
            <v>0</v>
          </cell>
          <cell r="T2890">
            <v>0</v>
          </cell>
          <cell r="U2890">
            <v>5.7960000000000003</v>
          </cell>
          <cell r="V2890">
            <v>0</v>
          </cell>
          <cell r="W2890">
            <v>0</v>
          </cell>
          <cell r="X2890">
            <v>5.7960000000000003</v>
          </cell>
          <cell r="Y2890">
            <v>0</v>
          </cell>
          <cell r="Z2890">
            <v>0</v>
          </cell>
          <cell r="AA2890"/>
          <cell r="AB2890"/>
          <cell r="AC2890"/>
          <cell r="AD2890"/>
          <cell r="AE2890"/>
          <cell r="AF2890"/>
          <cell r="AG2890"/>
          <cell r="AH2890"/>
          <cell r="AI2890"/>
          <cell r="AJ2890"/>
          <cell r="AK2890"/>
          <cell r="AL2890"/>
        </row>
        <row r="2891">
          <cell r="D2891" t="str">
            <v>USD</v>
          </cell>
          <cell r="J2891" t="str">
            <v>LETRAS EN GARANTÍA</v>
          </cell>
          <cell r="L2891" t="str">
            <v>TASA CERO</v>
          </cell>
          <cell r="M2891" t="str">
            <v>Argentina</v>
          </cell>
          <cell r="Q2891" t="str">
            <v>No mercado</v>
          </cell>
          <cell r="R2891">
            <v>5.7960000000000003</v>
          </cell>
          <cell r="S2891">
            <v>0</v>
          </cell>
          <cell r="T2891">
            <v>0</v>
          </cell>
          <cell r="U2891">
            <v>5.7960000000000003</v>
          </cell>
          <cell r="V2891">
            <v>0</v>
          </cell>
          <cell r="W2891">
            <v>0</v>
          </cell>
          <cell r="X2891">
            <v>5.7960000000000003</v>
          </cell>
          <cell r="Y2891">
            <v>0</v>
          </cell>
          <cell r="Z2891">
            <v>0</v>
          </cell>
          <cell r="AA2891"/>
          <cell r="AB2891"/>
          <cell r="AC2891"/>
          <cell r="AD2891"/>
          <cell r="AE2891"/>
          <cell r="AF2891"/>
          <cell r="AG2891"/>
          <cell r="AH2891"/>
          <cell r="AI2891"/>
          <cell r="AJ2891"/>
          <cell r="AK2891"/>
          <cell r="AL2891"/>
        </row>
        <row r="2892">
          <cell r="D2892" t="str">
            <v>USD</v>
          </cell>
          <cell r="J2892" t="str">
            <v>LETRAS EN GARANTÍA</v>
          </cell>
          <cell r="L2892" t="str">
            <v>TASA CERO</v>
          </cell>
          <cell r="M2892" t="str">
            <v>Argentina</v>
          </cell>
          <cell r="Q2892" t="str">
            <v>No mercado</v>
          </cell>
          <cell r="R2892">
            <v>5.7960000000000003</v>
          </cell>
          <cell r="S2892">
            <v>0</v>
          </cell>
          <cell r="T2892">
            <v>0</v>
          </cell>
          <cell r="U2892">
            <v>5.7960000000000003</v>
          </cell>
          <cell r="V2892">
            <v>0</v>
          </cell>
          <cell r="W2892">
            <v>0</v>
          </cell>
          <cell r="X2892">
            <v>5.7960000000000003</v>
          </cell>
          <cell r="Y2892">
            <v>0</v>
          </cell>
          <cell r="Z2892">
            <v>0</v>
          </cell>
          <cell r="AA2892"/>
          <cell r="AB2892"/>
          <cell r="AC2892"/>
          <cell r="AD2892"/>
          <cell r="AE2892"/>
          <cell r="AF2892"/>
          <cell r="AG2892"/>
          <cell r="AH2892"/>
          <cell r="AI2892"/>
          <cell r="AJ2892"/>
          <cell r="AK2892"/>
          <cell r="AL2892"/>
        </row>
        <row r="2893">
          <cell r="D2893" t="str">
            <v>USD</v>
          </cell>
          <cell r="J2893" t="str">
            <v>LETRAS EN GARANTÍA</v>
          </cell>
          <cell r="L2893" t="str">
            <v>TASA CERO</v>
          </cell>
          <cell r="M2893" t="str">
            <v>Argentina</v>
          </cell>
          <cell r="Q2893" t="str">
            <v>No mercado</v>
          </cell>
          <cell r="R2893">
            <v>5.7960000000000003</v>
          </cell>
          <cell r="S2893">
            <v>0</v>
          </cell>
          <cell r="T2893">
            <v>0</v>
          </cell>
          <cell r="U2893">
            <v>5.7960000000000003</v>
          </cell>
          <cell r="V2893">
            <v>0</v>
          </cell>
          <cell r="W2893">
            <v>0</v>
          </cell>
          <cell r="X2893">
            <v>5.7960000000000003</v>
          </cell>
          <cell r="Y2893">
            <v>0</v>
          </cell>
          <cell r="Z2893">
            <v>0</v>
          </cell>
          <cell r="AA2893"/>
          <cell r="AB2893"/>
          <cell r="AC2893"/>
          <cell r="AD2893"/>
          <cell r="AE2893"/>
          <cell r="AF2893"/>
          <cell r="AG2893"/>
          <cell r="AH2893"/>
          <cell r="AI2893"/>
          <cell r="AJ2893"/>
          <cell r="AK2893"/>
          <cell r="AL2893"/>
        </row>
        <row r="2894">
          <cell r="D2894" t="str">
            <v>USD</v>
          </cell>
          <cell r="J2894" t="str">
            <v>LETRAS EN GARANTÍA</v>
          </cell>
          <cell r="L2894" t="str">
            <v>TASA CERO</v>
          </cell>
          <cell r="M2894" t="str">
            <v>Argentina</v>
          </cell>
          <cell r="Q2894" t="str">
            <v>No mercado</v>
          </cell>
          <cell r="R2894">
            <v>5.7960000000000003</v>
          </cell>
          <cell r="S2894">
            <v>0</v>
          </cell>
          <cell r="T2894">
            <v>0</v>
          </cell>
          <cell r="U2894">
            <v>5.7960000000000003</v>
          </cell>
          <cell r="V2894">
            <v>0</v>
          </cell>
          <cell r="W2894">
            <v>0</v>
          </cell>
          <cell r="X2894">
            <v>5.7960000000000003</v>
          </cell>
          <cell r="Y2894">
            <v>0</v>
          </cell>
          <cell r="Z2894">
            <v>0</v>
          </cell>
          <cell r="AA2894"/>
          <cell r="AB2894"/>
          <cell r="AC2894"/>
          <cell r="AD2894"/>
          <cell r="AE2894"/>
          <cell r="AF2894"/>
          <cell r="AG2894"/>
          <cell r="AH2894"/>
          <cell r="AI2894"/>
          <cell r="AJ2894"/>
          <cell r="AK2894"/>
          <cell r="AL2894"/>
        </row>
        <row r="2895">
          <cell r="D2895" t="str">
            <v>USD</v>
          </cell>
          <cell r="J2895" t="str">
            <v>LETRAS EN GARANTÍA</v>
          </cell>
          <cell r="L2895" t="str">
            <v>TASA CERO</v>
          </cell>
          <cell r="M2895" t="str">
            <v>Argentina</v>
          </cell>
          <cell r="Q2895" t="str">
            <v>No mercado</v>
          </cell>
          <cell r="R2895">
            <v>5.7960000000000003</v>
          </cell>
          <cell r="S2895">
            <v>0</v>
          </cell>
          <cell r="T2895">
            <v>0</v>
          </cell>
          <cell r="U2895">
            <v>5.7960000000000003</v>
          </cell>
          <cell r="V2895">
            <v>0</v>
          </cell>
          <cell r="W2895">
            <v>0</v>
          </cell>
          <cell r="X2895">
            <v>5.7960000000000003</v>
          </cell>
          <cell r="Y2895">
            <v>0</v>
          </cell>
          <cell r="Z2895">
            <v>0</v>
          </cell>
          <cell r="AA2895"/>
          <cell r="AB2895"/>
          <cell r="AC2895"/>
          <cell r="AD2895"/>
          <cell r="AE2895"/>
          <cell r="AF2895"/>
          <cell r="AG2895"/>
          <cell r="AH2895"/>
          <cell r="AI2895"/>
          <cell r="AJ2895"/>
          <cell r="AK2895"/>
          <cell r="AL2895"/>
        </row>
        <row r="2896">
          <cell r="D2896" t="str">
            <v>USD</v>
          </cell>
          <cell r="J2896" t="str">
            <v>LETRAS EN GARANTÍA</v>
          </cell>
          <cell r="L2896" t="str">
            <v>TASA CERO</v>
          </cell>
          <cell r="M2896" t="str">
            <v>Argentina</v>
          </cell>
          <cell r="Q2896" t="str">
            <v>No mercado</v>
          </cell>
          <cell r="R2896">
            <v>5.7960000000000003</v>
          </cell>
          <cell r="S2896">
            <v>0</v>
          </cell>
          <cell r="T2896">
            <v>0</v>
          </cell>
          <cell r="U2896">
            <v>5.7960000000000003</v>
          </cell>
          <cell r="V2896">
            <v>0</v>
          </cell>
          <cell r="W2896">
            <v>0</v>
          </cell>
          <cell r="X2896">
            <v>5.7960000000000003</v>
          </cell>
          <cell r="Y2896">
            <v>0</v>
          </cell>
          <cell r="Z2896">
            <v>0</v>
          </cell>
          <cell r="AA2896"/>
          <cell r="AB2896"/>
          <cell r="AC2896"/>
          <cell r="AD2896"/>
          <cell r="AE2896"/>
          <cell r="AF2896"/>
          <cell r="AG2896"/>
          <cell r="AH2896"/>
          <cell r="AI2896"/>
          <cell r="AJ2896"/>
          <cell r="AK2896"/>
          <cell r="AL2896"/>
        </row>
        <row r="2897">
          <cell r="D2897" t="str">
            <v>USD</v>
          </cell>
          <cell r="J2897" t="str">
            <v>LETRAS EN GARANTÍA</v>
          </cell>
          <cell r="L2897" t="str">
            <v>TASA CERO</v>
          </cell>
          <cell r="M2897" t="str">
            <v>Argentina</v>
          </cell>
          <cell r="Q2897" t="str">
            <v>No mercado</v>
          </cell>
          <cell r="R2897">
            <v>5.7960000000000003</v>
          </cell>
          <cell r="S2897">
            <v>0</v>
          </cell>
          <cell r="T2897">
            <v>0</v>
          </cell>
          <cell r="U2897">
            <v>5.7960000000000003</v>
          </cell>
          <cell r="V2897">
            <v>0</v>
          </cell>
          <cell r="W2897">
            <v>0</v>
          </cell>
          <cell r="X2897">
            <v>5.7960000000000003</v>
          </cell>
          <cell r="Y2897">
            <v>0</v>
          </cell>
          <cell r="Z2897">
            <v>0</v>
          </cell>
          <cell r="AA2897"/>
          <cell r="AB2897"/>
          <cell r="AC2897"/>
          <cell r="AD2897"/>
          <cell r="AE2897"/>
          <cell r="AF2897"/>
          <cell r="AG2897"/>
          <cell r="AH2897"/>
          <cell r="AI2897"/>
          <cell r="AJ2897"/>
          <cell r="AK2897"/>
          <cell r="AL2897"/>
        </row>
        <row r="2898">
          <cell r="D2898" t="str">
            <v>USD</v>
          </cell>
          <cell r="J2898" t="str">
            <v>LETRAS EN GARANTÍA</v>
          </cell>
          <cell r="L2898" t="str">
            <v>TASA CERO</v>
          </cell>
          <cell r="M2898" t="str">
            <v>Argentina</v>
          </cell>
          <cell r="Q2898" t="str">
            <v>No mercado</v>
          </cell>
          <cell r="R2898">
            <v>5.7960000000000003</v>
          </cell>
          <cell r="S2898">
            <v>0</v>
          </cell>
          <cell r="T2898">
            <v>0</v>
          </cell>
          <cell r="U2898">
            <v>5.7960000000000003</v>
          </cell>
          <cell r="V2898">
            <v>0</v>
          </cell>
          <cell r="W2898">
            <v>0</v>
          </cell>
          <cell r="X2898">
            <v>5.7960000000000003</v>
          </cell>
          <cell r="Y2898">
            <v>0</v>
          </cell>
          <cell r="Z2898">
            <v>0</v>
          </cell>
          <cell r="AA2898"/>
          <cell r="AB2898"/>
          <cell r="AC2898"/>
          <cell r="AD2898"/>
          <cell r="AE2898"/>
          <cell r="AF2898"/>
          <cell r="AG2898"/>
          <cell r="AH2898"/>
          <cell r="AI2898"/>
          <cell r="AJ2898"/>
          <cell r="AK2898"/>
          <cell r="AL2898"/>
        </row>
        <row r="2899">
          <cell r="D2899" t="str">
            <v>USD</v>
          </cell>
          <cell r="J2899" t="str">
            <v>LETRAS EN GARANTÍA</v>
          </cell>
          <cell r="L2899" t="str">
            <v>TASA CERO</v>
          </cell>
          <cell r="M2899" t="str">
            <v>Argentina</v>
          </cell>
          <cell r="Q2899" t="str">
            <v>No mercado</v>
          </cell>
          <cell r="R2899">
            <v>5.7960000000000003</v>
          </cell>
          <cell r="S2899">
            <v>0</v>
          </cell>
          <cell r="T2899">
            <v>0</v>
          </cell>
          <cell r="U2899">
            <v>5.7960000000000003</v>
          </cell>
          <cell r="V2899">
            <v>0</v>
          </cell>
          <cell r="W2899">
            <v>0</v>
          </cell>
          <cell r="X2899">
            <v>5.7960000000000003</v>
          </cell>
          <cell r="Y2899">
            <v>0</v>
          </cell>
          <cell r="Z2899">
            <v>0</v>
          </cell>
          <cell r="AA2899"/>
          <cell r="AB2899"/>
          <cell r="AC2899"/>
          <cell r="AD2899"/>
          <cell r="AE2899"/>
          <cell r="AF2899"/>
          <cell r="AG2899"/>
          <cell r="AH2899"/>
          <cell r="AI2899"/>
          <cell r="AJ2899"/>
          <cell r="AK2899"/>
          <cell r="AL2899"/>
        </row>
        <row r="2900">
          <cell r="D2900" t="str">
            <v>USD</v>
          </cell>
          <cell r="J2900" t="str">
            <v>LETRAS EN GARANTÍA</v>
          </cell>
          <cell r="L2900" t="str">
            <v>TASA CERO</v>
          </cell>
          <cell r="M2900" t="str">
            <v>Argentina</v>
          </cell>
          <cell r="Q2900" t="str">
            <v>No mercado</v>
          </cell>
          <cell r="R2900">
            <v>5.7960000000000003</v>
          </cell>
          <cell r="S2900">
            <v>0</v>
          </cell>
          <cell r="T2900">
            <v>0</v>
          </cell>
          <cell r="U2900">
            <v>5.7960000000000003</v>
          </cell>
          <cell r="V2900">
            <v>0</v>
          </cell>
          <cell r="W2900">
            <v>0</v>
          </cell>
          <cell r="X2900">
            <v>5.7960000000000003</v>
          </cell>
          <cell r="Y2900">
            <v>0</v>
          </cell>
          <cell r="Z2900">
            <v>0</v>
          </cell>
          <cell r="AA2900"/>
          <cell r="AB2900"/>
          <cell r="AC2900"/>
          <cell r="AD2900"/>
          <cell r="AE2900"/>
          <cell r="AF2900"/>
          <cell r="AG2900"/>
          <cell r="AH2900"/>
          <cell r="AI2900"/>
          <cell r="AJ2900"/>
          <cell r="AK2900"/>
          <cell r="AL2900"/>
        </row>
        <row r="2901">
          <cell r="D2901" t="str">
            <v>USD</v>
          </cell>
          <cell r="J2901" t="str">
            <v>LETRAS EN GARANTÍA</v>
          </cell>
          <cell r="L2901" t="str">
            <v>TASA CERO</v>
          </cell>
          <cell r="M2901" t="str">
            <v>Argentina</v>
          </cell>
          <cell r="Q2901" t="str">
            <v>No mercado</v>
          </cell>
          <cell r="R2901">
            <v>5.7960000000000003</v>
          </cell>
          <cell r="S2901">
            <v>0</v>
          </cell>
          <cell r="T2901">
            <v>0</v>
          </cell>
          <cell r="U2901">
            <v>5.7960000000000003</v>
          </cell>
          <cell r="V2901">
            <v>0</v>
          </cell>
          <cell r="W2901">
            <v>0</v>
          </cell>
          <cell r="X2901">
            <v>5.7960000000000003</v>
          </cell>
          <cell r="Y2901">
            <v>0</v>
          </cell>
          <cell r="Z2901">
            <v>0</v>
          </cell>
          <cell r="AA2901"/>
          <cell r="AB2901"/>
          <cell r="AC2901"/>
          <cell r="AD2901"/>
          <cell r="AE2901"/>
          <cell r="AF2901"/>
          <cell r="AG2901"/>
          <cell r="AH2901"/>
          <cell r="AI2901"/>
          <cell r="AJ2901"/>
          <cell r="AK2901"/>
          <cell r="AL2901"/>
        </row>
        <row r="2902">
          <cell r="D2902" t="str">
            <v>USD</v>
          </cell>
          <cell r="J2902" t="str">
            <v>LETRAS EN GARANTÍA</v>
          </cell>
          <cell r="L2902" t="str">
            <v>TASA CERO</v>
          </cell>
          <cell r="M2902" t="str">
            <v>Argentina</v>
          </cell>
          <cell r="Q2902" t="str">
            <v>No mercado</v>
          </cell>
          <cell r="R2902">
            <v>6</v>
          </cell>
          <cell r="S2902">
            <v>0</v>
          </cell>
          <cell r="T2902">
            <v>0</v>
          </cell>
          <cell r="U2902">
            <v>6</v>
          </cell>
          <cell r="V2902">
            <v>0</v>
          </cell>
          <cell r="W2902">
            <v>0</v>
          </cell>
          <cell r="X2902">
            <v>6</v>
          </cell>
          <cell r="Y2902">
            <v>0</v>
          </cell>
          <cell r="Z2902">
            <v>0</v>
          </cell>
          <cell r="AA2902"/>
          <cell r="AB2902"/>
          <cell r="AC2902"/>
          <cell r="AD2902"/>
          <cell r="AE2902"/>
          <cell r="AF2902"/>
          <cell r="AG2902"/>
          <cell r="AH2902"/>
          <cell r="AI2902"/>
          <cell r="AJ2902"/>
          <cell r="AK2902"/>
          <cell r="AL2902"/>
        </row>
        <row r="2903">
          <cell r="D2903" t="str">
            <v>USD</v>
          </cell>
          <cell r="J2903" t="str">
            <v>LETRAS EN GARANTÍA</v>
          </cell>
          <cell r="L2903" t="str">
            <v>TASA CERO</v>
          </cell>
          <cell r="M2903" t="str">
            <v>Argentina</v>
          </cell>
          <cell r="Q2903" t="str">
            <v>No mercado</v>
          </cell>
          <cell r="R2903">
            <v>6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  <cell r="X2903">
            <v>6</v>
          </cell>
          <cell r="Y2903">
            <v>0</v>
          </cell>
          <cell r="Z2903">
            <v>0</v>
          </cell>
          <cell r="AA2903"/>
          <cell r="AB2903"/>
          <cell r="AC2903"/>
          <cell r="AD2903"/>
          <cell r="AE2903"/>
          <cell r="AF2903"/>
          <cell r="AG2903"/>
          <cell r="AH2903"/>
          <cell r="AI2903"/>
          <cell r="AJ2903"/>
          <cell r="AK2903"/>
          <cell r="AL2903"/>
        </row>
        <row r="2904">
          <cell r="D2904" t="str">
            <v>USD</v>
          </cell>
          <cell r="J2904" t="str">
            <v>LETRAS EN GARANTÍA</v>
          </cell>
          <cell r="L2904" t="str">
            <v>TASA CERO</v>
          </cell>
          <cell r="M2904" t="str">
            <v>Argentina</v>
          </cell>
          <cell r="Q2904" t="str">
            <v>No mercado</v>
          </cell>
          <cell r="R2904">
            <v>6</v>
          </cell>
          <cell r="S2904">
            <v>0</v>
          </cell>
          <cell r="T2904">
            <v>0</v>
          </cell>
          <cell r="U2904">
            <v>6</v>
          </cell>
          <cell r="V2904">
            <v>0</v>
          </cell>
          <cell r="W2904">
            <v>0</v>
          </cell>
          <cell r="X2904">
            <v>6</v>
          </cell>
          <cell r="Y2904">
            <v>0</v>
          </cell>
          <cell r="Z2904">
            <v>0</v>
          </cell>
          <cell r="AA2904"/>
          <cell r="AB2904"/>
          <cell r="AC2904"/>
          <cell r="AD2904"/>
          <cell r="AE2904"/>
          <cell r="AF2904"/>
          <cell r="AG2904"/>
          <cell r="AH2904"/>
          <cell r="AI2904"/>
          <cell r="AJ2904"/>
          <cell r="AK2904"/>
          <cell r="AL2904"/>
        </row>
        <row r="2905">
          <cell r="D2905" t="str">
            <v>USD</v>
          </cell>
          <cell r="J2905" t="str">
            <v>LETRAS EN GARANTÍA</v>
          </cell>
          <cell r="L2905" t="str">
            <v>TASA CERO</v>
          </cell>
          <cell r="M2905" t="str">
            <v>Argentina</v>
          </cell>
          <cell r="Q2905" t="str">
            <v>No mercado</v>
          </cell>
          <cell r="R2905">
            <v>6</v>
          </cell>
          <cell r="S2905">
            <v>0</v>
          </cell>
          <cell r="T2905">
            <v>0</v>
          </cell>
          <cell r="U2905">
            <v>6</v>
          </cell>
          <cell r="V2905">
            <v>0</v>
          </cell>
          <cell r="W2905">
            <v>0</v>
          </cell>
          <cell r="X2905">
            <v>6</v>
          </cell>
          <cell r="Y2905">
            <v>0</v>
          </cell>
          <cell r="Z2905">
            <v>0</v>
          </cell>
          <cell r="AA2905"/>
          <cell r="AB2905"/>
          <cell r="AC2905"/>
          <cell r="AD2905"/>
          <cell r="AE2905"/>
          <cell r="AF2905"/>
          <cell r="AG2905"/>
          <cell r="AH2905"/>
          <cell r="AI2905"/>
          <cell r="AJ2905"/>
          <cell r="AK2905"/>
          <cell r="AL2905"/>
        </row>
        <row r="2906">
          <cell r="D2906" t="str">
            <v>USD</v>
          </cell>
          <cell r="J2906" t="str">
            <v>LETRAS EN GARANTÍA</v>
          </cell>
          <cell r="L2906" t="str">
            <v>TASA CERO</v>
          </cell>
          <cell r="M2906" t="str">
            <v>Argentina</v>
          </cell>
          <cell r="Q2906" t="str">
            <v>No mercado</v>
          </cell>
          <cell r="R2906">
            <v>6</v>
          </cell>
          <cell r="S2906">
            <v>0</v>
          </cell>
          <cell r="T2906">
            <v>0</v>
          </cell>
          <cell r="U2906">
            <v>6</v>
          </cell>
          <cell r="V2906">
            <v>0</v>
          </cell>
          <cell r="W2906">
            <v>0</v>
          </cell>
          <cell r="X2906">
            <v>6</v>
          </cell>
          <cell r="Y2906">
            <v>0</v>
          </cell>
          <cell r="Z2906">
            <v>0</v>
          </cell>
          <cell r="AA2906"/>
          <cell r="AB2906"/>
          <cell r="AC2906"/>
          <cell r="AD2906"/>
          <cell r="AE2906"/>
          <cell r="AF2906"/>
          <cell r="AG2906"/>
          <cell r="AH2906"/>
          <cell r="AI2906"/>
          <cell r="AJ2906"/>
          <cell r="AK2906"/>
          <cell r="AL2906"/>
        </row>
        <row r="2907">
          <cell r="D2907" t="str">
            <v>USD</v>
          </cell>
          <cell r="J2907" t="str">
            <v>LETRAS EN GARANTÍA</v>
          </cell>
          <cell r="L2907" t="str">
            <v>TASA CERO</v>
          </cell>
          <cell r="M2907" t="str">
            <v>Argentina</v>
          </cell>
          <cell r="Q2907" t="str">
            <v>No mercado</v>
          </cell>
          <cell r="R2907">
            <v>6</v>
          </cell>
          <cell r="S2907">
            <v>0</v>
          </cell>
          <cell r="T2907">
            <v>0</v>
          </cell>
          <cell r="U2907">
            <v>6</v>
          </cell>
          <cell r="V2907">
            <v>0</v>
          </cell>
          <cell r="W2907">
            <v>0</v>
          </cell>
          <cell r="X2907">
            <v>6</v>
          </cell>
          <cell r="Y2907">
            <v>0</v>
          </cell>
          <cell r="Z2907">
            <v>0</v>
          </cell>
          <cell r="AA2907"/>
          <cell r="AB2907"/>
          <cell r="AC2907"/>
          <cell r="AD2907"/>
          <cell r="AE2907"/>
          <cell r="AF2907"/>
          <cell r="AG2907"/>
          <cell r="AH2907"/>
          <cell r="AI2907"/>
          <cell r="AJ2907"/>
          <cell r="AK2907"/>
          <cell r="AL2907"/>
        </row>
        <row r="2908">
          <cell r="D2908" t="str">
            <v>USD</v>
          </cell>
          <cell r="J2908" t="str">
            <v>LETRAS EN GARANTÍA</v>
          </cell>
          <cell r="L2908" t="str">
            <v>TASA CERO</v>
          </cell>
          <cell r="M2908" t="str">
            <v>Argentina</v>
          </cell>
          <cell r="Q2908" t="str">
            <v>No mercado</v>
          </cell>
          <cell r="R2908">
            <v>6</v>
          </cell>
          <cell r="S2908">
            <v>0</v>
          </cell>
          <cell r="T2908">
            <v>0</v>
          </cell>
          <cell r="U2908">
            <v>6</v>
          </cell>
          <cell r="V2908">
            <v>0</v>
          </cell>
          <cell r="W2908">
            <v>0</v>
          </cell>
          <cell r="X2908">
            <v>6</v>
          </cell>
          <cell r="Y2908">
            <v>0</v>
          </cell>
          <cell r="Z2908">
            <v>0</v>
          </cell>
          <cell r="AA2908"/>
          <cell r="AB2908"/>
          <cell r="AC2908"/>
          <cell r="AD2908"/>
          <cell r="AE2908"/>
          <cell r="AF2908"/>
          <cell r="AG2908"/>
          <cell r="AH2908"/>
          <cell r="AI2908"/>
          <cell r="AJ2908"/>
          <cell r="AK2908"/>
          <cell r="AL2908"/>
        </row>
        <row r="2909">
          <cell r="D2909" t="str">
            <v>USD</v>
          </cell>
          <cell r="J2909" t="str">
            <v>LETRAS EN GARANTÍA</v>
          </cell>
          <cell r="L2909" t="str">
            <v>TASA CERO</v>
          </cell>
          <cell r="M2909" t="str">
            <v>Argentina</v>
          </cell>
          <cell r="Q2909" t="str">
            <v>No mercado</v>
          </cell>
          <cell r="R2909">
            <v>6</v>
          </cell>
          <cell r="S2909">
            <v>0</v>
          </cell>
          <cell r="T2909">
            <v>0</v>
          </cell>
          <cell r="U2909">
            <v>6</v>
          </cell>
          <cell r="V2909">
            <v>0</v>
          </cell>
          <cell r="W2909">
            <v>0</v>
          </cell>
          <cell r="X2909">
            <v>6</v>
          </cell>
          <cell r="Y2909">
            <v>0</v>
          </cell>
          <cell r="Z2909">
            <v>0</v>
          </cell>
          <cell r="AA2909"/>
          <cell r="AB2909"/>
          <cell r="AC2909"/>
          <cell r="AD2909"/>
          <cell r="AE2909"/>
          <cell r="AF2909"/>
          <cell r="AG2909"/>
          <cell r="AH2909"/>
          <cell r="AI2909"/>
          <cell r="AJ2909"/>
          <cell r="AK2909"/>
          <cell r="AL2909"/>
        </row>
        <row r="2910">
          <cell r="D2910" t="str">
            <v>USD</v>
          </cell>
          <cell r="J2910" t="str">
            <v>LETRAS EN GARANTÍA</v>
          </cell>
          <cell r="L2910" t="str">
            <v>TASA CERO</v>
          </cell>
          <cell r="M2910" t="str">
            <v>Argentina</v>
          </cell>
          <cell r="Q2910" t="str">
            <v>No mercado</v>
          </cell>
          <cell r="R2910">
            <v>6</v>
          </cell>
          <cell r="S2910">
            <v>0</v>
          </cell>
          <cell r="T2910">
            <v>0</v>
          </cell>
          <cell r="U2910">
            <v>6</v>
          </cell>
          <cell r="V2910">
            <v>0</v>
          </cell>
          <cell r="W2910">
            <v>0</v>
          </cell>
          <cell r="X2910">
            <v>6</v>
          </cell>
          <cell r="Y2910">
            <v>0</v>
          </cell>
          <cell r="Z2910">
            <v>0</v>
          </cell>
          <cell r="AA2910"/>
          <cell r="AB2910"/>
          <cell r="AC2910"/>
          <cell r="AD2910"/>
          <cell r="AE2910"/>
          <cell r="AF2910"/>
          <cell r="AG2910"/>
          <cell r="AH2910"/>
          <cell r="AI2910"/>
          <cell r="AJ2910"/>
          <cell r="AK2910"/>
          <cell r="AL2910"/>
        </row>
        <row r="2911">
          <cell r="D2911" t="str">
            <v>USD</v>
          </cell>
          <cell r="J2911" t="str">
            <v>LETRAS EN GARANTÍA</v>
          </cell>
          <cell r="L2911" t="str">
            <v>TASA CERO</v>
          </cell>
          <cell r="M2911" t="str">
            <v>Argentina</v>
          </cell>
          <cell r="Q2911" t="str">
            <v>No mercado</v>
          </cell>
          <cell r="R2911">
            <v>6</v>
          </cell>
          <cell r="S2911">
            <v>0</v>
          </cell>
          <cell r="T2911">
            <v>0</v>
          </cell>
          <cell r="U2911">
            <v>6</v>
          </cell>
          <cell r="V2911">
            <v>0</v>
          </cell>
          <cell r="W2911">
            <v>0</v>
          </cell>
          <cell r="X2911">
            <v>6</v>
          </cell>
          <cell r="Y2911">
            <v>0</v>
          </cell>
          <cell r="Z2911">
            <v>0</v>
          </cell>
          <cell r="AA2911"/>
          <cell r="AB2911"/>
          <cell r="AC2911"/>
          <cell r="AD2911"/>
          <cell r="AE2911"/>
          <cell r="AF2911"/>
          <cell r="AG2911"/>
          <cell r="AH2911"/>
          <cell r="AI2911"/>
          <cell r="AJ2911"/>
          <cell r="AK2911"/>
          <cell r="AL2911"/>
        </row>
        <row r="2912">
          <cell r="D2912" t="str">
            <v>USD</v>
          </cell>
          <cell r="J2912" t="str">
            <v>LETRAS EN GARANTÍA</v>
          </cell>
          <cell r="L2912" t="str">
            <v>TASA CERO</v>
          </cell>
          <cell r="M2912" t="str">
            <v>Argentina</v>
          </cell>
          <cell r="Q2912" t="str">
            <v>No mercado</v>
          </cell>
          <cell r="R2912">
            <v>6</v>
          </cell>
          <cell r="S2912">
            <v>0</v>
          </cell>
          <cell r="T2912">
            <v>0</v>
          </cell>
          <cell r="U2912">
            <v>6</v>
          </cell>
          <cell r="V2912">
            <v>0</v>
          </cell>
          <cell r="W2912">
            <v>0</v>
          </cell>
          <cell r="X2912">
            <v>6</v>
          </cell>
          <cell r="Y2912">
            <v>0</v>
          </cell>
          <cell r="Z2912">
            <v>0</v>
          </cell>
          <cell r="AA2912"/>
          <cell r="AB2912"/>
          <cell r="AC2912"/>
          <cell r="AD2912"/>
          <cell r="AE2912"/>
          <cell r="AF2912"/>
          <cell r="AG2912"/>
          <cell r="AH2912"/>
          <cell r="AI2912"/>
          <cell r="AJ2912"/>
          <cell r="AK2912"/>
          <cell r="AL2912"/>
        </row>
        <row r="2913">
          <cell r="D2913" t="str">
            <v>USD</v>
          </cell>
          <cell r="J2913" t="str">
            <v>LETRAS EN GARANTÍA</v>
          </cell>
          <cell r="L2913" t="str">
            <v>TASA CERO</v>
          </cell>
          <cell r="M2913" t="str">
            <v>Argentina</v>
          </cell>
          <cell r="Q2913" t="str">
            <v>No mercado</v>
          </cell>
          <cell r="R2913">
            <v>6</v>
          </cell>
          <cell r="S2913">
            <v>0</v>
          </cell>
          <cell r="T2913">
            <v>0</v>
          </cell>
          <cell r="U2913">
            <v>6</v>
          </cell>
          <cell r="V2913">
            <v>0</v>
          </cell>
          <cell r="W2913">
            <v>0</v>
          </cell>
          <cell r="X2913">
            <v>6</v>
          </cell>
          <cell r="Y2913">
            <v>0</v>
          </cell>
          <cell r="Z2913">
            <v>0</v>
          </cell>
          <cell r="AA2913"/>
          <cell r="AB2913"/>
          <cell r="AC2913"/>
          <cell r="AD2913"/>
          <cell r="AE2913"/>
          <cell r="AF2913"/>
          <cell r="AG2913"/>
          <cell r="AH2913"/>
          <cell r="AI2913"/>
          <cell r="AJ2913"/>
          <cell r="AK2913"/>
          <cell r="AL2913"/>
        </row>
        <row r="2914">
          <cell r="D2914" t="str">
            <v>USD</v>
          </cell>
          <cell r="J2914" t="str">
            <v>LETRAS EN GARANTÍA</v>
          </cell>
          <cell r="L2914" t="str">
            <v>TASA CERO</v>
          </cell>
          <cell r="M2914" t="str">
            <v>Argentina</v>
          </cell>
          <cell r="Q2914" t="str">
            <v>No mercado</v>
          </cell>
          <cell r="R2914">
            <v>6</v>
          </cell>
          <cell r="S2914">
            <v>0</v>
          </cell>
          <cell r="T2914">
            <v>0</v>
          </cell>
          <cell r="U2914">
            <v>6</v>
          </cell>
          <cell r="V2914">
            <v>0</v>
          </cell>
          <cell r="W2914">
            <v>0</v>
          </cell>
          <cell r="X2914">
            <v>6</v>
          </cell>
          <cell r="Y2914">
            <v>0</v>
          </cell>
          <cell r="Z2914">
            <v>0</v>
          </cell>
          <cell r="AA2914"/>
          <cell r="AB2914"/>
          <cell r="AC2914"/>
          <cell r="AD2914"/>
          <cell r="AE2914"/>
          <cell r="AF2914"/>
          <cell r="AG2914"/>
          <cell r="AH2914"/>
          <cell r="AI2914"/>
          <cell r="AJ2914"/>
          <cell r="AK2914"/>
          <cell r="AL2914"/>
        </row>
        <row r="2915">
          <cell r="D2915" t="str">
            <v>USD</v>
          </cell>
          <cell r="J2915" t="str">
            <v>LETRAS EN GARANTÍA</v>
          </cell>
          <cell r="L2915" t="str">
            <v>TASA CERO</v>
          </cell>
          <cell r="M2915" t="str">
            <v>Argentina</v>
          </cell>
          <cell r="Q2915" t="str">
            <v>No mercado</v>
          </cell>
          <cell r="R2915">
            <v>6</v>
          </cell>
          <cell r="S2915">
            <v>0</v>
          </cell>
          <cell r="T2915">
            <v>0</v>
          </cell>
          <cell r="U2915">
            <v>6</v>
          </cell>
          <cell r="V2915">
            <v>0</v>
          </cell>
          <cell r="W2915">
            <v>0</v>
          </cell>
          <cell r="X2915">
            <v>6</v>
          </cell>
          <cell r="Y2915">
            <v>0</v>
          </cell>
          <cell r="Z2915">
            <v>0</v>
          </cell>
          <cell r="AA2915"/>
          <cell r="AB2915"/>
          <cell r="AC2915"/>
          <cell r="AD2915"/>
          <cell r="AE2915"/>
          <cell r="AF2915"/>
          <cell r="AG2915"/>
          <cell r="AH2915"/>
          <cell r="AI2915"/>
          <cell r="AJ2915"/>
          <cell r="AK2915"/>
          <cell r="AL2915"/>
        </row>
        <row r="2916">
          <cell r="D2916" t="str">
            <v>USD</v>
          </cell>
          <cell r="J2916" t="str">
            <v>LETRAS EN GARANTÍA</v>
          </cell>
          <cell r="L2916" t="str">
            <v>TASA CERO</v>
          </cell>
          <cell r="M2916" t="str">
            <v>Argentina</v>
          </cell>
          <cell r="Q2916" t="str">
            <v>No mercado</v>
          </cell>
          <cell r="R2916">
            <v>6</v>
          </cell>
          <cell r="S2916">
            <v>0</v>
          </cell>
          <cell r="T2916">
            <v>0</v>
          </cell>
          <cell r="U2916">
            <v>6</v>
          </cell>
          <cell r="V2916">
            <v>0</v>
          </cell>
          <cell r="W2916">
            <v>0</v>
          </cell>
          <cell r="X2916">
            <v>6</v>
          </cell>
          <cell r="Y2916">
            <v>0</v>
          </cell>
          <cell r="Z2916">
            <v>0</v>
          </cell>
          <cell r="AA2916"/>
          <cell r="AB2916"/>
          <cell r="AC2916"/>
          <cell r="AD2916"/>
          <cell r="AE2916"/>
          <cell r="AF2916"/>
          <cell r="AG2916"/>
          <cell r="AH2916"/>
          <cell r="AI2916"/>
          <cell r="AJ2916"/>
          <cell r="AK2916"/>
          <cell r="AL2916"/>
        </row>
        <row r="2917">
          <cell r="D2917" t="str">
            <v>USD</v>
          </cell>
          <cell r="J2917" t="str">
            <v>LETRAS EN GARANTÍA</v>
          </cell>
          <cell r="L2917" t="str">
            <v>TASA CERO</v>
          </cell>
          <cell r="M2917" t="str">
            <v>Argentina</v>
          </cell>
          <cell r="Q2917" t="str">
            <v>No mercado</v>
          </cell>
          <cell r="R2917">
            <v>6</v>
          </cell>
          <cell r="S2917">
            <v>0</v>
          </cell>
          <cell r="T2917">
            <v>0</v>
          </cell>
          <cell r="U2917">
            <v>6</v>
          </cell>
          <cell r="V2917">
            <v>0</v>
          </cell>
          <cell r="W2917">
            <v>0</v>
          </cell>
          <cell r="X2917">
            <v>6</v>
          </cell>
          <cell r="Y2917">
            <v>0</v>
          </cell>
          <cell r="Z2917">
            <v>0</v>
          </cell>
          <cell r="AA2917"/>
          <cell r="AB2917"/>
          <cell r="AC2917"/>
          <cell r="AD2917"/>
          <cell r="AE2917"/>
          <cell r="AF2917"/>
          <cell r="AG2917"/>
          <cell r="AH2917"/>
          <cell r="AI2917"/>
          <cell r="AJ2917"/>
          <cell r="AK2917"/>
          <cell r="AL2917"/>
        </row>
        <row r="2918">
          <cell r="D2918" t="str">
            <v>USD</v>
          </cell>
          <cell r="J2918" t="str">
            <v>LETRAS EN GARANTÍA</v>
          </cell>
          <cell r="L2918" t="str">
            <v>TASA CERO</v>
          </cell>
          <cell r="M2918" t="str">
            <v>Argentina</v>
          </cell>
          <cell r="Q2918" t="str">
            <v>No mercado</v>
          </cell>
          <cell r="R2918">
            <v>6</v>
          </cell>
          <cell r="S2918">
            <v>0</v>
          </cell>
          <cell r="T2918">
            <v>0</v>
          </cell>
          <cell r="U2918">
            <v>6</v>
          </cell>
          <cell r="V2918">
            <v>0</v>
          </cell>
          <cell r="W2918">
            <v>0</v>
          </cell>
          <cell r="X2918">
            <v>6</v>
          </cell>
          <cell r="Y2918">
            <v>0</v>
          </cell>
          <cell r="Z2918">
            <v>0</v>
          </cell>
          <cell r="AA2918"/>
          <cell r="AB2918"/>
          <cell r="AC2918"/>
          <cell r="AD2918"/>
          <cell r="AE2918"/>
          <cell r="AF2918"/>
          <cell r="AG2918"/>
          <cell r="AH2918"/>
          <cell r="AI2918"/>
          <cell r="AJ2918"/>
          <cell r="AK2918"/>
          <cell r="AL2918"/>
        </row>
        <row r="2919">
          <cell r="D2919" t="str">
            <v>USD</v>
          </cell>
          <cell r="J2919" t="str">
            <v>LETRAS EN GARANTÍA</v>
          </cell>
          <cell r="L2919" t="str">
            <v>TASA CERO</v>
          </cell>
          <cell r="M2919" t="str">
            <v>Argentina</v>
          </cell>
          <cell r="Q2919" t="str">
            <v>No mercado</v>
          </cell>
          <cell r="R2919">
            <v>6</v>
          </cell>
          <cell r="S2919">
            <v>0</v>
          </cell>
          <cell r="T2919">
            <v>0</v>
          </cell>
          <cell r="U2919">
            <v>6</v>
          </cell>
          <cell r="V2919">
            <v>0</v>
          </cell>
          <cell r="W2919">
            <v>0</v>
          </cell>
          <cell r="X2919">
            <v>6</v>
          </cell>
          <cell r="Y2919">
            <v>0</v>
          </cell>
          <cell r="Z2919">
            <v>0</v>
          </cell>
          <cell r="AA2919"/>
          <cell r="AB2919"/>
          <cell r="AC2919"/>
          <cell r="AD2919"/>
          <cell r="AE2919"/>
          <cell r="AF2919"/>
          <cell r="AG2919"/>
          <cell r="AH2919"/>
          <cell r="AI2919"/>
          <cell r="AJ2919"/>
          <cell r="AK2919"/>
          <cell r="AL2919"/>
        </row>
        <row r="2920">
          <cell r="D2920" t="str">
            <v>USD</v>
          </cell>
          <cell r="J2920" t="str">
            <v>LETRAS EN GARANTÍA</v>
          </cell>
          <cell r="L2920" t="str">
            <v>TASA CERO</v>
          </cell>
          <cell r="M2920" t="str">
            <v>Argentina</v>
          </cell>
          <cell r="Q2920" t="str">
            <v>No mercado</v>
          </cell>
          <cell r="R2920">
            <v>6</v>
          </cell>
          <cell r="S2920">
            <v>0</v>
          </cell>
          <cell r="T2920">
            <v>0</v>
          </cell>
          <cell r="U2920">
            <v>6</v>
          </cell>
          <cell r="V2920">
            <v>0</v>
          </cell>
          <cell r="W2920">
            <v>0</v>
          </cell>
          <cell r="X2920">
            <v>6</v>
          </cell>
          <cell r="Y2920">
            <v>0</v>
          </cell>
          <cell r="Z2920">
            <v>0</v>
          </cell>
          <cell r="AA2920"/>
          <cell r="AB2920"/>
          <cell r="AC2920"/>
          <cell r="AD2920"/>
          <cell r="AE2920"/>
          <cell r="AF2920"/>
          <cell r="AG2920"/>
          <cell r="AH2920"/>
          <cell r="AI2920"/>
          <cell r="AJ2920"/>
          <cell r="AK2920"/>
          <cell r="AL2920"/>
        </row>
        <row r="2921">
          <cell r="D2921" t="str">
            <v>USD</v>
          </cell>
          <cell r="J2921" t="str">
            <v>LETRAS EN GARANTÍA</v>
          </cell>
          <cell r="L2921" t="str">
            <v>TASA CERO</v>
          </cell>
          <cell r="M2921" t="str">
            <v>Argentina</v>
          </cell>
          <cell r="Q2921" t="str">
            <v>No mercado</v>
          </cell>
          <cell r="R2921">
            <v>6</v>
          </cell>
          <cell r="S2921">
            <v>0</v>
          </cell>
          <cell r="T2921">
            <v>0</v>
          </cell>
          <cell r="U2921">
            <v>6</v>
          </cell>
          <cell r="V2921">
            <v>0</v>
          </cell>
          <cell r="W2921">
            <v>0</v>
          </cell>
          <cell r="X2921">
            <v>6</v>
          </cell>
          <cell r="Y2921">
            <v>0</v>
          </cell>
          <cell r="Z2921">
            <v>0</v>
          </cell>
          <cell r="AA2921"/>
          <cell r="AB2921"/>
          <cell r="AC2921"/>
          <cell r="AD2921"/>
          <cell r="AE2921"/>
          <cell r="AF2921"/>
          <cell r="AG2921"/>
          <cell r="AH2921"/>
          <cell r="AI2921"/>
          <cell r="AJ2921"/>
          <cell r="AK2921"/>
          <cell r="AL2921"/>
        </row>
        <row r="2922">
          <cell r="D2922" t="str">
            <v>USD</v>
          </cell>
          <cell r="J2922" t="str">
            <v>LETRAS EN GARANTÍA</v>
          </cell>
          <cell r="L2922" t="str">
            <v>TASA CERO</v>
          </cell>
          <cell r="M2922" t="str">
            <v>Argentina</v>
          </cell>
          <cell r="Q2922" t="str">
            <v>No mercado</v>
          </cell>
          <cell r="R2922">
            <v>6.0637499999999998</v>
          </cell>
          <cell r="S2922">
            <v>0</v>
          </cell>
          <cell r="T2922">
            <v>0</v>
          </cell>
          <cell r="U2922">
            <v>6.0637499999999998</v>
          </cell>
          <cell r="V2922">
            <v>0</v>
          </cell>
          <cell r="W2922">
            <v>0</v>
          </cell>
          <cell r="X2922">
            <v>6.0637499999999998</v>
          </cell>
          <cell r="Y2922">
            <v>0</v>
          </cell>
          <cell r="Z2922">
            <v>0</v>
          </cell>
          <cell r="AA2922"/>
          <cell r="AB2922"/>
          <cell r="AC2922"/>
          <cell r="AD2922"/>
          <cell r="AE2922"/>
          <cell r="AF2922"/>
          <cell r="AG2922"/>
          <cell r="AH2922"/>
          <cell r="AI2922"/>
          <cell r="AJ2922"/>
          <cell r="AK2922"/>
          <cell r="AL2922"/>
        </row>
        <row r="2923">
          <cell r="D2923" t="str">
            <v>USD</v>
          </cell>
          <cell r="J2923" t="str">
            <v>LETRAS EN GARANTÍA</v>
          </cell>
          <cell r="L2923" t="str">
            <v>TASA CERO</v>
          </cell>
          <cell r="M2923" t="str">
            <v>Argentina</v>
          </cell>
          <cell r="Q2923" t="str">
            <v>No mercado</v>
          </cell>
          <cell r="R2923">
            <v>6.0637499999999998</v>
          </cell>
          <cell r="S2923">
            <v>0</v>
          </cell>
          <cell r="T2923">
            <v>0</v>
          </cell>
          <cell r="U2923">
            <v>6.0637499999999998</v>
          </cell>
          <cell r="V2923">
            <v>0</v>
          </cell>
          <cell r="W2923">
            <v>0</v>
          </cell>
          <cell r="X2923">
            <v>6.0637499999999998</v>
          </cell>
          <cell r="Y2923">
            <v>0</v>
          </cell>
          <cell r="Z2923">
            <v>0</v>
          </cell>
          <cell r="AA2923"/>
          <cell r="AB2923"/>
          <cell r="AC2923"/>
          <cell r="AD2923"/>
          <cell r="AE2923"/>
          <cell r="AF2923"/>
          <cell r="AG2923"/>
          <cell r="AH2923"/>
          <cell r="AI2923"/>
          <cell r="AJ2923"/>
          <cell r="AK2923"/>
          <cell r="AL2923"/>
        </row>
        <row r="2924">
          <cell r="D2924" t="str">
            <v>USD</v>
          </cell>
          <cell r="J2924" t="str">
            <v>LETRAS EN GARANTÍA</v>
          </cell>
          <cell r="L2924" t="str">
            <v>TASA CERO</v>
          </cell>
          <cell r="M2924" t="str">
            <v>Argentina</v>
          </cell>
          <cell r="Q2924" t="str">
            <v>No mercado</v>
          </cell>
          <cell r="R2924">
            <v>6.0637499999999998</v>
          </cell>
          <cell r="S2924">
            <v>0</v>
          </cell>
          <cell r="T2924">
            <v>0</v>
          </cell>
          <cell r="U2924">
            <v>6.0637499999999998</v>
          </cell>
          <cell r="V2924">
            <v>0</v>
          </cell>
          <cell r="W2924">
            <v>0</v>
          </cell>
          <cell r="X2924">
            <v>6.0637499999999998</v>
          </cell>
          <cell r="Y2924">
            <v>0</v>
          </cell>
          <cell r="Z2924">
            <v>0</v>
          </cell>
          <cell r="AA2924"/>
          <cell r="AB2924"/>
          <cell r="AC2924"/>
          <cell r="AD2924"/>
          <cell r="AE2924"/>
          <cell r="AF2924"/>
          <cell r="AG2924"/>
          <cell r="AH2924"/>
          <cell r="AI2924"/>
          <cell r="AJ2924"/>
          <cell r="AK2924"/>
          <cell r="AL2924"/>
        </row>
        <row r="2925">
          <cell r="D2925" t="str">
            <v>USD</v>
          </cell>
          <cell r="J2925" t="str">
            <v>LETRAS EN GARANTÍA</v>
          </cell>
          <cell r="L2925" t="str">
            <v>TASA CERO</v>
          </cell>
          <cell r="M2925" t="str">
            <v>Argentina</v>
          </cell>
          <cell r="Q2925" t="str">
            <v>No mercado</v>
          </cell>
          <cell r="R2925">
            <v>6.0637499999999998</v>
          </cell>
          <cell r="S2925">
            <v>0</v>
          </cell>
          <cell r="T2925">
            <v>0</v>
          </cell>
          <cell r="U2925">
            <v>6.0637499999999998</v>
          </cell>
          <cell r="V2925">
            <v>0</v>
          </cell>
          <cell r="W2925">
            <v>0</v>
          </cell>
          <cell r="X2925">
            <v>6.0637499999999998</v>
          </cell>
          <cell r="Y2925">
            <v>0</v>
          </cell>
          <cell r="Z2925">
            <v>0</v>
          </cell>
          <cell r="AA2925"/>
          <cell r="AB2925"/>
          <cell r="AC2925"/>
          <cell r="AD2925"/>
          <cell r="AE2925"/>
          <cell r="AF2925"/>
          <cell r="AG2925"/>
          <cell r="AH2925"/>
          <cell r="AI2925"/>
          <cell r="AJ2925"/>
          <cell r="AK2925"/>
          <cell r="AL2925"/>
        </row>
        <row r="2926">
          <cell r="D2926" t="str">
            <v>USD</v>
          </cell>
          <cell r="J2926" t="str">
            <v>LETRAS EN GARANTÍA</v>
          </cell>
          <cell r="L2926" t="str">
            <v>TASA CERO</v>
          </cell>
          <cell r="M2926" t="str">
            <v>Argentina</v>
          </cell>
          <cell r="Q2926" t="str">
            <v>No mercado</v>
          </cell>
          <cell r="R2926">
            <v>6.0637499999999998</v>
          </cell>
          <cell r="S2926">
            <v>0</v>
          </cell>
          <cell r="T2926">
            <v>0</v>
          </cell>
          <cell r="U2926">
            <v>6.0637499999999998</v>
          </cell>
          <cell r="V2926">
            <v>0</v>
          </cell>
          <cell r="W2926">
            <v>0</v>
          </cell>
          <cell r="X2926">
            <v>6.0637499999999998</v>
          </cell>
          <cell r="Y2926">
            <v>0</v>
          </cell>
          <cell r="Z2926">
            <v>0</v>
          </cell>
          <cell r="AA2926"/>
          <cell r="AB2926"/>
          <cell r="AC2926"/>
          <cell r="AD2926"/>
          <cell r="AE2926"/>
          <cell r="AF2926"/>
          <cell r="AG2926"/>
          <cell r="AH2926"/>
          <cell r="AI2926"/>
          <cell r="AJ2926"/>
          <cell r="AK2926"/>
          <cell r="AL2926"/>
        </row>
        <row r="2927">
          <cell r="D2927" t="str">
            <v>USD</v>
          </cell>
          <cell r="J2927" t="str">
            <v>LETRAS EN GARANTÍA</v>
          </cell>
          <cell r="L2927" t="str">
            <v>TASA CERO</v>
          </cell>
          <cell r="M2927" t="str">
            <v>Argentina</v>
          </cell>
          <cell r="Q2927" t="str">
            <v>No mercado</v>
          </cell>
          <cell r="R2927">
            <v>6.0637499999999998</v>
          </cell>
          <cell r="S2927">
            <v>0</v>
          </cell>
          <cell r="T2927">
            <v>0</v>
          </cell>
          <cell r="U2927">
            <v>6.0637499999999998</v>
          </cell>
          <cell r="V2927">
            <v>0</v>
          </cell>
          <cell r="W2927">
            <v>0</v>
          </cell>
          <cell r="X2927">
            <v>6.0637499999999998</v>
          </cell>
          <cell r="Y2927">
            <v>0</v>
          </cell>
          <cell r="Z2927">
            <v>0</v>
          </cell>
          <cell r="AA2927"/>
          <cell r="AB2927"/>
          <cell r="AC2927"/>
          <cell r="AD2927"/>
          <cell r="AE2927"/>
          <cell r="AF2927"/>
          <cell r="AG2927"/>
          <cell r="AH2927"/>
          <cell r="AI2927"/>
          <cell r="AJ2927"/>
          <cell r="AK2927"/>
          <cell r="AL2927"/>
        </row>
        <row r="2928">
          <cell r="D2928" t="str">
            <v>USD</v>
          </cell>
          <cell r="J2928" t="str">
            <v>LETRAS EN GARANTÍA</v>
          </cell>
          <cell r="L2928" t="str">
            <v>TASA CERO</v>
          </cell>
          <cell r="M2928" t="str">
            <v>Argentina</v>
          </cell>
          <cell r="Q2928" t="str">
            <v>No mercado</v>
          </cell>
          <cell r="R2928">
            <v>6.0637499999999998</v>
          </cell>
          <cell r="S2928">
            <v>0</v>
          </cell>
          <cell r="T2928">
            <v>0</v>
          </cell>
          <cell r="U2928">
            <v>6.0637499999999998</v>
          </cell>
          <cell r="V2928">
            <v>0</v>
          </cell>
          <cell r="W2928">
            <v>0</v>
          </cell>
          <cell r="X2928">
            <v>6.0637499999999998</v>
          </cell>
          <cell r="Y2928">
            <v>0</v>
          </cell>
          <cell r="Z2928">
            <v>0</v>
          </cell>
          <cell r="AA2928"/>
          <cell r="AB2928"/>
          <cell r="AC2928"/>
          <cell r="AD2928"/>
          <cell r="AE2928"/>
          <cell r="AF2928"/>
          <cell r="AG2928"/>
          <cell r="AH2928"/>
          <cell r="AI2928"/>
          <cell r="AJ2928"/>
          <cell r="AK2928"/>
          <cell r="AL2928"/>
        </row>
        <row r="2929">
          <cell r="D2929" t="str">
            <v>USD</v>
          </cell>
          <cell r="J2929" t="str">
            <v>LETRAS EN GARANTÍA</v>
          </cell>
          <cell r="L2929" t="str">
            <v>TASA CERO</v>
          </cell>
          <cell r="M2929" t="str">
            <v>Argentina</v>
          </cell>
          <cell r="Q2929" t="str">
            <v>No mercado</v>
          </cell>
          <cell r="R2929">
            <v>6.0637499999999998</v>
          </cell>
          <cell r="S2929">
            <v>0</v>
          </cell>
          <cell r="T2929">
            <v>0</v>
          </cell>
          <cell r="U2929">
            <v>6.0637499999999998</v>
          </cell>
          <cell r="V2929">
            <v>0</v>
          </cell>
          <cell r="W2929">
            <v>0</v>
          </cell>
          <cell r="X2929">
            <v>6.0637499999999998</v>
          </cell>
          <cell r="Y2929">
            <v>0</v>
          </cell>
          <cell r="Z2929">
            <v>0</v>
          </cell>
          <cell r="AA2929"/>
          <cell r="AB2929"/>
          <cell r="AC2929"/>
          <cell r="AD2929"/>
          <cell r="AE2929"/>
          <cell r="AF2929"/>
          <cell r="AG2929"/>
          <cell r="AH2929"/>
          <cell r="AI2929"/>
          <cell r="AJ2929"/>
          <cell r="AK2929"/>
          <cell r="AL2929"/>
        </row>
        <row r="2930">
          <cell r="D2930" t="str">
            <v>USD</v>
          </cell>
          <cell r="J2930" t="str">
            <v>LETRAS EN GARANTÍA</v>
          </cell>
          <cell r="L2930" t="str">
            <v>TASA CERO</v>
          </cell>
          <cell r="M2930" t="str">
            <v>Argentina</v>
          </cell>
          <cell r="Q2930" t="str">
            <v>No mercado</v>
          </cell>
          <cell r="R2930">
            <v>6.0637499999999998</v>
          </cell>
          <cell r="S2930">
            <v>0</v>
          </cell>
          <cell r="T2930">
            <v>0</v>
          </cell>
          <cell r="U2930">
            <v>6.0637499999999998</v>
          </cell>
          <cell r="V2930">
            <v>0</v>
          </cell>
          <cell r="W2930">
            <v>0</v>
          </cell>
          <cell r="X2930">
            <v>6.0637499999999998</v>
          </cell>
          <cell r="Y2930">
            <v>0</v>
          </cell>
          <cell r="Z2930">
            <v>0</v>
          </cell>
          <cell r="AA2930"/>
          <cell r="AB2930"/>
          <cell r="AC2930"/>
          <cell r="AD2930"/>
          <cell r="AE2930"/>
          <cell r="AF2930"/>
          <cell r="AG2930"/>
          <cell r="AH2930"/>
          <cell r="AI2930"/>
          <cell r="AJ2930"/>
          <cell r="AK2930"/>
          <cell r="AL2930"/>
        </row>
        <row r="2931">
          <cell r="D2931" t="str">
            <v>USD</v>
          </cell>
          <cell r="J2931" t="str">
            <v>LETRAS EN GARANTÍA</v>
          </cell>
          <cell r="L2931" t="str">
            <v>TASA CERO</v>
          </cell>
          <cell r="M2931" t="str">
            <v>Argentina</v>
          </cell>
          <cell r="Q2931" t="str">
            <v>No mercado</v>
          </cell>
          <cell r="R2931">
            <v>6.0637499999999998</v>
          </cell>
          <cell r="S2931">
            <v>0</v>
          </cell>
          <cell r="T2931">
            <v>0</v>
          </cell>
          <cell r="U2931">
            <v>6.0637499999999998</v>
          </cell>
          <cell r="V2931">
            <v>0</v>
          </cell>
          <cell r="W2931">
            <v>0</v>
          </cell>
          <cell r="X2931">
            <v>6.0637499999999998</v>
          </cell>
          <cell r="Y2931">
            <v>0</v>
          </cell>
          <cell r="Z2931">
            <v>0</v>
          </cell>
          <cell r="AA2931"/>
          <cell r="AB2931"/>
          <cell r="AC2931"/>
          <cell r="AD2931"/>
          <cell r="AE2931"/>
          <cell r="AF2931"/>
          <cell r="AG2931"/>
          <cell r="AH2931"/>
          <cell r="AI2931"/>
          <cell r="AJ2931"/>
          <cell r="AK2931"/>
          <cell r="AL2931"/>
        </row>
        <row r="2932">
          <cell r="D2932" t="str">
            <v>USD</v>
          </cell>
          <cell r="J2932" t="str">
            <v>LETRAS EN GARANTÍA</v>
          </cell>
          <cell r="L2932" t="str">
            <v>TASA CERO</v>
          </cell>
          <cell r="M2932" t="str">
            <v>Argentina</v>
          </cell>
          <cell r="Q2932" t="str">
            <v>No mercado</v>
          </cell>
          <cell r="R2932">
            <v>6.0637499999999998</v>
          </cell>
          <cell r="S2932">
            <v>0</v>
          </cell>
          <cell r="T2932">
            <v>0</v>
          </cell>
          <cell r="U2932">
            <v>6.0637499999999998</v>
          </cell>
          <cell r="V2932">
            <v>0</v>
          </cell>
          <cell r="W2932">
            <v>0</v>
          </cell>
          <cell r="X2932">
            <v>6.0637499999999998</v>
          </cell>
          <cell r="Y2932">
            <v>0</v>
          </cell>
          <cell r="Z2932">
            <v>0</v>
          </cell>
          <cell r="AA2932"/>
          <cell r="AB2932"/>
          <cell r="AC2932"/>
          <cell r="AD2932"/>
          <cell r="AE2932"/>
          <cell r="AF2932"/>
          <cell r="AG2932"/>
          <cell r="AH2932"/>
          <cell r="AI2932"/>
          <cell r="AJ2932"/>
          <cell r="AK2932"/>
          <cell r="AL2932"/>
        </row>
        <row r="2933">
          <cell r="D2933" t="str">
            <v>USD</v>
          </cell>
          <cell r="J2933" t="str">
            <v>LETRAS EN GARANTÍA</v>
          </cell>
          <cell r="L2933" t="str">
            <v>TASA CERO</v>
          </cell>
          <cell r="M2933" t="str">
            <v>Argentina</v>
          </cell>
          <cell r="Q2933" t="str">
            <v>No mercado</v>
          </cell>
          <cell r="R2933">
            <v>6.0637499999999998</v>
          </cell>
          <cell r="S2933">
            <v>0</v>
          </cell>
          <cell r="T2933">
            <v>0</v>
          </cell>
          <cell r="U2933">
            <v>6.0637499999999998</v>
          </cell>
          <cell r="V2933">
            <v>0</v>
          </cell>
          <cell r="W2933">
            <v>0</v>
          </cell>
          <cell r="X2933">
            <v>6.0637499999999998</v>
          </cell>
          <cell r="Y2933">
            <v>0</v>
          </cell>
          <cell r="Z2933">
            <v>0</v>
          </cell>
          <cell r="AA2933"/>
          <cell r="AB2933"/>
          <cell r="AC2933"/>
          <cell r="AD2933"/>
          <cell r="AE2933"/>
          <cell r="AF2933"/>
          <cell r="AG2933"/>
          <cell r="AH2933"/>
          <cell r="AI2933"/>
          <cell r="AJ2933"/>
          <cell r="AK2933"/>
          <cell r="AL2933"/>
        </row>
        <row r="2934">
          <cell r="D2934" t="str">
            <v>USD</v>
          </cell>
          <cell r="J2934" t="str">
            <v>LETRAS EN GARANTÍA</v>
          </cell>
          <cell r="L2934" t="str">
            <v>TASA CERO</v>
          </cell>
          <cell r="M2934" t="str">
            <v>Argentina</v>
          </cell>
          <cell r="Q2934" t="str">
            <v>No mercado</v>
          </cell>
          <cell r="R2934">
            <v>6.0637499999999998</v>
          </cell>
          <cell r="S2934">
            <v>0</v>
          </cell>
          <cell r="T2934">
            <v>0</v>
          </cell>
          <cell r="U2934">
            <v>6.0637499999999998</v>
          </cell>
          <cell r="V2934">
            <v>0</v>
          </cell>
          <cell r="W2934">
            <v>0</v>
          </cell>
          <cell r="X2934">
            <v>6.0637499999999998</v>
          </cell>
          <cell r="Y2934">
            <v>0</v>
          </cell>
          <cell r="Z2934">
            <v>0</v>
          </cell>
          <cell r="AA2934"/>
          <cell r="AB2934"/>
          <cell r="AC2934"/>
          <cell r="AD2934"/>
          <cell r="AE2934"/>
          <cell r="AF2934"/>
          <cell r="AG2934"/>
          <cell r="AH2934"/>
          <cell r="AI2934"/>
          <cell r="AJ2934"/>
          <cell r="AK2934"/>
          <cell r="AL2934"/>
        </row>
        <row r="2935">
          <cell r="D2935" t="str">
            <v>USD</v>
          </cell>
          <cell r="J2935" t="str">
            <v>LETRAS EN GARANTÍA</v>
          </cell>
          <cell r="L2935" t="str">
            <v>TASA CERO</v>
          </cell>
          <cell r="M2935" t="str">
            <v>Argentina</v>
          </cell>
          <cell r="Q2935" t="str">
            <v>No mercado</v>
          </cell>
          <cell r="R2935">
            <v>6.0637499999999998</v>
          </cell>
          <cell r="S2935">
            <v>0</v>
          </cell>
          <cell r="T2935">
            <v>0</v>
          </cell>
          <cell r="U2935">
            <v>6.0637499999999998</v>
          </cell>
          <cell r="V2935">
            <v>0</v>
          </cell>
          <cell r="W2935">
            <v>0</v>
          </cell>
          <cell r="X2935">
            <v>6.0637499999999998</v>
          </cell>
          <cell r="Y2935">
            <v>0</v>
          </cell>
          <cell r="Z2935">
            <v>0</v>
          </cell>
          <cell r="AA2935"/>
          <cell r="AB2935"/>
          <cell r="AC2935"/>
          <cell r="AD2935"/>
          <cell r="AE2935"/>
          <cell r="AF2935"/>
          <cell r="AG2935"/>
          <cell r="AH2935"/>
          <cell r="AI2935"/>
          <cell r="AJ2935"/>
          <cell r="AK2935"/>
          <cell r="AL2935"/>
        </row>
        <row r="2936">
          <cell r="D2936" t="str">
            <v>USD</v>
          </cell>
          <cell r="J2936" t="str">
            <v>LETRAS EN GARANTÍA</v>
          </cell>
          <cell r="L2936" t="str">
            <v>TASA CERO</v>
          </cell>
          <cell r="M2936" t="str">
            <v>Argentina</v>
          </cell>
          <cell r="Q2936" t="str">
            <v>No mercado</v>
          </cell>
          <cell r="R2936">
            <v>6.0637499999999998</v>
          </cell>
          <cell r="S2936">
            <v>0</v>
          </cell>
          <cell r="T2936">
            <v>0</v>
          </cell>
          <cell r="U2936">
            <v>6.0637499999999998</v>
          </cell>
          <cell r="V2936">
            <v>0</v>
          </cell>
          <cell r="W2936">
            <v>0</v>
          </cell>
          <cell r="X2936">
            <v>6.0637499999999998</v>
          </cell>
          <cell r="Y2936">
            <v>0</v>
          </cell>
          <cell r="Z2936">
            <v>0</v>
          </cell>
          <cell r="AA2936"/>
          <cell r="AB2936"/>
          <cell r="AC2936"/>
          <cell r="AD2936"/>
          <cell r="AE2936"/>
          <cell r="AF2936"/>
          <cell r="AG2936"/>
          <cell r="AH2936"/>
          <cell r="AI2936"/>
          <cell r="AJ2936"/>
          <cell r="AK2936"/>
          <cell r="AL2936"/>
        </row>
        <row r="2937">
          <cell r="D2937" t="str">
            <v>USD</v>
          </cell>
          <cell r="J2937" t="str">
            <v>LETRAS EN GARANTÍA</v>
          </cell>
          <cell r="L2937" t="str">
            <v>TASA CERO</v>
          </cell>
          <cell r="M2937" t="str">
            <v>Argentina</v>
          </cell>
          <cell r="Q2937" t="str">
            <v>No mercado</v>
          </cell>
          <cell r="R2937">
            <v>6.0637499999999998</v>
          </cell>
          <cell r="S2937">
            <v>0</v>
          </cell>
          <cell r="T2937">
            <v>0</v>
          </cell>
          <cell r="U2937">
            <v>6.0637499999999998</v>
          </cell>
          <cell r="V2937">
            <v>0</v>
          </cell>
          <cell r="W2937">
            <v>0</v>
          </cell>
          <cell r="X2937">
            <v>6.0637499999999998</v>
          </cell>
          <cell r="Y2937">
            <v>0</v>
          </cell>
          <cell r="Z2937">
            <v>0</v>
          </cell>
          <cell r="AA2937"/>
          <cell r="AB2937"/>
          <cell r="AC2937"/>
          <cell r="AD2937"/>
          <cell r="AE2937"/>
          <cell r="AF2937"/>
          <cell r="AG2937"/>
          <cell r="AH2937"/>
          <cell r="AI2937"/>
          <cell r="AJ2937"/>
          <cell r="AK2937"/>
          <cell r="AL2937"/>
        </row>
        <row r="2938">
          <cell r="D2938" t="str">
            <v>USD</v>
          </cell>
          <cell r="J2938" t="str">
            <v>LETRAS EN GARANTÍA</v>
          </cell>
          <cell r="L2938" t="str">
            <v>TASA CERO</v>
          </cell>
          <cell r="M2938" t="str">
            <v>Argentina</v>
          </cell>
          <cell r="Q2938" t="str">
            <v>No mercado</v>
          </cell>
          <cell r="R2938">
            <v>6.0637499999999998</v>
          </cell>
          <cell r="S2938">
            <v>0</v>
          </cell>
          <cell r="T2938">
            <v>0</v>
          </cell>
          <cell r="U2938">
            <v>6.0637499999999998</v>
          </cell>
          <cell r="V2938">
            <v>0</v>
          </cell>
          <cell r="W2938">
            <v>0</v>
          </cell>
          <cell r="X2938">
            <v>6.0637499999999998</v>
          </cell>
          <cell r="Y2938">
            <v>0</v>
          </cell>
          <cell r="Z2938">
            <v>0</v>
          </cell>
          <cell r="AA2938"/>
          <cell r="AB2938"/>
          <cell r="AC2938"/>
          <cell r="AD2938"/>
          <cell r="AE2938"/>
          <cell r="AF2938"/>
          <cell r="AG2938"/>
          <cell r="AH2938"/>
          <cell r="AI2938"/>
          <cell r="AJ2938"/>
          <cell r="AK2938"/>
          <cell r="AL2938"/>
        </row>
        <row r="2939">
          <cell r="D2939" t="str">
            <v>USD</v>
          </cell>
          <cell r="J2939" t="str">
            <v>LETRAS EN GARANTÍA</v>
          </cell>
          <cell r="L2939" t="str">
            <v>TASA CERO</v>
          </cell>
          <cell r="M2939" t="str">
            <v>Argentina</v>
          </cell>
          <cell r="Q2939" t="str">
            <v>No mercado</v>
          </cell>
          <cell r="R2939">
            <v>6.0637499999999998</v>
          </cell>
          <cell r="S2939">
            <v>0</v>
          </cell>
          <cell r="T2939">
            <v>0</v>
          </cell>
          <cell r="U2939">
            <v>6.0637499999999998</v>
          </cell>
          <cell r="V2939">
            <v>0</v>
          </cell>
          <cell r="W2939">
            <v>0</v>
          </cell>
          <cell r="X2939">
            <v>6.0637499999999998</v>
          </cell>
          <cell r="Y2939">
            <v>0</v>
          </cell>
          <cell r="Z2939">
            <v>0</v>
          </cell>
          <cell r="AA2939"/>
          <cell r="AB2939"/>
          <cell r="AC2939"/>
          <cell r="AD2939"/>
          <cell r="AE2939"/>
          <cell r="AF2939"/>
          <cell r="AG2939"/>
          <cell r="AH2939"/>
          <cell r="AI2939"/>
          <cell r="AJ2939"/>
          <cell r="AK2939"/>
          <cell r="AL2939"/>
        </row>
        <row r="2940">
          <cell r="D2940" t="str">
            <v>USD</v>
          </cell>
          <cell r="J2940" t="str">
            <v>LETRAS EN GARANTÍA</v>
          </cell>
          <cell r="L2940" t="str">
            <v>TASA CERO</v>
          </cell>
          <cell r="M2940" t="str">
            <v>Argentina</v>
          </cell>
          <cell r="Q2940" t="str">
            <v>No mercado</v>
          </cell>
          <cell r="R2940">
            <v>6.0637499999999998</v>
          </cell>
          <cell r="S2940">
            <v>0</v>
          </cell>
          <cell r="T2940">
            <v>0</v>
          </cell>
          <cell r="U2940">
            <v>6.0637499999999998</v>
          </cell>
          <cell r="V2940">
            <v>0</v>
          </cell>
          <cell r="W2940">
            <v>0</v>
          </cell>
          <cell r="X2940">
            <v>6.0637499999999998</v>
          </cell>
          <cell r="Y2940">
            <v>0</v>
          </cell>
          <cell r="Z2940">
            <v>0</v>
          </cell>
          <cell r="AA2940"/>
          <cell r="AB2940"/>
          <cell r="AC2940"/>
          <cell r="AD2940"/>
          <cell r="AE2940"/>
          <cell r="AF2940"/>
          <cell r="AG2940"/>
          <cell r="AH2940"/>
          <cell r="AI2940"/>
          <cell r="AJ2940"/>
          <cell r="AK2940"/>
          <cell r="AL2940"/>
        </row>
        <row r="2941">
          <cell r="D2941" t="str">
            <v>USD</v>
          </cell>
          <cell r="J2941" t="str">
            <v>LETRAS EN GARANTÍA</v>
          </cell>
          <cell r="L2941" t="str">
            <v>TASA CERO</v>
          </cell>
          <cell r="M2941" t="str">
            <v>Argentina</v>
          </cell>
          <cell r="Q2941" t="str">
            <v>No mercado</v>
          </cell>
          <cell r="R2941">
            <v>6.0637499999999998</v>
          </cell>
          <cell r="S2941">
            <v>0</v>
          </cell>
          <cell r="T2941">
            <v>0</v>
          </cell>
          <cell r="U2941">
            <v>6.0637499999999998</v>
          </cell>
          <cell r="V2941">
            <v>0</v>
          </cell>
          <cell r="W2941">
            <v>0</v>
          </cell>
          <cell r="X2941">
            <v>6.0637499999999998</v>
          </cell>
          <cell r="Y2941">
            <v>0</v>
          </cell>
          <cell r="Z2941">
            <v>0</v>
          </cell>
          <cell r="AA2941"/>
          <cell r="AB2941"/>
          <cell r="AC2941"/>
          <cell r="AD2941"/>
          <cell r="AE2941"/>
          <cell r="AF2941"/>
          <cell r="AG2941"/>
          <cell r="AH2941"/>
          <cell r="AI2941"/>
          <cell r="AJ2941"/>
          <cell r="AK2941"/>
          <cell r="AL2941"/>
        </row>
        <row r="2942">
          <cell r="D2942" t="str">
            <v>USD</v>
          </cell>
          <cell r="J2942" t="str">
            <v>LETRAS EN GARANTÍA</v>
          </cell>
          <cell r="L2942" t="str">
            <v>TASA CERO</v>
          </cell>
          <cell r="M2942" t="str">
            <v>Argentina</v>
          </cell>
          <cell r="Q2942" t="str">
            <v>No mercado</v>
          </cell>
          <cell r="R2942">
            <v>6.5</v>
          </cell>
          <cell r="S2942">
            <v>0</v>
          </cell>
          <cell r="T2942">
            <v>0</v>
          </cell>
          <cell r="U2942">
            <v>6.5</v>
          </cell>
          <cell r="V2942">
            <v>0</v>
          </cell>
          <cell r="W2942">
            <v>0</v>
          </cell>
          <cell r="X2942">
            <v>6.5</v>
          </cell>
          <cell r="Y2942">
            <v>0</v>
          </cell>
          <cell r="Z2942">
            <v>0</v>
          </cell>
          <cell r="AA2942"/>
          <cell r="AB2942"/>
          <cell r="AC2942"/>
          <cell r="AD2942"/>
          <cell r="AE2942"/>
          <cell r="AF2942"/>
          <cell r="AG2942"/>
          <cell r="AH2942"/>
          <cell r="AI2942"/>
          <cell r="AJ2942"/>
          <cell r="AK2942"/>
          <cell r="AL2942"/>
        </row>
        <row r="2943">
          <cell r="D2943" t="str">
            <v>USD</v>
          </cell>
          <cell r="J2943" t="str">
            <v>LETRAS EN GARANTÍA</v>
          </cell>
          <cell r="L2943" t="str">
            <v>TASA CERO</v>
          </cell>
          <cell r="M2943" t="str">
            <v>Argentina</v>
          </cell>
          <cell r="Q2943" t="str">
            <v>No mercado</v>
          </cell>
          <cell r="R2943">
            <v>6.5</v>
          </cell>
          <cell r="S2943">
            <v>0</v>
          </cell>
          <cell r="T2943">
            <v>0</v>
          </cell>
          <cell r="U2943">
            <v>6.5</v>
          </cell>
          <cell r="V2943">
            <v>0</v>
          </cell>
          <cell r="W2943">
            <v>0</v>
          </cell>
          <cell r="X2943">
            <v>6.5</v>
          </cell>
          <cell r="Y2943">
            <v>0</v>
          </cell>
          <cell r="Z2943">
            <v>0</v>
          </cell>
          <cell r="AA2943"/>
          <cell r="AB2943"/>
          <cell r="AC2943"/>
          <cell r="AD2943"/>
          <cell r="AE2943"/>
          <cell r="AF2943"/>
          <cell r="AG2943"/>
          <cell r="AH2943"/>
          <cell r="AI2943"/>
          <cell r="AJ2943"/>
          <cell r="AK2943"/>
          <cell r="AL2943"/>
        </row>
        <row r="2944">
          <cell r="D2944" t="str">
            <v>USD</v>
          </cell>
          <cell r="J2944" t="str">
            <v>LETRAS EN GARANTÍA</v>
          </cell>
          <cell r="L2944" t="str">
            <v>TASA CERO</v>
          </cell>
          <cell r="M2944" t="str">
            <v>Argentina</v>
          </cell>
          <cell r="Q2944" t="str">
            <v>No mercado</v>
          </cell>
          <cell r="R2944">
            <v>6.5</v>
          </cell>
          <cell r="S2944">
            <v>0</v>
          </cell>
          <cell r="T2944">
            <v>0</v>
          </cell>
          <cell r="U2944">
            <v>6.5</v>
          </cell>
          <cell r="V2944">
            <v>0</v>
          </cell>
          <cell r="W2944">
            <v>0</v>
          </cell>
          <cell r="X2944">
            <v>6.5</v>
          </cell>
          <cell r="Y2944">
            <v>0</v>
          </cell>
          <cell r="Z2944">
            <v>0</v>
          </cell>
          <cell r="AA2944"/>
          <cell r="AB2944"/>
          <cell r="AC2944"/>
          <cell r="AD2944"/>
          <cell r="AE2944"/>
          <cell r="AF2944"/>
          <cell r="AG2944"/>
          <cell r="AH2944"/>
          <cell r="AI2944"/>
          <cell r="AJ2944"/>
          <cell r="AK2944"/>
          <cell r="AL2944"/>
        </row>
        <row r="2945">
          <cell r="D2945" t="str">
            <v>USD</v>
          </cell>
          <cell r="J2945" t="str">
            <v>LETRAS EN GARANTÍA</v>
          </cell>
          <cell r="L2945" t="str">
            <v>TASA CERO</v>
          </cell>
          <cell r="M2945" t="str">
            <v>Argentina</v>
          </cell>
          <cell r="Q2945" t="str">
            <v>No mercado</v>
          </cell>
          <cell r="R2945">
            <v>6.5</v>
          </cell>
          <cell r="S2945">
            <v>0</v>
          </cell>
          <cell r="T2945">
            <v>0</v>
          </cell>
          <cell r="U2945">
            <v>6.5</v>
          </cell>
          <cell r="V2945">
            <v>0</v>
          </cell>
          <cell r="W2945">
            <v>0</v>
          </cell>
          <cell r="X2945">
            <v>6.5</v>
          </cell>
          <cell r="Y2945">
            <v>0</v>
          </cell>
          <cell r="Z2945">
            <v>0</v>
          </cell>
          <cell r="AA2945"/>
          <cell r="AB2945"/>
          <cell r="AC2945"/>
          <cell r="AD2945"/>
          <cell r="AE2945"/>
          <cell r="AF2945"/>
          <cell r="AG2945"/>
          <cell r="AH2945"/>
          <cell r="AI2945"/>
          <cell r="AJ2945"/>
          <cell r="AK2945"/>
          <cell r="AL2945"/>
        </row>
        <row r="2946">
          <cell r="D2946" t="str">
            <v>USD</v>
          </cell>
          <cell r="J2946" t="str">
            <v>LETRAS EN GARANTÍA</v>
          </cell>
          <cell r="L2946" t="str">
            <v>TASA CERO</v>
          </cell>
          <cell r="M2946" t="str">
            <v>Argentina</v>
          </cell>
          <cell r="Q2946" t="str">
            <v>No mercado</v>
          </cell>
          <cell r="R2946">
            <v>6.5</v>
          </cell>
          <cell r="S2946">
            <v>0</v>
          </cell>
          <cell r="T2946">
            <v>0</v>
          </cell>
          <cell r="U2946">
            <v>6.5</v>
          </cell>
          <cell r="V2946">
            <v>0</v>
          </cell>
          <cell r="W2946">
            <v>0</v>
          </cell>
          <cell r="X2946">
            <v>6.5</v>
          </cell>
          <cell r="Y2946">
            <v>0</v>
          </cell>
          <cell r="Z2946">
            <v>0</v>
          </cell>
          <cell r="AA2946"/>
          <cell r="AB2946"/>
          <cell r="AC2946"/>
          <cell r="AD2946"/>
          <cell r="AE2946"/>
          <cell r="AF2946"/>
          <cell r="AG2946"/>
          <cell r="AH2946"/>
          <cell r="AI2946"/>
          <cell r="AJ2946"/>
          <cell r="AK2946"/>
          <cell r="AL2946"/>
        </row>
        <row r="2947">
          <cell r="D2947" t="str">
            <v>USD</v>
          </cell>
          <cell r="J2947" t="str">
            <v>LETRAS EN GARANTÍA</v>
          </cell>
          <cell r="L2947" t="str">
            <v>TASA CERO</v>
          </cell>
          <cell r="M2947" t="str">
            <v>Argentina</v>
          </cell>
          <cell r="Q2947" t="str">
            <v>No mercado</v>
          </cell>
          <cell r="R2947">
            <v>6.5</v>
          </cell>
          <cell r="S2947">
            <v>0</v>
          </cell>
          <cell r="T2947">
            <v>0</v>
          </cell>
          <cell r="U2947">
            <v>6.5</v>
          </cell>
          <cell r="V2947">
            <v>0</v>
          </cell>
          <cell r="W2947">
            <v>0</v>
          </cell>
          <cell r="X2947">
            <v>6.5</v>
          </cell>
          <cell r="Y2947">
            <v>0</v>
          </cell>
          <cell r="Z2947">
            <v>0</v>
          </cell>
          <cell r="AA2947"/>
          <cell r="AB2947"/>
          <cell r="AC2947"/>
          <cell r="AD2947"/>
          <cell r="AE2947"/>
          <cell r="AF2947"/>
          <cell r="AG2947"/>
          <cell r="AH2947"/>
          <cell r="AI2947"/>
          <cell r="AJ2947"/>
          <cell r="AK2947"/>
          <cell r="AL2947"/>
        </row>
        <row r="2948">
          <cell r="D2948" t="str">
            <v>USD</v>
          </cell>
          <cell r="J2948" t="str">
            <v>LETRAS EN GARANTÍA</v>
          </cell>
          <cell r="L2948" t="str">
            <v>TASA CERO</v>
          </cell>
          <cell r="M2948" t="str">
            <v>Argentina</v>
          </cell>
          <cell r="Q2948" t="str">
            <v>No mercado</v>
          </cell>
          <cell r="R2948">
            <v>6.5</v>
          </cell>
          <cell r="S2948">
            <v>0</v>
          </cell>
          <cell r="T2948">
            <v>0</v>
          </cell>
          <cell r="U2948">
            <v>6.5</v>
          </cell>
          <cell r="V2948">
            <v>0</v>
          </cell>
          <cell r="W2948">
            <v>0</v>
          </cell>
          <cell r="X2948">
            <v>6.5</v>
          </cell>
          <cell r="Y2948">
            <v>0</v>
          </cell>
          <cell r="Z2948">
            <v>0</v>
          </cell>
          <cell r="AA2948"/>
          <cell r="AB2948"/>
          <cell r="AC2948"/>
          <cell r="AD2948"/>
          <cell r="AE2948"/>
          <cell r="AF2948"/>
          <cell r="AG2948"/>
          <cell r="AH2948"/>
          <cell r="AI2948"/>
          <cell r="AJ2948"/>
          <cell r="AK2948"/>
          <cell r="AL2948"/>
        </row>
        <row r="2949">
          <cell r="D2949" t="str">
            <v>USD</v>
          </cell>
          <cell r="J2949" t="str">
            <v>LETRAS EN GARANTÍA</v>
          </cell>
          <cell r="L2949" t="str">
            <v>TASA CERO</v>
          </cell>
          <cell r="M2949" t="str">
            <v>Argentina</v>
          </cell>
          <cell r="Q2949" t="str">
            <v>No mercado</v>
          </cell>
          <cell r="R2949">
            <v>6.5</v>
          </cell>
          <cell r="S2949">
            <v>0</v>
          </cell>
          <cell r="T2949">
            <v>0</v>
          </cell>
          <cell r="U2949">
            <v>6.5</v>
          </cell>
          <cell r="V2949">
            <v>0</v>
          </cell>
          <cell r="W2949">
            <v>0</v>
          </cell>
          <cell r="X2949">
            <v>6.5</v>
          </cell>
          <cell r="Y2949">
            <v>0</v>
          </cell>
          <cell r="Z2949">
            <v>0</v>
          </cell>
          <cell r="AA2949"/>
          <cell r="AB2949"/>
          <cell r="AC2949"/>
          <cell r="AD2949"/>
          <cell r="AE2949"/>
          <cell r="AF2949"/>
          <cell r="AG2949"/>
          <cell r="AH2949"/>
          <cell r="AI2949"/>
          <cell r="AJ2949"/>
          <cell r="AK2949"/>
          <cell r="AL2949"/>
        </row>
        <row r="2950">
          <cell r="D2950" t="str">
            <v>USD</v>
          </cell>
          <cell r="J2950" t="str">
            <v>LETRAS EN GARANTÍA</v>
          </cell>
          <cell r="L2950" t="str">
            <v>TASA CERO</v>
          </cell>
          <cell r="M2950" t="str">
            <v>Argentina</v>
          </cell>
          <cell r="Q2950" t="str">
            <v>No mercado</v>
          </cell>
          <cell r="R2950">
            <v>6.5</v>
          </cell>
          <cell r="S2950">
            <v>0</v>
          </cell>
          <cell r="T2950">
            <v>0</v>
          </cell>
          <cell r="U2950">
            <v>6.5</v>
          </cell>
          <cell r="V2950">
            <v>0</v>
          </cell>
          <cell r="W2950">
            <v>0</v>
          </cell>
          <cell r="X2950">
            <v>6.5</v>
          </cell>
          <cell r="Y2950">
            <v>0</v>
          </cell>
          <cell r="Z2950">
            <v>0</v>
          </cell>
          <cell r="AA2950"/>
          <cell r="AB2950"/>
          <cell r="AC2950"/>
          <cell r="AD2950"/>
          <cell r="AE2950"/>
          <cell r="AF2950"/>
          <cell r="AG2950"/>
          <cell r="AH2950"/>
          <cell r="AI2950"/>
          <cell r="AJ2950"/>
          <cell r="AK2950"/>
          <cell r="AL2950"/>
        </row>
        <row r="2951">
          <cell r="D2951" t="str">
            <v>USD</v>
          </cell>
          <cell r="J2951" t="str">
            <v>LETRAS EN GARANTÍA</v>
          </cell>
          <cell r="L2951" t="str">
            <v>TASA CERO</v>
          </cell>
          <cell r="M2951" t="str">
            <v>Argentina</v>
          </cell>
          <cell r="Q2951" t="str">
            <v>No mercado</v>
          </cell>
          <cell r="R2951">
            <v>6.5</v>
          </cell>
          <cell r="S2951">
            <v>0</v>
          </cell>
          <cell r="T2951">
            <v>0</v>
          </cell>
          <cell r="U2951">
            <v>6.5</v>
          </cell>
          <cell r="V2951">
            <v>0</v>
          </cell>
          <cell r="W2951">
            <v>0</v>
          </cell>
          <cell r="X2951">
            <v>6.5</v>
          </cell>
          <cell r="Y2951">
            <v>0</v>
          </cell>
          <cell r="Z2951">
            <v>0</v>
          </cell>
          <cell r="AA2951"/>
          <cell r="AB2951"/>
          <cell r="AC2951"/>
          <cell r="AD2951"/>
          <cell r="AE2951"/>
          <cell r="AF2951"/>
          <cell r="AG2951"/>
          <cell r="AH2951"/>
          <cell r="AI2951"/>
          <cell r="AJ2951"/>
          <cell r="AK2951"/>
          <cell r="AL2951"/>
        </row>
        <row r="2952">
          <cell r="D2952" t="str">
            <v>USD</v>
          </cell>
          <cell r="J2952" t="str">
            <v>LETRAS EN GARANTÍA</v>
          </cell>
          <cell r="L2952" t="str">
            <v>TASA CERO</v>
          </cell>
          <cell r="M2952" t="str">
            <v>Argentina</v>
          </cell>
          <cell r="Q2952" t="str">
            <v>No mercado</v>
          </cell>
          <cell r="R2952">
            <v>6.5</v>
          </cell>
          <cell r="S2952">
            <v>0</v>
          </cell>
          <cell r="T2952">
            <v>0</v>
          </cell>
          <cell r="U2952">
            <v>6.5</v>
          </cell>
          <cell r="V2952">
            <v>0</v>
          </cell>
          <cell r="W2952">
            <v>0</v>
          </cell>
          <cell r="X2952">
            <v>6.5</v>
          </cell>
          <cell r="Y2952">
            <v>0</v>
          </cell>
          <cell r="Z2952">
            <v>0</v>
          </cell>
          <cell r="AA2952"/>
          <cell r="AB2952"/>
          <cell r="AC2952"/>
          <cell r="AD2952"/>
          <cell r="AE2952"/>
          <cell r="AF2952"/>
          <cell r="AG2952"/>
          <cell r="AH2952"/>
          <cell r="AI2952"/>
          <cell r="AJ2952"/>
          <cell r="AK2952"/>
          <cell r="AL2952"/>
        </row>
        <row r="2953">
          <cell r="D2953" t="str">
            <v>USD</v>
          </cell>
          <cell r="J2953" t="str">
            <v>LETRAS EN GARANTÍA</v>
          </cell>
          <cell r="L2953" t="str">
            <v>TASA CERO</v>
          </cell>
          <cell r="M2953" t="str">
            <v>Argentina</v>
          </cell>
          <cell r="Q2953" t="str">
            <v>No mercado</v>
          </cell>
          <cell r="R2953">
            <v>6.5</v>
          </cell>
          <cell r="S2953">
            <v>0</v>
          </cell>
          <cell r="T2953">
            <v>0</v>
          </cell>
          <cell r="U2953">
            <v>6.5</v>
          </cell>
          <cell r="V2953">
            <v>0</v>
          </cell>
          <cell r="W2953">
            <v>0</v>
          </cell>
          <cell r="X2953">
            <v>6.5</v>
          </cell>
          <cell r="Y2953">
            <v>0</v>
          </cell>
          <cell r="Z2953">
            <v>0</v>
          </cell>
          <cell r="AA2953"/>
          <cell r="AB2953"/>
          <cell r="AC2953"/>
          <cell r="AD2953"/>
          <cell r="AE2953"/>
          <cell r="AF2953"/>
          <cell r="AG2953"/>
          <cell r="AH2953"/>
          <cell r="AI2953"/>
          <cell r="AJ2953"/>
          <cell r="AK2953"/>
          <cell r="AL2953"/>
        </row>
        <row r="2954">
          <cell r="D2954" t="str">
            <v>USD</v>
          </cell>
          <cell r="J2954" t="str">
            <v>LETRAS EN GARANTÍA</v>
          </cell>
          <cell r="L2954" t="str">
            <v>TASA CERO</v>
          </cell>
          <cell r="M2954" t="str">
            <v>Argentina</v>
          </cell>
          <cell r="Q2954" t="str">
            <v>No mercado</v>
          </cell>
          <cell r="R2954">
            <v>6.5</v>
          </cell>
          <cell r="S2954">
            <v>0</v>
          </cell>
          <cell r="T2954">
            <v>0</v>
          </cell>
          <cell r="U2954">
            <v>6.5</v>
          </cell>
          <cell r="V2954">
            <v>0</v>
          </cell>
          <cell r="W2954">
            <v>0</v>
          </cell>
          <cell r="X2954">
            <v>6.5</v>
          </cell>
          <cell r="Y2954">
            <v>0</v>
          </cell>
          <cell r="Z2954">
            <v>0</v>
          </cell>
          <cell r="AA2954"/>
          <cell r="AB2954"/>
          <cell r="AC2954"/>
          <cell r="AD2954"/>
          <cell r="AE2954"/>
          <cell r="AF2954"/>
          <cell r="AG2954"/>
          <cell r="AH2954"/>
          <cell r="AI2954"/>
          <cell r="AJ2954"/>
          <cell r="AK2954"/>
          <cell r="AL2954"/>
        </row>
        <row r="2955">
          <cell r="D2955" t="str">
            <v>USD</v>
          </cell>
          <cell r="J2955" t="str">
            <v>LETRAS EN GARANTÍA</v>
          </cell>
          <cell r="L2955" t="str">
            <v>TASA CERO</v>
          </cell>
          <cell r="M2955" t="str">
            <v>Argentina</v>
          </cell>
          <cell r="Q2955" t="str">
            <v>No mercado</v>
          </cell>
          <cell r="R2955">
            <v>6.5</v>
          </cell>
          <cell r="S2955">
            <v>0</v>
          </cell>
          <cell r="T2955">
            <v>0</v>
          </cell>
          <cell r="U2955">
            <v>6.5</v>
          </cell>
          <cell r="V2955">
            <v>0</v>
          </cell>
          <cell r="W2955">
            <v>0</v>
          </cell>
          <cell r="X2955">
            <v>6.5</v>
          </cell>
          <cell r="Y2955">
            <v>0</v>
          </cell>
          <cell r="Z2955">
            <v>0</v>
          </cell>
          <cell r="AA2955"/>
          <cell r="AB2955"/>
          <cell r="AC2955"/>
          <cell r="AD2955"/>
          <cell r="AE2955"/>
          <cell r="AF2955"/>
          <cell r="AG2955"/>
          <cell r="AH2955"/>
          <cell r="AI2955"/>
          <cell r="AJ2955"/>
          <cell r="AK2955"/>
          <cell r="AL2955"/>
        </row>
        <row r="2956">
          <cell r="D2956" t="str">
            <v>USD</v>
          </cell>
          <cell r="J2956" t="str">
            <v>LETRAS EN GARANTÍA</v>
          </cell>
          <cell r="L2956" t="str">
            <v>TASA CERO</v>
          </cell>
          <cell r="M2956" t="str">
            <v>Argentina</v>
          </cell>
          <cell r="Q2956" t="str">
            <v>No mercado</v>
          </cell>
          <cell r="R2956">
            <v>6.5</v>
          </cell>
          <cell r="S2956">
            <v>0</v>
          </cell>
          <cell r="T2956">
            <v>0</v>
          </cell>
          <cell r="U2956">
            <v>6.5</v>
          </cell>
          <cell r="V2956">
            <v>0</v>
          </cell>
          <cell r="W2956">
            <v>0</v>
          </cell>
          <cell r="X2956">
            <v>6.5</v>
          </cell>
          <cell r="Y2956">
            <v>0</v>
          </cell>
          <cell r="Z2956">
            <v>0</v>
          </cell>
          <cell r="AA2956"/>
          <cell r="AB2956"/>
          <cell r="AC2956"/>
          <cell r="AD2956"/>
          <cell r="AE2956"/>
          <cell r="AF2956"/>
          <cell r="AG2956"/>
          <cell r="AH2956"/>
          <cell r="AI2956"/>
          <cell r="AJ2956"/>
          <cell r="AK2956"/>
          <cell r="AL2956"/>
        </row>
        <row r="2957">
          <cell r="D2957" t="str">
            <v>USD</v>
          </cell>
          <cell r="J2957" t="str">
            <v>LETRAS EN GARANTÍA</v>
          </cell>
          <cell r="L2957" t="str">
            <v>TASA CERO</v>
          </cell>
          <cell r="M2957" t="str">
            <v>Argentina</v>
          </cell>
          <cell r="Q2957" t="str">
            <v>No mercado</v>
          </cell>
          <cell r="R2957">
            <v>6.5</v>
          </cell>
          <cell r="S2957">
            <v>0</v>
          </cell>
          <cell r="T2957">
            <v>0</v>
          </cell>
          <cell r="U2957">
            <v>6.5</v>
          </cell>
          <cell r="V2957">
            <v>0</v>
          </cell>
          <cell r="W2957">
            <v>0</v>
          </cell>
          <cell r="X2957">
            <v>6.5</v>
          </cell>
          <cell r="Y2957">
            <v>0</v>
          </cell>
          <cell r="Z2957">
            <v>0</v>
          </cell>
          <cell r="AA2957"/>
          <cell r="AB2957"/>
          <cell r="AC2957"/>
          <cell r="AD2957"/>
          <cell r="AE2957"/>
          <cell r="AF2957"/>
          <cell r="AG2957"/>
          <cell r="AH2957"/>
          <cell r="AI2957"/>
          <cell r="AJ2957"/>
          <cell r="AK2957"/>
          <cell r="AL2957"/>
        </row>
        <row r="2958">
          <cell r="D2958" t="str">
            <v>USD</v>
          </cell>
          <cell r="J2958" t="str">
            <v>LETRAS EN GARANTÍA</v>
          </cell>
          <cell r="L2958" t="str">
            <v>TASA CERO</v>
          </cell>
          <cell r="M2958" t="str">
            <v>Argentina</v>
          </cell>
          <cell r="Q2958" t="str">
            <v>No mercado</v>
          </cell>
          <cell r="R2958">
            <v>6.5</v>
          </cell>
          <cell r="S2958">
            <v>0</v>
          </cell>
          <cell r="T2958">
            <v>0</v>
          </cell>
          <cell r="U2958">
            <v>6.5</v>
          </cell>
          <cell r="V2958">
            <v>0</v>
          </cell>
          <cell r="W2958">
            <v>0</v>
          </cell>
          <cell r="X2958">
            <v>6.5</v>
          </cell>
          <cell r="Y2958">
            <v>0</v>
          </cell>
          <cell r="Z2958">
            <v>0</v>
          </cell>
          <cell r="AA2958"/>
          <cell r="AB2958"/>
          <cell r="AC2958"/>
          <cell r="AD2958"/>
          <cell r="AE2958"/>
          <cell r="AF2958"/>
          <cell r="AG2958"/>
          <cell r="AH2958"/>
          <cell r="AI2958"/>
          <cell r="AJ2958"/>
          <cell r="AK2958"/>
          <cell r="AL2958"/>
        </row>
        <row r="2959">
          <cell r="D2959" t="str">
            <v>USD</v>
          </cell>
          <cell r="J2959" t="str">
            <v>LETRAS EN GARANTÍA</v>
          </cell>
          <cell r="L2959" t="str">
            <v>TASA CERO</v>
          </cell>
          <cell r="M2959" t="str">
            <v>Argentina</v>
          </cell>
          <cell r="Q2959" t="str">
            <v>No mercado</v>
          </cell>
          <cell r="R2959">
            <v>6.5</v>
          </cell>
          <cell r="S2959">
            <v>0</v>
          </cell>
          <cell r="T2959">
            <v>0</v>
          </cell>
          <cell r="U2959">
            <v>6.5</v>
          </cell>
          <cell r="V2959">
            <v>0</v>
          </cell>
          <cell r="W2959">
            <v>0</v>
          </cell>
          <cell r="X2959">
            <v>6.5</v>
          </cell>
          <cell r="Y2959">
            <v>0</v>
          </cell>
          <cell r="Z2959">
            <v>0</v>
          </cell>
          <cell r="AA2959"/>
          <cell r="AB2959"/>
          <cell r="AC2959"/>
          <cell r="AD2959"/>
          <cell r="AE2959"/>
          <cell r="AF2959"/>
          <cell r="AG2959"/>
          <cell r="AH2959"/>
          <cell r="AI2959"/>
          <cell r="AJ2959"/>
          <cell r="AK2959"/>
          <cell r="AL2959"/>
        </row>
        <row r="2960">
          <cell r="D2960" t="str">
            <v>USD</v>
          </cell>
          <cell r="J2960" t="str">
            <v>LETRAS EN GARANTÍA</v>
          </cell>
          <cell r="L2960" t="str">
            <v>TASA CERO</v>
          </cell>
          <cell r="M2960" t="str">
            <v>Argentina</v>
          </cell>
          <cell r="Q2960" t="str">
            <v>No mercado</v>
          </cell>
          <cell r="R2960">
            <v>6.5</v>
          </cell>
          <cell r="S2960">
            <v>0</v>
          </cell>
          <cell r="T2960">
            <v>0</v>
          </cell>
          <cell r="U2960">
            <v>6.5</v>
          </cell>
          <cell r="V2960">
            <v>0</v>
          </cell>
          <cell r="W2960">
            <v>0</v>
          </cell>
          <cell r="X2960">
            <v>6.5</v>
          </cell>
          <cell r="Y2960">
            <v>0</v>
          </cell>
          <cell r="Z2960">
            <v>0</v>
          </cell>
          <cell r="AA2960"/>
          <cell r="AB2960"/>
          <cell r="AC2960"/>
          <cell r="AD2960"/>
          <cell r="AE2960"/>
          <cell r="AF2960"/>
          <cell r="AG2960"/>
          <cell r="AH2960"/>
          <cell r="AI2960"/>
          <cell r="AJ2960"/>
          <cell r="AK2960"/>
          <cell r="AL2960"/>
        </row>
        <row r="2961">
          <cell r="D2961" t="str">
            <v>USD</v>
          </cell>
          <cell r="J2961" t="str">
            <v>LETRAS EN GARANTÍA</v>
          </cell>
          <cell r="L2961" t="str">
            <v>TASA CERO</v>
          </cell>
          <cell r="M2961" t="str">
            <v>Argentina</v>
          </cell>
          <cell r="Q2961" t="str">
            <v>No mercado</v>
          </cell>
          <cell r="R2961">
            <v>6.5</v>
          </cell>
          <cell r="S2961">
            <v>0</v>
          </cell>
          <cell r="T2961">
            <v>0</v>
          </cell>
          <cell r="U2961">
            <v>6.5</v>
          </cell>
          <cell r="V2961">
            <v>0</v>
          </cell>
          <cell r="W2961">
            <v>0</v>
          </cell>
          <cell r="X2961">
            <v>6.5</v>
          </cell>
          <cell r="Y2961">
            <v>0</v>
          </cell>
          <cell r="Z2961">
            <v>0</v>
          </cell>
          <cell r="AA2961"/>
          <cell r="AB2961"/>
          <cell r="AC2961"/>
          <cell r="AD2961"/>
          <cell r="AE2961"/>
          <cell r="AF2961"/>
          <cell r="AG2961"/>
          <cell r="AH2961"/>
          <cell r="AI2961"/>
          <cell r="AJ2961"/>
          <cell r="AK2961"/>
          <cell r="AL2961"/>
        </row>
        <row r="2962">
          <cell r="D2962" t="str">
            <v>USD</v>
          </cell>
          <cell r="J2962" t="str">
            <v>LETRAS EN GARANTÍA</v>
          </cell>
          <cell r="L2962" t="str">
            <v>TASA CERO</v>
          </cell>
          <cell r="M2962" t="str">
            <v>Argentina</v>
          </cell>
          <cell r="Q2962" t="str">
            <v>No mercado</v>
          </cell>
          <cell r="R2962">
            <v>6.5</v>
          </cell>
          <cell r="S2962">
            <v>0</v>
          </cell>
          <cell r="T2962">
            <v>0</v>
          </cell>
          <cell r="U2962">
            <v>6.5</v>
          </cell>
          <cell r="V2962">
            <v>0</v>
          </cell>
          <cell r="W2962">
            <v>0</v>
          </cell>
          <cell r="X2962">
            <v>6.5</v>
          </cell>
          <cell r="Y2962">
            <v>0</v>
          </cell>
          <cell r="Z2962">
            <v>0</v>
          </cell>
          <cell r="AA2962"/>
          <cell r="AB2962"/>
          <cell r="AC2962"/>
          <cell r="AD2962"/>
          <cell r="AE2962"/>
          <cell r="AF2962"/>
          <cell r="AG2962"/>
          <cell r="AH2962"/>
          <cell r="AI2962"/>
          <cell r="AJ2962"/>
          <cell r="AK2962"/>
          <cell r="AL2962"/>
        </row>
        <row r="2963">
          <cell r="D2963" t="str">
            <v>USD</v>
          </cell>
          <cell r="J2963" t="str">
            <v>LETRAS EN GARANTÍA</v>
          </cell>
          <cell r="L2963" t="str">
            <v>TASA CERO</v>
          </cell>
          <cell r="M2963" t="str">
            <v>Argentina</v>
          </cell>
          <cell r="Q2963" t="str">
            <v>No mercado</v>
          </cell>
          <cell r="R2963">
            <v>6.5</v>
          </cell>
          <cell r="S2963">
            <v>0</v>
          </cell>
          <cell r="T2963">
            <v>0</v>
          </cell>
          <cell r="U2963">
            <v>6.5</v>
          </cell>
          <cell r="V2963">
            <v>0</v>
          </cell>
          <cell r="W2963">
            <v>0</v>
          </cell>
          <cell r="X2963">
            <v>6.5</v>
          </cell>
          <cell r="Y2963">
            <v>0</v>
          </cell>
          <cell r="Z2963">
            <v>0</v>
          </cell>
          <cell r="AA2963"/>
          <cell r="AB2963"/>
          <cell r="AC2963"/>
          <cell r="AD2963"/>
          <cell r="AE2963"/>
          <cell r="AF2963"/>
          <cell r="AG2963"/>
          <cell r="AH2963"/>
          <cell r="AI2963"/>
          <cell r="AJ2963"/>
          <cell r="AK2963"/>
          <cell r="AL2963"/>
        </row>
        <row r="2964">
          <cell r="D2964" t="str">
            <v>USD</v>
          </cell>
          <cell r="J2964" t="str">
            <v>LETRAS EN GARANTÍA</v>
          </cell>
          <cell r="L2964" t="str">
            <v>TASA CERO</v>
          </cell>
          <cell r="M2964" t="str">
            <v>Argentina</v>
          </cell>
          <cell r="Q2964" t="str">
            <v>No mercado</v>
          </cell>
          <cell r="R2964">
            <v>6.5</v>
          </cell>
          <cell r="S2964">
            <v>0</v>
          </cell>
          <cell r="T2964">
            <v>0</v>
          </cell>
          <cell r="U2964">
            <v>6.5</v>
          </cell>
          <cell r="V2964">
            <v>0</v>
          </cell>
          <cell r="W2964">
            <v>0</v>
          </cell>
          <cell r="X2964">
            <v>6.5</v>
          </cell>
          <cell r="Y2964">
            <v>0</v>
          </cell>
          <cell r="Z2964">
            <v>0</v>
          </cell>
          <cell r="AA2964"/>
          <cell r="AB2964"/>
          <cell r="AC2964"/>
          <cell r="AD2964"/>
          <cell r="AE2964"/>
          <cell r="AF2964"/>
          <cell r="AG2964"/>
          <cell r="AH2964"/>
          <cell r="AI2964"/>
          <cell r="AJ2964"/>
          <cell r="AK2964"/>
          <cell r="AL2964"/>
        </row>
        <row r="2965">
          <cell r="D2965" t="str">
            <v>USD</v>
          </cell>
          <cell r="J2965" t="str">
            <v>LETRAS EN GARANTÍA</v>
          </cell>
          <cell r="L2965" t="str">
            <v>TASA CERO</v>
          </cell>
          <cell r="M2965" t="str">
            <v>Argentina</v>
          </cell>
          <cell r="Q2965" t="str">
            <v>No mercado</v>
          </cell>
          <cell r="R2965">
            <v>6.5</v>
          </cell>
          <cell r="S2965">
            <v>0</v>
          </cell>
          <cell r="T2965">
            <v>0</v>
          </cell>
          <cell r="U2965">
            <v>6.5</v>
          </cell>
          <cell r="V2965">
            <v>0</v>
          </cell>
          <cell r="W2965">
            <v>0</v>
          </cell>
          <cell r="X2965">
            <v>6.5</v>
          </cell>
          <cell r="Y2965">
            <v>0</v>
          </cell>
          <cell r="Z2965">
            <v>0</v>
          </cell>
          <cell r="AA2965"/>
          <cell r="AB2965"/>
          <cell r="AC2965"/>
          <cell r="AD2965"/>
          <cell r="AE2965"/>
          <cell r="AF2965"/>
          <cell r="AG2965"/>
          <cell r="AH2965"/>
          <cell r="AI2965"/>
          <cell r="AJ2965"/>
          <cell r="AK2965"/>
          <cell r="AL2965"/>
        </row>
        <row r="2966">
          <cell r="D2966" t="str">
            <v>USD</v>
          </cell>
          <cell r="J2966" t="str">
            <v>LETRAS EN GARANTÍA</v>
          </cell>
          <cell r="L2966" t="str">
            <v>TASA CERO</v>
          </cell>
          <cell r="M2966" t="str">
            <v>Argentina</v>
          </cell>
          <cell r="Q2966" t="str">
            <v>No mercado</v>
          </cell>
          <cell r="R2966">
            <v>6.5</v>
          </cell>
          <cell r="S2966">
            <v>0</v>
          </cell>
          <cell r="T2966">
            <v>0</v>
          </cell>
          <cell r="U2966">
            <v>6.5</v>
          </cell>
          <cell r="V2966">
            <v>0</v>
          </cell>
          <cell r="W2966">
            <v>0</v>
          </cell>
          <cell r="X2966">
            <v>6.5</v>
          </cell>
          <cell r="Y2966">
            <v>0</v>
          </cell>
          <cell r="Z2966">
            <v>0</v>
          </cell>
          <cell r="AA2966"/>
          <cell r="AB2966"/>
          <cell r="AC2966"/>
          <cell r="AD2966"/>
          <cell r="AE2966"/>
          <cell r="AF2966"/>
          <cell r="AG2966"/>
          <cell r="AH2966"/>
          <cell r="AI2966"/>
          <cell r="AJ2966"/>
          <cell r="AK2966"/>
          <cell r="AL2966"/>
        </row>
        <row r="2967">
          <cell r="D2967" t="str">
            <v>USD</v>
          </cell>
          <cell r="J2967" t="str">
            <v>LETRAS EN GARANTÍA</v>
          </cell>
          <cell r="L2967" t="str">
            <v>TASA CERO</v>
          </cell>
          <cell r="M2967" t="str">
            <v>Argentina</v>
          </cell>
          <cell r="Q2967" t="str">
            <v>No mercado</v>
          </cell>
          <cell r="R2967">
            <v>6.5</v>
          </cell>
          <cell r="S2967">
            <v>0</v>
          </cell>
          <cell r="T2967">
            <v>0</v>
          </cell>
          <cell r="U2967">
            <v>6.5</v>
          </cell>
          <cell r="V2967">
            <v>0</v>
          </cell>
          <cell r="W2967">
            <v>0</v>
          </cell>
          <cell r="X2967">
            <v>6.5</v>
          </cell>
          <cell r="Y2967">
            <v>0</v>
          </cell>
          <cell r="Z2967">
            <v>0</v>
          </cell>
          <cell r="AA2967"/>
          <cell r="AB2967"/>
          <cell r="AC2967"/>
          <cell r="AD2967"/>
          <cell r="AE2967"/>
          <cell r="AF2967"/>
          <cell r="AG2967"/>
          <cell r="AH2967"/>
          <cell r="AI2967"/>
          <cell r="AJ2967"/>
          <cell r="AK2967"/>
          <cell r="AL2967"/>
        </row>
        <row r="2968">
          <cell r="D2968" t="str">
            <v>USD</v>
          </cell>
          <cell r="J2968" t="str">
            <v>LETRAS EN GARANTÍA</v>
          </cell>
          <cell r="L2968" t="str">
            <v>TASA CERO</v>
          </cell>
          <cell r="M2968" t="str">
            <v>Argentina</v>
          </cell>
          <cell r="Q2968" t="str">
            <v>No mercado</v>
          </cell>
          <cell r="R2968">
            <v>6.5</v>
          </cell>
          <cell r="S2968">
            <v>0</v>
          </cell>
          <cell r="T2968">
            <v>0</v>
          </cell>
          <cell r="U2968">
            <v>6.5</v>
          </cell>
          <cell r="V2968">
            <v>0</v>
          </cell>
          <cell r="W2968">
            <v>0</v>
          </cell>
          <cell r="X2968">
            <v>6.5</v>
          </cell>
          <cell r="Y2968">
            <v>0</v>
          </cell>
          <cell r="Z2968">
            <v>0</v>
          </cell>
          <cell r="AA2968"/>
          <cell r="AB2968"/>
          <cell r="AC2968"/>
          <cell r="AD2968"/>
          <cell r="AE2968"/>
          <cell r="AF2968"/>
          <cell r="AG2968"/>
          <cell r="AH2968"/>
          <cell r="AI2968"/>
          <cell r="AJ2968"/>
          <cell r="AK2968"/>
          <cell r="AL2968"/>
        </row>
        <row r="2969">
          <cell r="D2969" t="str">
            <v>USD</v>
          </cell>
          <cell r="J2969" t="str">
            <v>LETRAS EN GARANTÍA</v>
          </cell>
          <cell r="L2969" t="str">
            <v>TASA CERO</v>
          </cell>
          <cell r="M2969" t="str">
            <v>Argentina</v>
          </cell>
          <cell r="Q2969" t="str">
            <v>No mercado</v>
          </cell>
          <cell r="R2969">
            <v>6.5</v>
          </cell>
          <cell r="S2969">
            <v>0</v>
          </cell>
          <cell r="T2969">
            <v>0</v>
          </cell>
          <cell r="U2969">
            <v>6.5</v>
          </cell>
          <cell r="V2969">
            <v>0</v>
          </cell>
          <cell r="W2969">
            <v>0</v>
          </cell>
          <cell r="X2969">
            <v>6.5</v>
          </cell>
          <cell r="Y2969">
            <v>0</v>
          </cell>
          <cell r="Z2969">
            <v>0</v>
          </cell>
          <cell r="AA2969"/>
          <cell r="AB2969"/>
          <cell r="AC2969"/>
          <cell r="AD2969"/>
          <cell r="AE2969"/>
          <cell r="AF2969"/>
          <cell r="AG2969"/>
          <cell r="AH2969"/>
          <cell r="AI2969"/>
          <cell r="AJ2969"/>
          <cell r="AK2969"/>
          <cell r="AL2969"/>
        </row>
        <row r="2970">
          <cell r="D2970" t="str">
            <v>USD</v>
          </cell>
          <cell r="J2970" t="str">
            <v>LETRAS EN GARANTÍA</v>
          </cell>
          <cell r="L2970" t="str">
            <v>TASA CERO</v>
          </cell>
          <cell r="M2970" t="str">
            <v>Argentina</v>
          </cell>
          <cell r="Q2970" t="str">
            <v>No mercado</v>
          </cell>
          <cell r="R2970">
            <v>6.5</v>
          </cell>
          <cell r="S2970">
            <v>0</v>
          </cell>
          <cell r="T2970">
            <v>0</v>
          </cell>
          <cell r="U2970">
            <v>6.5</v>
          </cell>
          <cell r="V2970">
            <v>0</v>
          </cell>
          <cell r="W2970">
            <v>0</v>
          </cell>
          <cell r="X2970">
            <v>6.5</v>
          </cell>
          <cell r="Y2970">
            <v>0</v>
          </cell>
          <cell r="Z2970">
            <v>0</v>
          </cell>
          <cell r="AA2970"/>
          <cell r="AB2970"/>
          <cell r="AC2970"/>
          <cell r="AD2970"/>
          <cell r="AE2970"/>
          <cell r="AF2970"/>
          <cell r="AG2970"/>
          <cell r="AH2970"/>
          <cell r="AI2970"/>
          <cell r="AJ2970"/>
          <cell r="AK2970"/>
          <cell r="AL2970"/>
        </row>
        <row r="2971">
          <cell r="D2971" t="str">
            <v>USD</v>
          </cell>
          <cell r="J2971" t="str">
            <v>LETRAS EN GARANTÍA</v>
          </cell>
          <cell r="L2971" t="str">
            <v>TASA CERO</v>
          </cell>
          <cell r="M2971" t="str">
            <v>Argentina</v>
          </cell>
          <cell r="Q2971" t="str">
            <v>No mercado</v>
          </cell>
          <cell r="R2971">
            <v>6.5</v>
          </cell>
          <cell r="S2971">
            <v>0</v>
          </cell>
          <cell r="T2971">
            <v>0</v>
          </cell>
          <cell r="U2971">
            <v>6.5</v>
          </cell>
          <cell r="V2971">
            <v>0</v>
          </cell>
          <cell r="W2971">
            <v>0</v>
          </cell>
          <cell r="X2971">
            <v>6.5</v>
          </cell>
          <cell r="Y2971">
            <v>0</v>
          </cell>
          <cell r="Z2971">
            <v>0</v>
          </cell>
          <cell r="AA2971"/>
          <cell r="AB2971"/>
          <cell r="AC2971"/>
          <cell r="AD2971"/>
          <cell r="AE2971"/>
          <cell r="AF2971"/>
          <cell r="AG2971"/>
          <cell r="AH2971"/>
          <cell r="AI2971"/>
          <cell r="AJ2971"/>
          <cell r="AK2971"/>
          <cell r="AL2971"/>
        </row>
        <row r="2972">
          <cell r="D2972" t="str">
            <v>USD</v>
          </cell>
          <cell r="J2972" t="str">
            <v>LETRAS EN GARANTÍA</v>
          </cell>
          <cell r="L2972" t="str">
            <v>TASA CERO</v>
          </cell>
          <cell r="M2972" t="str">
            <v>Argentina</v>
          </cell>
          <cell r="Q2972" t="str">
            <v>No mercado</v>
          </cell>
          <cell r="R2972">
            <v>6.5</v>
          </cell>
          <cell r="S2972">
            <v>0</v>
          </cell>
          <cell r="T2972">
            <v>0</v>
          </cell>
          <cell r="U2972">
            <v>6.5</v>
          </cell>
          <cell r="V2972">
            <v>0</v>
          </cell>
          <cell r="W2972">
            <v>0</v>
          </cell>
          <cell r="X2972">
            <v>6.5</v>
          </cell>
          <cell r="Y2972">
            <v>0</v>
          </cell>
          <cell r="Z2972">
            <v>0</v>
          </cell>
          <cell r="AA2972"/>
          <cell r="AB2972"/>
          <cell r="AC2972"/>
          <cell r="AD2972"/>
          <cell r="AE2972"/>
          <cell r="AF2972"/>
          <cell r="AG2972"/>
          <cell r="AH2972"/>
          <cell r="AI2972"/>
          <cell r="AJ2972"/>
          <cell r="AK2972"/>
          <cell r="AL2972"/>
        </row>
        <row r="2973">
          <cell r="D2973" t="str">
            <v>USD</v>
          </cell>
          <cell r="J2973" t="str">
            <v>LETRAS EN GARANTÍA</v>
          </cell>
          <cell r="L2973" t="str">
            <v>TASA CERO</v>
          </cell>
          <cell r="M2973" t="str">
            <v>Argentina</v>
          </cell>
          <cell r="Q2973" t="str">
            <v>No mercado</v>
          </cell>
          <cell r="R2973">
            <v>6.5</v>
          </cell>
          <cell r="S2973">
            <v>0</v>
          </cell>
          <cell r="T2973">
            <v>0</v>
          </cell>
          <cell r="U2973">
            <v>6.5</v>
          </cell>
          <cell r="V2973">
            <v>0</v>
          </cell>
          <cell r="W2973">
            <v>0</v>
          </cell>
          <cell r="X2973">
            <v>6.5</v>
          </cell>
          <cell r="Y2973">
            <v>0</v>
          </cell>
          <cell r="Z2973">
            <v>0</v>
          </cell>
          <cell r="AA2973"/>
          <cell r="AB2973"/>
          <cell r="AC2973"/>
          <cell r="AD2973"/>
          <cell r="AE2973"/>
          <cell r="AF2973"/>
          <cell r="AG2973"/>
          <cell r="AH2973"/>
          <cell r="AI2973"/>
          <cell r="AJ2973"/>
          <cell r="AK2973"/>
          <cell r="AL2973"/>
        </row>
        <row r="2974">
          <cell r="D2974" t="str">
            <v>USD</v>
          </cell>
          <cell r="J2974" t="str">
            <v>LETRAS EN GARANTÍA</v>
          </cell>
          <cell r="L2974" t="str">
            <v>TASA CERO</v>
          </cell>
          <cell r="M2974" t="str">
            <v>Argentina</v>
          </cell>
          <cell r="Q2974" t="str">
            <v>No mercado</v>
          </cell>
          <cell r="R2974">
            <v>6.5</v>
          </cell>
          <cell r="S2974">
            <v>0</v>
          </cell>
          <cell r="T2974">
            <v>0</v>
          </cell>
          <cell r="U2974">
            <v>6.5</v>
          </cell>
          <cell r="V2974">
            <v>0</v>
          </cell>
          <cell r="W2974">
            <v>0</v>
          </cell>
          <cell r="X2974">
            <v>6.5</v>
          </cell>
          <cell r="Y2974">
            <v>0</v>
          </cell>
          <cell r="Z2974">
            <v>0</v>
          </cell>
          <cell r="AA2974"/>
          <cell r="AB2974"/>
          <cell r="AC2974"/>
          <cell r="AD2974"/>
          <cell r="AE2974"/>
          <cell r="AF2974"/>
          <cell r="AG2974"/>
          <cell r="AH2974"/>
          <cell r="AI2974"/>
          <cell r="AJ2974"/>
          <cell r="AK2974"/>
          <cell r="AL2974"/>
        </row>
        <row r="2975">
          <cell r="D2975" t="str">
            <v>USD</v>
          </cell>
          <cell r="J2975" t="str">
            <v>LETRAS EN GARANTÍA</v>
          </cell>
          <cell r="L2975" t="str">
            <v>TASA CERO</v>
          </cell>
          <cell r="M2975" t="str">
            <v>Argentina</v>
          </cell>
          <cell r="Q2975" t="str">
            <v>No mercado</v>
          </cell>
          <cell r="R2975">
            <v>6.5</v>
          </cell>
          <cell r="S2975">
            <v>0</v>
          </cell>
          <cell r="T2975">
            <v>0</v>
          </cell>
          <cell r="U2975">
            <v>6.5</v>
          </cell>
          <cell r="V2975">
            <v>0</v>
          </cell>
          <cell r="W2975">
            <v>0</v>
          </cell>
          <cell r="X2975">
            <v>6.5</v>
          </cell>
          <cell r="Y2975">
            <v>0</v>
          </cell>
          <cell r="Z2975">
            <v>0</v>
          </cell>
          <cell r="AA2975"/>
          <cell r="AB2975"/>
          <cell r="AC2975"/>
          <cell r="AD2975"/>
          <cell r="AE2975"/>
          <cell r="AF2975"/>
          <cell r="AG2975"/>
          <cell r="AH2975"/>
          <cell r="AI2975"/>
          <cell r="AJ2975"/>
          <cell r="AK2975"/>
          <cell r="AL2975"/>
        </row>
        <row r="2976">
          <cell r="D2976" t="str">
            <v>USD</v>
          </cell>
          <cell r="J2976" t="str">
            <v>LETRAS EN GARANTÍA</v>
          </cell>
          <cell r="L2976" t="str">
            <v>TASA CERO</v>
          </cell>
          <cell r="M2976" t="str">
            <v>Argentina</v>
          </cell>
          <cell r="Q2976" t="str">
            <v>No mercado</v>
          </cell>
          <cell r="R2976">
            <v>6.5</v>
          </cell>
          <cell r="S2976">
            <v>0</v>
          </cell>
          <cell r="T2976">
            <v>0</v>
          </cell>
          <cell r="U2976">
            <v>6.5</v>
          </cell>
          <cell r="V2976">
            <v>0</v>
          </cell>
          <cell r="W2976">
            <v>0</v>
          </cell>
          <cell r="X2976">
            <v>6.5</v>
          </cell>
          <cell r="Y2976">
            <v>0</v>
          </cell>
          <cell r="Z2976">
            <v>0</v>
          </cell>
          <cell r="AA2976"/>
          <cell r="AB2976"/>
          <cell r="AC2976"/>
          <cell r="AD2976"/>
          <cell r="AE2976"/>
          <cell r="AF2976"/>
          <cell r="AG2976"/>
          <cell r="AH2976"/>
          <cell r="AI2976"/>
          <cell r="AJ2976"/>
          <cell r="AK2976"/>
          <cell r="AL2976"/>
        </row>
        <row r="2977">
          <cell r="D2977" t="str">
            <v>USD</v>
          </cell>
          <cell r="J2977" t="str">
            <v>LETRAS EN GARANTÍA</v>
          </cell>
          <cell r="L2977" t="str">
            <v>TASA CERO</v>
          </cell>
          <cell r="M2977" t="str">
            <v>Argentina</v>
          </cell>
          <cell r="Q2977" t="str">
            <v>No mercado</v>
          </cell>
          <cell r="R2977">
            <v>6.5</v>
          </cell>
          <cell r="S2977">
            <v>0</v>
          </cell>
          <cell r="T2977">
            <v>0</v>
          </cell>
          <cell r="U2977">
            <v>6.5</v>
          </cell>
          <cell r="V2977">
            <v>0</v>
          </cell>
          <cell r="W2977">
            <v>0</v>
          </cell>
          <cell r="X2977">
            <v>6.5</v>
          </cell>
          <cell r="Y2977">
            <v>0</v>
          </cell>
          <cell r="Z2977">
            <v>0</v>
          </cell>
          <cell r="AA2977"/>
          <cell r="AB2977"/>
          <cell r="AC2977"/>
          <cell r="AD2977"/>
          <cell r="AE2977"/>
          <cell r="AF2977"/>
          <cell r="AG2977"/>
          <cell r="AH2977"/>
          <cell r="AI2977"/>
          <cell r="AJ2977"/>
          <cell r="AK2977"/>
          <cell r="AL2977"/>
        </row>
        <row r="2978">
          <cell r="D2978" t="str">
            <v>USD</v>
          </cell>
          <cell r="J2978" t="str">
            <v>LETRAS EN GARANTÍA</v>
          </cell>
          <cell r="L2978" t="str">
            <v>TASA CERO</v>
          </cell>
          <cell r="M2978" t="str">
            <v>Argentina</v>
          </cell>
          <cell r="Q2978" t="str">
            <v>No mercado</v>
          </cell>
          <cell r="R2978">
            <v>6.5</v>
          </cell>
          <cell r="S2978">
            <v>0</v>
          </cell>
          <cell r="T2978">
            <v>0</v>
          </cell>
          <cell r="U2978">
            <v>6.5</v>
          </cell>
          <cell r="V2978">
            <v>0</v>
          </cell>
          <cell r="W2978">
            <v>0</v>
          </cell>
          <cell r="X2978">
            <v>6.5</v>
          </cell>
          <cell r="Y2978">
            <v>0</v>
          </cell>
          <cell r="Z2978">
            <v>0</v>
          </cell>
          <cell r="AA2978"/>
          <cell r="AB2978"/>
          <cell r="AC2978"/>
          <cell r="AD2978"/>
          <cell r="AE2978"/>
          <cell r="AF2978"/>
          <cell r="AG2978"/>
          <cell r="AH2978"/>
          <cell r="AI2978"/>
          <cell r="AJ2978"/>
          <cell r="AK2978"/>
          <cell r="AL2978"/>
        </row>
        <row r="2979">
          <cell r="D2979" t="str">
            <v>USD</v>
          </cell>
          <cell r="J2979" t="str">
            <v>LETRAS EN GARANTÍA</v>
          </cell>
          <cell r="L2979" t="str">
            <v>TASA CERO</v>
          </cell>
          <cell r="M2979" t="str">
            <v>Argentina</v>
          </cell>
          <cell r="Q2979" t="str">
            <v>No mercado</v>
          </cell>
          <cell r="R2979">
            <v>6.5</v>
          </cell>
          <cell r="S2979">
            <v>0</v>
          </cell>
          <cell r="T2979">
            <v>0</v>
          </cell>
          <cell r="U2979">
            <v>6.5</v>
          </cell>
          <cell r="V2979">
            <v>0</v>
          </cell>
          <cell r="W2979">
            <v>0</v>
          </cell>
          <cell r="X2979">
            <v>6.5</v>
          </cell>
          <cell r="Y2979">
            <v>0</v>
          </cell>
          <cell r="Z2979">
            <v>0</v>
          </cell>
          <cell r="AA2979"/>
          <cell r="AB2979"/>
          <cell r="AC2979"/>
          <cell r="AD2979"/>
          <cell r="AE2979"/>
          <cell r="AF2979"/>
          <cell r="AG2979"/>
          <cell r="AH2979"/>
          <cell r="AI2979"/>
          <cell r="AJ2979"/>
          <cell r="AK2979"/>
          <cell r="AL2979"/>
        </row>
        <row r="2980">
          <cell r="D2980" t="str">
            <v>USD</v>
          </cell>
          <cell r="J2980" t="str">
            <v>LETRAS EN GARANTÍA</v>
          </cell>
          <cell r="L2980" t="str">
            <v>TASA CERO</v>
          </cell>
          <cell r="M2980" t="str">
            <v>Argentina</v>
          </cell>
          <cell r="Q2980" t="str">
            <v>No mercado</v>
          </cell>
          <cell r="R2980">
            <v>6.5</v>
          </cell>
          <cell r="S2980">
            <v>0</v>
          </cell>
          <cell r="T2980">
            <v>0</v>
          </cell>
          <cell r="U2980">
            <v>6.5</v>
          </cell>
          <cell r="V2980">
            <v>0</v>
          </cell>
          <cell r="W2980">
            <v>0</v>
          </cell>
          <cell r="X2980">
            <v>6.5</v>
          </cell>
          <cell r="Y2980">
            <v>0</v>
          </cell>
          <cell r="Z2980">
            <v>0</v>
          </cell>
          <cell r="AA2980"/>
          <cell r="AB2980"/>
          <cell r="AC2980"/>
          <cell r="AD2980"/>
          <cell r="AE2980"/>
          <cell r="AF2980"/>
          <cell r="AG2980"/>
          <cell r="AH2980"/>
          <cell r="AI2980"/>
          <cell r="AJ2980"/>
          <cell r="AK2980"/>
          <cell r="AL2980"/>
        </row>
        <row r="2981">
          <cell r="D2981" t="str">
            <v>USD</v>
          </cell>
          <cell r="J2981" t="str">
            <v>LETRAS EN GARANTÍA</v>
          </cell>
          <cell r="L2981" t="str">
            <v>TASA CERO</v>
          </cell>
          <cell r="M2981" t="str">
            <v>Argentina</v>
          </cell>
          <cell r="Q2981" t="str">
            <v>No mercado</v>
          </cell>
          <cell r="R2981">
            <v>6.5</v>
          </cell>
          <cell r="S2981">
            <v>0</v>
          </cell>
          <cell r="T2981">
            <v>0</v>
          </cell>
          <cell r="U2981">
            <v>6.5</v>
          </cell>
          <cell r="V2981">
            <v>0</v>
          </cell>
          <cell r="W2981">
            <v>0</v>
          </cell>
          <cell r="X2981">
            <v>6.5</v>
          </cell>
          <cell r="Y2981">
            <v>0</v>
          </cell>
          <cell r="Z2981">
            <v>0</v>
          </cell>
          <cell r="AA2981"/>
          <cell r="AB2981"/>
          <cell r="AC2981"/>
          <cell r="AD2981"/>
          <cell r="AE2981"/>
          <cell r="AF2981"/>
          <cell r="AG2981"/>
          <cell r="AH2981"/>
          <cell r="AI2981"/>
          <cell r="AJ2981"/>
          <cell r="AK2981"/>
          <cell r="AL2981"/>
        </row>
        <row r="2982">
          <cell r="D2982" t="str">
            <v>USD</v>
          </cell>
          <cell r="J2982" t="str">
            <v>LETRAS EN GARANTÍA</v>
          </cell>
          <cell r="L2982" t="str">
            <v>TASA CERO</v>
          </cell>
          <cell r="M2982" t="str">
            <v>Argentina</v>
          </cell>
          <cell r="Q2982" t="str">
            <v>No mercado</v>
          </cell>
          <cell r="R2982">
            <v>6.5</v>
          </cell>
          <cell r="S2982">
            <v>0</v>
          </cell>
          <cell r="T2982">
            <v>0</v>
          </cell>
          <cell r="U2982">
            <v>6.5</v>
          </cell>
          <cell r="V2982">
            <v>0</v>
          </cell>
          <cell r="W2982">
            <v>0</v>
          </cell>
          <cell r="X2982">
            <v>6.5</v>
          </cell>
          <cell r="Y2982">
            <v>0</v>
          </cell>
          <cell r="Z2982">
            <v>0</v>
          </cell>
          <cell r="AA2982"/>
          <cell r="AB2982"/>
          <cell r="AC2982"/>
          <cell r="AD2982"/>
          <cell r="AE2982"/>
          <cell r="AF2982"/>
          <cell r="AG2982"/>
          <cell r="AH2982"/>
          <cell r="AI2982"/>
          <cell r="AJ2982"/>
          <cell r="AK2982"/>
          <cell r="AL2982"/>
        </row>
        <row r="2983">
          <cell r="D2983" t="str">
            <v>USD</v>
          </cell>
          <cell r="J2983" t="str">
            <v>LETRAS EN GARANTÍA</v>
          </cell>
          <cell r="L2983" t="str">
            <v>TASA CERO</v>
          </cell>
          <cell r="M2983" t="str">
            <v>Argentina</v>
          </cell>
          <cell r="Q2983" t="str">
            <v>No mercado</v>
          </cell>
          <cell r="R2983">
            <v>6.5</v>
          </cell>
          <cell r="S2983">
            <v>0</v>
          </cell>
          <cell r="T2983">
            <v>0</v>
          </cell>
          <cell r="U2983">
            <v>6.5</v>
          </cell>
          <cell r="V2983">
            <v>0</v>
          </cell>
          <cell r="W2983">
            <v>0</v>
          </cell>
          <cell r="X2983">
            <v>6.5</v>
          </cell>
          <cell r="Y2983">
            <v>0</v>
          </cell>
          <cell r="Z2983">
            <v>0</v>
          </cell>
          <cell r="AA2983"/>
          <cell r="AB2983"/>
          <cell r="AC2983"/>
          <cell r="AD2983"/>
          <cell r="AE2983"/>
          <cell r="AF2983"/>
          <cell r="AG2983"/>
          <cell r="AH2983"/>
          <cell r="AI2983"/>
          <cell r="AJ2983"/>
          <cell r="AK2983"/>
          <cell r="AL2983"/>
        </row>
        <row r="2984">
          <cell r="D2984" t="str">
            <v>USD</v>
          </cell>
          <cell r="J2984" t="str">
            <v>LETRAS EN GARANTÍA</v>
          </cell>
          <cell r="L2984" t="str">
            <v>TASA CERO</v>
          </cell>
          <cell r="M2984" t="str">
            <v>Argentina</v>
          </cell>
          <cell r="Q2984" t="str">
            <v>No mercado</v>
          </cell>
          <cell r="R2984">
            <v>6.5</v>
          </cell>
          <cell r="S2984">
            <v>0</v>
          </cell>
          <cell r="T2984">
            <v>0</v>
          </cell>
          <cell r="U2984">
            <v>6.5</v>
          </cell>
          <cell r="V2984">
            <v>0</v>
          </cell>
          <cell r="W2984">
            <v>0</v>
          </cell>
          <cell r="X2984">
            <v>6.5</v>
          </cell>
          <cell r="Y2984">
            <v>0</v>
          </cell>
          <cell r="Z2984">
            <v>0</v>
          </cell>
          <cell r="AA2984"/>
          <cell r="AB2984"/>
          <cell r="AC2984"/>
          <cell r="AD2984"/>
          <cell r="AE2984"/>
          <cell r="AF2984"/>
          <cell r="AG2984"/>
          <cell r="AH2984"/>
          <cell r="AI2984"/>
          <cell r="AJ2984"/>
          <cell r="AK2984"/>
          <cell r="AL2984"/>
        </row>
        <row r="2985">
          <cell r="D2985" t="str">
            <v>USD</v>
          </cell>
          <cell r="J2985" t="str">
            <v>LETRAS EN GARANTÍA</v>
          </cell>
          <cell r="L2985" t="str">
            <v>TASA CERO</v>
          </cell>
          <cell r="M2985" t="str">
            <v>Argentina</v>
          </cell>
          <cell r="Q2985" t="str">
            <v>No mercado</v>
          </cell>
          <cell r="R2985">
            <v>6.5</v>
          </cell>
          <cell r="S2985">
            <v>0</v>
          </cell>
          <cell r="T2985">
            <v>0</v>
          </cell>
          <cell r="U2985">
            <v>6.5</v>
          </cell>
          <cell r="V2985">
            <v>0</v>
          </cell>
          <cell r="W2985">
            <v>0</v>
          </cell>
          <cell r="X2985">
            <v>6.5</v>
          </cell>
          <cell r="Y2985">
            <v>0</v>
          </cell>
          <cell r="Z2985">
            <v>0</v>
          </cell>
          <cell r="AA2985"/>
          <cell r="AB2985"/>
          <cell r="AC2985"/>
          <cell r="AD2985"/>
          <cell r="AE2985"/>
          <cell r="AF2985"/>
          <cell r="AG2985"/>
          <cell r="AH2985"/>
          <cell r="AI2985"/>
          <cell r="AJ2985"/>
          <cell r="AK2985"/>
          <cell r="AL2985"/>
        </row>
        <row r="2986">
          <cell r="D2986" t="str">
            <v>USD</v>
          </cell>
          <cell r="J2986" t="str">
            <v>LETRAS EN GARANTÍA</v>
          </cell>
          <cell r="L2986" t="str">
            <v>TASA CERO</v>
          </cell>
          <cell r="M2986" t="str">
            <v>Argentina</v>
          </cell>
          <cell r="Q2986" t="str">
            <v>No mercado</v>
          </cell>
          <cell r="R2986">
            <v>6.5</v>
          </cell>
          <cell r="S2986">
            <v>0</v>
          </cell>
          <cell r="T2986">
            <v>0</v>
          </cell>
          <cell r="U2986">
            <v>6.5</v>
          </cell>
          <cell r="V2986">
            <v>0</v>
          </cell>
          <cell r="W2986">
            <v>0</v>
          </cell>
          <cell r="X2986">
            <v>6.5</v>
          </cell>
          <cell r="Y2986">
            <v>0</v>
          </cell>
          <cell r="Z2986">
            <v>0</v>
          </cell>
          <cell r="AA2986"/>
          <cell r="AB2986"/>
          <cell r="AC2986"/>
          <cell r="AD2986"/>
          <cell r="AE2986"/>
          <cell r="AF2986"/>
          <cell r="AG2986"/>
          <cell r="AH2986"/>
          <cell r="AI2986"/>
          <cell r="AJ2986"/>
          <cell r="AK2986"/>
          <cell r="AL2986"/>
        </row>
        <row r="2987">
          <cell r="D2987" t="str">
            <v>USD</v>
          </cell>
          <cell r="J2987" t="str">
            <v>LETRAS EN GARANTÍA</v>
          </cell>
          <cell r="L2987" t="str">
            <v>TASA CERO</v>
          </cell>
          <cell r="M2987" t="str">
            <v>Argentina</v>
          </cell>
          <cell r="Q2987" t="str">
            <v>No mercado</v>
          </cell>
          <cell r="R2987">
            <v>6.5</v>
          </cell>
          <cell r="S2987">
            <v>0</v>
          </cell>
          <cell r="T2987">
            <v>0</v>
          </cell>
          <cell r="U2987">
            <v>6.5</v>
          </cell>
          <cell r="V2987">
            <v>0</v>
          </cell>
          <cell r="W2987">
            <v>0</v>
          </cell>
          <cell r="X2987">
            <v>6.5</v>
          </cell>
          <cell r="Y2987">
            <v>0</v>
          </cell>
          <cell r="Z2987">
            <v>0</v>
          </cell>
          <cell r="AA2987"/>
          <cell r="AB2987"/>
          <cell r="AC2987"/>
          <cell r="AD2987"/>
          <cell r="AE2987"/>
          <cell r="AF2987"/>
          <cell r="AG2987"/>
          <cell r="AH2987"/>
          <cell r="AI2987"/>
          <cell r="AJ2987"/>
          <cell r="AK2987"/>
          <cell r="AL2987"/>
        </row>
        <row r="2988">
          <cell r="D2988" t="str">
            <v>USD</v>
          </cell>
          <cell r="J2988" t="str">
            <v>LETRAS EN GARANTÍA</v>
          </cell>
          <cell r="L2988" t="str">
            <v>TASA CERO</v>
          </cell>
          <cell r="M2988" t="str">
            <v>Argentina</v>
          </cell>
          <cell r="Q2988" t="str">
            <v>No mercado</v>
          </cell>
          <cell r="R2988">
            <v>6.5</v>
          </cell>
          <cell r="S2988">
            <v>0</v>
          </cell>
          <cell r="T2988">
            <v>0</v>
          </cell>
          <cell r="U2988">
            <v>6.5</v>
          </cell>
          <cell r="V2988">
            <v>0</v>
          </cell>
          <cell r="W2988">
            <v>0</v>
          </cell>
          <cell r="X2988">
            <v>6.5</v>
          </cell>
          <cell r="Y2988">
            <v>0</v>
          </cell>
          <cell r="Z2988">
            <v>0</v>
          </cell>
          <cell r="AA2988"/>
          <cell r="AB2988"/>
          <cell r="AC2988"/>
          <cell r="AD2988"/>
          <cell r="AE2988"/>
          <cell r="AF2988"/>
          <cell r="AG2988"/>
          <cell r="AH2988"/>
          <cell r="AI2988"/>
          <cell r="AJ2988"/>
          <cell r="AK2988"/>
          <cell r="AL2988"/>
        </row>
        <row r="2989">
          <cell r="D2989" t="str">
            <v>USD</v>
          </cell>
          <cell r="J2989" t="str">
            <v>LETRAS EN GARANTÍA</v>
          </cell>
          <cell r="L2989" t="str">
            <v>TASA CERO</v>
          </cell>
          <cell r="M2989" t="str">
            <v>Argentina</v>
          </cell>
          <cell r="Q2989" t="str">
            <v>No mercado</v>
          </cell>
          <cell r="R2989">
            <v>6.5</v>
          </cell>
          <cell r="S2989">
            <v>0</v>
          </cell>
          <cell r="T2989">
            <v>0</v>
          </cell>
          <cell r="U2989">
            <v>6.5</v>
          </cell>
          <cell r="V2989">
            <v>0</v>
          </cell>
          <cell r="W2989">
            <v>0</v>
          </cell>
          <cell r="X2989">
            <v>6.5</v>
          </cell>
          <cell r="Y2989">
            <v>0</v>
          </cell>
          <cell r="Z2989">
            <v>0</v>
          </cell>
          <cell r="AA2989"/>
          <cell r="AB2989"/>
          <cell r="AC2989"/>
          <cell r="AD2989"/>
          <cell r="AE2989"/>
          <cell r="AF2989"/>
          <cell r="AG2989"/>
          <cell r="AH2989"/>
          <cell r="AI2989"/>
          <cell r="AJ2989"/>
          <cell r="AK2989"/>
          <cell r="AL2989"/>
        </row>
        <row r="2990">
          <cell r="D2990" t="str">
            <v>USD</v>
          </cell>
          <cell r="J2990" t="str">
            <v>LETRAS EN GARANTÍA</v>
          </cell>
          <cell r="L2990" t="str">
            <v>TASA CERO</v>
          </cell>
          <cell r="M2990" t="str">
            <v>Argentina</v>
          </cell>
          <cell r="Q2990" t="str">
            <v>No mercado</v>
          </cell>
          <cell r="R2990">
            <v>6.5</v>
          </cell>
          <cell r="S2990">
            <v>0</v>
          </cell>
          <cell r="T2990">
            <v>0</v>
          </cell>
          <cell r="U2990">
            <v>6.5</v>
          </cell>
          <cell r="V2990">
            <v>0</v>
          </cell>
          <cell r="W2990">
            <v>0</v>
          </cell>
          <cell r="X2990">
            <v>6.5</v>
          </cell>
          <cell r="Y2990">
            <v>0</v>
          </cell>
          <cell r="Z2990">
            <v>0</v>
          </cell>
          <cell r="AA2990"/>
          <cell r="AB2990"/>
          <cell r="AC2990"/>
          <cell r="AD2990"/>
          <cell r="AE2990"/>
          <cell r="AF2990"/>
          <cell r="AG2990"/>
          <cell r="AH2990"/>
          <cell r="AI2990"/>
          <cell r="AJ2990"/>
          <cell r="AK2990"/>
          <cell r="AL2990"/>
        </row>
        <row r="2991">
          <cell r="D2991" t="str">
            <v>USD</v>
          </cell>
          <cell r="J2991" t="str">
            <v>LETRAS EN GARANTÍA</v>
          </cell>
          <cell r="L2991" t="str">
            <v>TASA CERO</v>
          </cell>
          <cell r="M2991" t="str">
            <v>Argentina</v>
          </cell>
          <cell r="Q2991" t="str">
            <v>No mercado</v>
          </cell>
          <cell r="R2991">
            <v>6.5</v>
          </cell>
          <cell r="S2991">
            <v>0</v>
          </cell>
          <cell r="T2991">
            <v>0</v>
          </cell>
          <cell r="U2991">
            <v>6.5</v>
          </cell>
          <cell r="V2991">
            <v>0</v>
          </cell>
          <cell r="W2991">
            <v>0</v>
          </cell>
          <cell r="X2991">
            <v>6.5</v>
          </cell>
          <cell r="Y2991">
            <v>0</v>
          </cell>
          <cell r="Z2991">
            <v>0</v>
          </cell>
          <cell r="AA2991"/>
          <cell r="AB2991"/>
          <cell r="AC2991"/>
          <cell r="AD2991"/>
          <cell r="AE2991"/>
          <cell r="AF2991"/>
          <cell r="AG2991"/>
          <cell r="AH2991"/>
          <cell r="AI2991"/>
          <cell r="AJ2991"/>
          <cell r="AK2991"/>
          <cell r="AL2991"/>
        </row>
        <row r="2992">
          <cell r="D2992" t="str">
            <v>USD</v>
          </cell>
          <cell r="J2992" t="str">
            <v>LETRAS EN GARANTÍA</v>
          </cell>
          <cell r="L2992" t="str">
            <v>TASA CERO</v>
          </cell>
          <cell r="M2992" t="str">
            <v>Argentina</v>
          </cell>
          <cell r="Q2992" t="str">
            <v>No mercado</v>
          </cell>
          <cell r="R2992">
            <v>6.5</v>
          </cell>
          <cell r="S2992">
            <v>0</v>
          </cell>
          <cell r="T2992">
            <v>0</v>
          </cell>
          <cell r="U2992">
            <v>6.5</v>
          </cell>
          <cell r="V2992">
            <v>0</v>
          </cell>
          <cell r="W2992">
            <v>0</v>
          </cell>
          <cell r="X2992">
            <v>6.5</v>
          </cell>
          <cell r="Y2992">
            <v>0</v>
          </cell>
          <cell r="Z2992">
            <v>0</v>
          </cell>
          <cell r="AA2992"/>
          <cell r="AB2992"/>
          <cell r="AC2992"/>
          <cell r="AD2992"/>
          <cell r="AE2992"/>
          <cell r="AF2992"/>
          <cell r="AG2992"/>
          <cell r="AH2992"/>
          <cell r="AI2992"/>
          <cell r="AJ2992"/>
          <cell r="AK2992"/>
          <cell r="AL2992"/>
        </row>
        <row r="2993">
          <cell r="D2993" t="str">
            <v>USD</v>
          </cell>
          <cell r="J2993" t="str">
            <v>LETRAS EN GARANTÍA</v>
          </cell>
          <cell r="L2993" t="str">
            <v>TASA CERO</v>
          </cell>
          <cell r="M2993" t="str">
            <v>Argentina</v>
          </cell>
          <cell r="Q2993" t="str">
            <v>No mercado</v>
          </cell>
          <cell r="R2993">
            <v>6.5</v>
          </cell>
          <cell r="S2993">
            <v>0</v>
          </cell>
          <cell r="T2993">
            <v>0</v>
          </cell>
          <cell r="U2993">
            <v>6.5</v>
          </cell>
          <cell r="V2993">
            <v>0</v>
          </cell>
          <cell r="W2993">
            <v>0</v>
          </cell>
          <cell r="X2993">
            <v>6.5</v>
          </cell>
          <cell r="Y2993">
            <v>0</v>
          </cell>
          <cell r="Z2993">
            <v>0</v>
          </cell>
          <cell r="AA2993"/>
          <cell r="AB2993"/>
          <cell r="AC2993"/>
          <cell r="AD2993"/>
          <cell r="AE2993"/>
          <cell r="AF2993"/>
          <cell r="AG2993"/>
          <cell r="AH2993"/>
          <cell r="AI2993"/>
          <cell r="AJ2993"/>
          <cell r="AK2993"/>
          <cell r="AL2993"/>
        </row>
        <row r="2994">
          <cell r="D2994" t="str">
            <v>USD</v>
          </cell>
          <cell r="J2994" t="str">
            <v>LETRAS EN GARANTÍA</v>
          </cell>
          <cell r="L2994" t="str">
            <v>TASA CERO</v>
          </cell>
          <cell r="M2994" t="str">
            <v>Argentina</v>
          </cell>
          <cell r="Q2994" t="str">
            <v>No mercado</v>
          </cell>
          <cell r="R2994">
            <v>6.5</v>
          </cell>
          <cell r="S2994">
            <v>0</v>
          </cell>
          <cell r="T2994">
            <v>0</v>
          </cell>
          <cell r="U2994">
            <v>6.5</v>
          </cell>
          <cell r="V2994">
            <v>0</v>
          </cell>
          <cell r="W2994">
            <v>0</v>
          </cell>
          <cell r="X2994">
            <v>6.5</v>
          </cell>
          <cell r="Y2994">
            <v>0</v>
          </cell>
          <cell r="Z2994">
            <v>0</v>
          </cell>
          <cell r="AA2994"/>
          <cell r="AB2994"/>
          <cell r="AC2994"/>
          <cell r="AD2994"/>
          <cell r="AE2994"/>
          <cell r="AF2994"/>
          <cell r="AG2994"/>
          <cell r="AH2994"/>
          <cell r="AI2994"/>
          <cell r="AJ2994"/>
          <cell r="AK2994"/>
          <cell r="AL2994"/>
        </row>
        <row r="2995">
          <cell r="D2995" t="str">
            <v>USD</v>
          </cell>
          <cell r="J2995" t="str">
            <v>LETRAS EN GARANTÍA</v>
          </cell>
          <cell r="L2995" t="str">
            <v>TASA CERO</v>
          </cell>
          <cell r="M2995" t="str">
            <v>Argentina</v>
          </cell>
          <cell r="Q2995" t="str">
            <v>No mercado</v>
          </cell>
          <cell r="R2995">
            <v>6.5</v>
          </cell>
          <cell r="S2995">
            <v>0</v>
          </cell>
          <cell r="T2995">
            <v>0</v>
          </cell>
          <cell r="U2995">
            <v>6.5</v>
          </cell>
          <cell r="V2995">
            <v>0</v>
          </cell>
          <cell r="W2995">
            <v>0</v>
          </cell>
          <cell r="X2995">
            <v>6.5</v>
          </cell>
          <cell r="Y2995">
            <v>0</v>
          </cell>
          <cell r="Z2995">
            <v>0</v>
          </cell>
          <cell r="AA2995"/>
          <cell r="AB2995"/>
          <cell r="AC2995"/>
          <cell r="AD2995"/>
          <cell r="AE2995"/>
          <cell r="AF2995"/>
          <cell r="AG2995"/>
          <cell r="AH2995"/>
          <cell r="AI2995"/>
          <cell r="AJ2995"/>
          <cell r="AK2995"/>
          <cell r="AL2995"/>
        </row>
        <row r="2996">
          <cell r="D2996" t="str">
            <v>USD</v>
          </cell>
          <cell r="J2996" t="str">
            <v>LETRAS EN GARANTÍA</v>
          </cell>
          <cell r="L2996" t="str">
            <v>TASA CERO</v>
          </cell>
          <cell r="M2996" t="str">
            <v>Argentina</v>
          </cell>
          <cell r="Q2996" t="str">
            <v>No mercado</v>
          </cell>
          <cell r="R2996">
            <v>6.5</v>
          </cell>
          <cell r="S2996">
            <v>0</v>
          </cell>
          <cell r="T2996">
            <v>0</v>
          </cell>
          <cell r="U2996">
            <v>6.5</v>
          </cell>
          <cell r="V2996">
            <v>0</v>
          </cell>
          <cell r="W2996">
            <v>0</v>
          </cell>
          <cell r="X2996">
            <v>6.5</v>
          </cell>
          <cell r="Y2996">
            <v>0</v>
          </cell>
          <cell r="Z2996">
            <v>0</v>
          </cell>
          <cell r="AA2996"/>
          <cell r="AB2996"/>
          <cell r="AC2996"/>
          <cell r="AD2996"/>
          <cell r="AE2996"/>
          <cell r="AF2996"/>
          <cell r="AG2996"/>
          <cell r="AH2996"/>
          <cell r="AI2996"/>
          <cell r="AJ2996"/>
          <cell r="AK2996"/>
          <cell r="AL2996"/>
        </row>
        <row r="2997">
          <cell r="D2997" t="str">
            <v>USD</v>
          </cell>
          <cell r="J2997" t="str">
            <v>LETRAS EN GARANTÍA</v>
          </cell>
          <cell r="L2997" t="str">
            <v>TASA CERO</v>
          </cell>
          <cell r="M2997" t="str">
            <v>Argentina</v>
          </cell>
          <cell r="Q2997" t="str">
            <v>No mercado</v>
          </cell>
          <cell r="R2997">
            <v>6.5</v>
          </cell>
          <cell r="S2997">
            <v>0</v>
          </cell>
          <cell r="T2997">
            <v>0</v>
          </cell>
          <cell r="U2997">
            <v>6.5</v>
          </cell>
          <cell r="V2997">
            <v>0</v>
          </cell>
          <cell r="W2997">
            <v>0</v>
          </cell>
          <cell r="X2997">
            <v>6.5</v>
          </cell>
          <cell r="Y2997">
            <v>0</v>
          </cell>
          <cell r="Z2997">
            <v>0</v>
          </cell>
          <cell r="AA2997"/>
          <cell r="AB2997"/>
          <cell r="AC2997"/>
          <cell r="AD2997"/>
          <cell r="AE2997"/>
          <cell r="AF2997"/>
          <cell r="AG2997"/>
          <cell r="AH2997"/>
          <cell r="AI2997"/>
          <cell r="AJ2997"/>
          <cell r="AK2997"/>
          <cell r="AL2997"/>
        </row>
        <row r="2998">
          <cell r="D2998" t="str">
            <v>USD</v>
          </cell>
          <cell r="J2998" t="str">
            <v>LETRAS EN GARANTÍA</v>
          </cell>
          <cell r="L2998" t="str">
            <v>TASA CERO</v>
          </cell>
          <cell r="M2998" t="str">
            <v>Argentina</v>
          </cell>
          <cell r="Q2998" t="str">
            <v>No mercado</v>
          </cell>
          <cell r="R2998">
            <v>6.5</v>
          </cell>
          <cell r="S2998">
            <v>0</v>
          </cell>
          <cell r="T2998">
            <v>0</v>
          </cell>
          <cell r="U2998">
            <v>6.5</v>
          </cell>
          <cell r="V2998">
            <v>0</v>
          </cell>
          <cell r="W2998">
            <v>0</v>
          </cell>
          <cell r="X2998">
            <v>6.5</v>
          </cell>
          <cell r="Y2998">
            <v>0</v>
          </cell>
          <cell r="Z2998">
            <v>0</v>
          </cell>
          <cell r="AA2998"/>
          <cell r="AB2998"/>
          <cell r="AC2998"/>
          <cell r="AD2998"/>
          <cell r="AE2998"/>
          <cell r="AF2998"/>
          <cell r="AG2998"/>
          <cell r="AH2998"/>
          <cell r="AI2998"/>
          <cell r="AJ2998"/>
          <cell r="AK2998"/>
          <cell r="AL2998"/>
        </row>
        <row r="2999">
          <cell r="D2999" t="str">
            <v>USD</v>
          </cell>
          <cell r="J2999" t="str">
            <v>LETRAS EN GARANTÍA</v>
          </cell>
          <cell r="L2999" t="str">
            <v>TASA CERO</v>
          </cell>
          <cell r="M2999" t="str">
            <v>Argentina</v>
          </cell>
          <cell r="Q2999" t="str">
            <v>No mercado</v>
          </cell>
          <cell r="R2999">
            <v>6.5</v>
          </cell>
          <cell r="S2999">
            <v>0</v>
          </cell>
          <cell r="T2999">
            <v>0</v>
          </cell>
          <cell r="U2999">
            <v>6.5</v>
          </cell>
          <cell r="V2999">
            <v>0</v>
          </cell>
          <cell r="W2999">
            <v>0</v>
          </cell>
          <cell r="X2999">
            <v>6.5</v>
          </cell>
          <cell r="Y2999">
            <v>0</v>
          </cell>
          <cell r="Z2999">
            <v>0</v>
          </cell>
          <cell r="AA2999"/>
          <cell r="AB2999"/>
          <cell r="AC2999"/>
          <cell r="AD2999"/>
          <cell r="AE2999"/>
          <cell r="AF2999"/>
          <cell r="AG2999"/>
          <cell r="AH2999"/>
          <cell r="AI2999"/>
          <cell r="AJ2999"/>
          <cell r="AK2999"/>
          <cell r="AL2999"/>
        </row>
        <row r="3000">
          <cell r="D3000" t="str">
            <v>USD</v>
          </cell>
          <cell r="J3000" t="str">
            <v>LETRAS EN GARANTÍA</v>
          </cell>
          <cell r="L3000" t="str">
            <v>TASA CERO</v>
          </cell>
          <cell r="M3000" t="str">
            <v>Argentina</v>
          </cell>
          <cell r="Q3000" t="str">
            <v>No mercado</v>
          </cell>
          <cell r="R3000">
            <v>6.5</v>
          </cell>
          <cell r="S3000">
            <v>0</v>
          </cell>
          <cell r="T3000">
            <v>0</v>
          </cell>
          <cell r="U3000">
            <v>6.5</v>
          </cell>
          <cell r="V3000">
            <v>0</v>
          </cell>
          <cell r="W3000">
            <v>0</v>
          </cell>
          <cell r="X3000">
            <v>6.5</v>
          </cell>
          <cell r="Y3000">
            <v>0</v>
          </cell>
          <cell r="Z3000">
            <v>0</v>
          </cell>
          <cell r="AA3000"/>
          <cell r="AB3000"/>
          <cell r="AC3000"/>
          <cell r="AD3000"/>
          <cell r="AE3000"/>
          <cell r="AF3000"/>
          <cell r="AG3000"/>
          <cell r="AH3000"/>
          <cell r="AI3000"/>
          <cell r="AJ3000"/>
          <cell r="AK3000"/>
          <cell r="AL3000"/>
        </row>
        <row r="3001">
          <cell r="D3001" t="str">
            <v>USD</v>
          </cell>
          <cell r="J3001" t="str">
            <v>LETRAS EN GARANTÍA</v>
          </cell>
          <cell r="L3001" t="str">
            <v>TASA CERO</v>
          </cell>
          <cell r="M3001" t="str">
            <v>Argentina</v>
          </cell>
          <cell r="Q3001" t="str">
            <v>No mercado</v>
          </cell>
          <cell r="R3001">
            <v>6.5</v>
          </cell>
          <cell r="S3001">
            <v>0</v>
          </cell>
          <cell r="T3001">
            <v>0</v>
          </cell>
          <cell r="U3001">
            <v>6.5</v>
          </cell>
          <cell r="V3001">
            <v>0</v>
          </cell>
          <cell r="W3001">
            <v>0</v>
          </cell>
          <cell r="X3001">
            <v>6.5</v>
          </cell>
          <cell r="Y3001">
            <v>0</v>
          </cell>
          <cell r="Z3001">
            <v>0</v>
          </cell>
          <cell r="AA3001"/>
          <cell r="AB3001"/>
          <cell r="AC3001"/>
          <cell r="AD3001"/>
          <cell r="AE3001"/>
          <cell r="AF3001"/>
          <cell r="AG3001"/>
          <cell r="AH3001"/>
          <cell r="AI3001"/>
          <cell r="AJ3001"/>
          <cell r="AK3001"/>
          <cell r="AL3001"/>
        </row>
        <row r="3002">
          <cell r="D3002" t="str">
            <v>USD</v>
          </cell>
          <cell r="J3002" t="str">
            <v>LETRAS EN GARANTÍA</v>
          </cell>
          <cell r="L3002" t="str">
            <v>TASA CERO</v>
          </cell>
          <cell r="M3002" t="str">
            <v>Argentina</v>
          </cell>
          <cell r="Q3002" t="str">
            <v>No mercado</v>
          </cell>
          <cell r="R3002">
            <v>6.5</v>
          </cell>
          <cell r="S3002">
            <v>0</v>
          </cell>
          <cell r="T3002">
            <v>0</v>
          </cell>
          <cell r="U3002">
            <v>6.5</v>
          </cell>
          <cell r="V3002">
            <v>0</v>
          </cell>
          <cell r="W3002">
            <v>0</v>
          </cell>
          <cell r="X3002">
            <v>6.5</v>
          </cell>
          <cell r="Y3002">
            <v>0</v>
          </cell>
          <cell r="Z3002">
            <v>0</v>
          </cell>
          <cell r="AA3002"/>
          <cell r="AB3002"/>
          <cell r="AC3002"/>
          <cell r="AD3002"/>
          <cell r="AE3002"/>
          <cell r="AF3002"/>
          <cell r="AG3002"/>
          <cell r="AH3002"/>
          <cell r="AI3002"/>
          <cell r="AJ3002"/>
          <cell r="AK3002"/>
          <cell r="AL3002"/>
        </row>
        <row r="3003">
          <cell r="D3003" t="str">
            <v>USD</v>
          </cell>
          <cell r="J3003" t="str">
            <v>LETRAS EN GARANTÍA</v>
          </cell>
          <cell r="L3003" t="str">
            <v>TASA CERO</v>
          </cell>
          <cell r="M3003" t="str">
            <v>Argentina</v>
          </cell>
          <cell r="Q3003" t="str">
            <v>No mercado</v>
          </cell>
          <cell r="R3003">
            <v>6.5</v>
          </cell>
          <cell r="S3003">
            <v>0</v>
          </cell>
          <cell r="T3003">
            <v>0</v>
          </cell>
          <cell r="U3003">
            <v>6.5</v>
          </cell>
          <cell r="V3003">
            <v>0</v>
          </cell>
          <cell r="W3003">
            <v>0</v>
          </cell>
          <cell r="X3003">
            <v>6.5</v>
          </cell>
          <cell r="Y3003">
            <v>0</v>
          </cell>
          <cell r="Z3003">
            <v>0</v>
          </cell>
          <cell r="AA3003"/>
          <cell r="AB3003"/>
          <cell r="AC3003"/>
          <cell r="AD3003"/>
          <cell r="AE3003"/>
          <cell r="AF3003"/>
          <cell r="AG3003"/>
          <cell r="AH3003"/>
          <cell r="AI3003"/>
          <cell r="AJ3003"/>
          <cell r="AK3003"/>
          <cell r="AL3003"/>
        </row>
        <row r="3004">
          <cell r="D3004" t="str">
            <v>USD</v>
          </cell>
          <cell r="J3004" t="str">
            <v>LETRAS EN GARANTÍA</v>
          </cell>
          <cell r="L3004" t="str">
            <v>TASA CERO</v>
          </cell>
          <cell r="M3004" t="str">
            <v>Argentina</v>
          </cell>
          <cell r="Q3004" t="str">
            <v>No mercado</v>
          </cell>
          <cell r="R3004">
            <v>6.5</v>
          </cell>
          <cell r="S3004">
            <v>0</v>
          </cell>
          <cell r="T3004">
            <v>0</v>
          </cell>
          <cell r="U3004">
            <v>6.5</v>
          </cell>
          <cell r="V3004">
            <v>0</v>
          </cell>
          <cell r="W3004">
            <v>0</v>
          </cell>
          <cell r="X3004">
            <v>6.5</v>
          </cell>
          <cell r="Y3004">
            <v>0</v>
          </cell>
          <cell r="Z3004">
            <v>0</v>
          </cell>
          <cell r="AA3004"/>
          <cell r="AB3004"/>
          <cell r="AC3004"/>
          <cell r="AD3004"/>
          <cell r="AE3004"/>
          <cell r="AF3004"/>
          <cell r="AG3004"/>
          <cell r="AH3004"/>
          <cell r="AI3004"/>
          <cell r="AJ3004"/>
          <cell r="AK3004"/>
          <cell r="AL3004"/>
        </row>
        <row r="3005">
          <cell r="D3005" t="str">
            <v>USD</v>
          </cell>
          <cell r="J3005" t="str">
            <v>LETRAS EN GARANTÍA</v>
          </cell>
          <cell r="L3005" t="str">
            <v>TASA CERO</v>
          </cell>
          <cell r="M3005" t="str">
            <v>Argentina</v>
          </cell>
          <cell r="Q3005" t="str">
            <v>No mercado</v>
          </cell>
          <cell r="R3005">
            <v>6.5</v>
          </cell>
          <cell r="S3005">
            <v>0</v>
          </cell>
          <cell r="T3005">
            <v>0</v>
          </cell>
          <cell r="U3005">
            <v>6.5</v>
          </cell>
          <cell r="V3005">
            <v>0</v>
          </cell>
          <cell r="W3005">
            <v>0</v>
          </cell>
          <cell r="X3005">
            <v>6.5</v>
          </cell>
          <cell r="Y3005">
            <v>0</v>
          </cell>
          <cell r="Z3005">
            <v>0</v>
          </cell>
          <cell r="AA3005"/>
          <cell r="AB3005"/>
          <cell r="AC3005"/>
          <cell r="AD3005"/>
          <cell r="AE3005"/>
          <cell r="AF3005"/>
          <cell r="AG3005"/>
          <cell r="AH3005"/>
          <cell r="AI3005"/>
          <cell r="AJ3005"/>
          <cell r="AK3005"/>
          <cell r="AL3005"/>
        </row>
        <row r="3006">
          <cell r="D3006" t="str">
            <v>USD</v>
          </cell>
          <cell r="J3006" t="str">
            <v>LETRAS EN GARANTÍA</v>
          </cell>
          <cell r="L3006" t="str">
            <v>TASA CERO</v>
          </cell>
          <cell r="M3006" t="str">
            <v>Argentina</v>
          </cell>
          <cell r="Q3006" t="str">
            <v>No mercado</v>
          </cell>
          <cell r="R3006">
            <v>6.5</v>
          </cell>
          <cell r="S3006">
            <v>0</v>
          </cell>
          <cell r="T3006">
            <v>0</v>
          </cell>
          <cell r="U3006">
            <v>6.5</v>
          </cell>
          <cell r="V3006">
            <v>0</v>
          </cell>
          <cell r="W3006">
            <v>0</v>
          </cell>
          <cell r="X3006">
            <v>6.5</v>
          </cell>
          <cell r="Y3006">
            <v>0</v>
          </cell>
          <cell r="Z3006">
            <v>0</v>
          </cell>
          <cell r="AA3006"/>
          <cell r="AB3006"/>
          <cell r="AC3006"/>
          <cell r="AD3006"/>
          <cell r="AE3006"/>
          <cell r="AF3006"/>
          <cell r="AG3006"/>
          <cell r="AH3006"/>
          <cell r="AI3006"/>
          <cell r="AJ3006"/>
          <cell r="AK3006"/>
          <cell r="AL3006"/>
        </row>
        <row r="3007">
          <cell r="D3007" t="str">
            <v>USD</v>
          </cell>
          <cell r="J3007" t="str">
            <v>LETRAS EN GARANTÍA</v>
          </cell>
          <cell r="L3007" t="str">
            <v>TASA CERO</v>
          </cell>
          <cell r="M3007" t="str">
            <v>Argentina</v>
          </cell>
          <cell r="Q3007" t="str">
            <v>No mercado</v>
          </cell>
          <cell r="R3007">
            <v>6.5</v>
          </cell>
          <cell r="S3007">
            <v>0</v>
          </cell>
          <cell r="T3007">
            <v>0</v>
          </cell>
          <cell r="U3007">
            <v>6.5</v>
          </cell>
          <cell r="V3007">
            <v>0</v>
          </cell>
          <cell r="W3007">
            <v>0</v>
          </cell>
          <cell r="X3007">
            <v>6.5</v>
          </cell>
          <cell r="Y3007">
            <v>0</v>
          </cell>
          <cell r="Z3007">
            <v>0</v>
          </cell>
          <cell r="AA3007"/>
          <cell r="AB3007"/>
          <cell r="AC3007"/>
          <cell r="AD3007"/>
          <cell r="AE3007"/>
          <cell r="AF3007"/>
          <cell r="AG3007"/>
          <cell r="AH3007"/>
          <cell r="AI3007"/>
          <cell r="AJ3007"/>
          <cell r="AK3007"/>
          <cell r="AL3007"/>
        </row>
        <row r="3008">
          <cell r="D3008" t="str">
            <v>USD</v>
          </cell>
          <cell r="J3008" t="str">
            <v>LETRAS EN GARANTÍA</v>
          </cell>
          <cell r="L3008" t="str">
            <v>TASA CERO</v>
          </cell>
          <cell r="M3008" t="str">
            <v>Argentina</v>
          </cell>
          <cell r="Q3008" t="str">
            <v>No mercado</v>
          </cell>
          <cell r="R3008">
            <v>6.5</v>
          </cell>
          <cell r="S3008">
            <v>0</v>
          </cell>
          <cell r="T3008">
            <v>0</v>
          </cell>
          <cell r="U3008">
            <v>6.5</v>
          </cell>
          <cell r="V3008">
            <v>0</v>
          </cell>
          <cell r="W3008">
            <v>0</v>
          </cell>
          <cell r="X3008">
            <v>6.5</v>
          </cell>
          <cell r="Y3008">
            <v>0</v>
          </cell>
          <cell r="Z3008">
            <v>0</v>
          </cell>
          <cell r="AA3008"/>
          <cell r="AB3008"/>
          <cell r="AC3008"/>
          <cell r="AD3008"/>
          <cell r="AE3008"/>
          <cell r="AF3008"/>
          <cell r="AG3008"/>
          <cell r="AH3008"/>
          <cell r="AI3008"/>
          <cell r="AJ3008"/>
          <cell r="AK3008"/>
          <cell r="AL3008"/>
        </row>
        <row r="3009">
          <cell r="D3009" t="str">
            <v>USD</v>
          </cell>
          <cell r="J3009" t="str">
            <v>LETRAS EN GARANTÍA</v>
          </cell>
          <cell r="L3009" t="str">
            <v>TASA CERO</v>
          </cell>
          <cell r="M3009" t="str">
            <v>Argentina</v>
          </cell>
          <cell r="Q3009" t="str">
            <v>No mercado</v>
          </cell>
          <cell r="R3009">
            <v>6.5</v>
          </cell>
          <cell r="S3009">
            <v>0</v>
          </cell>
          <cell r="T3009">
            <v>0</v>
          </cell>
          <cell r="U3009">
            <v>6.5</v>
          </cell>
          <cell r="V3009">
            <v>0</v>
          </cell>
          <cell r="W3009">
            <v>0</v>
          </cell>
          <cell r="X3009">
            <v>6.5</v>
          </cell>
          <cell r="Y3009">
            <v>0</v>
          </cell>
          <cell r="Z3009">
            <v>0</v>
          </cell>
          <cell r="AA3009"/>
          <cell r="AB3009"/>
          <cell r="AC3009"/>
          <cell r="AD3009"/>
          <cell r="AE3009"/>
          <cell r="AF3009"/>
          <cell r="AG3009"/>
          <cell r="AH3009"/>
          <cell r="AI3009"/>
          <cell r="AJ3009"/>
          <cell r="AK3009"/>
          <cell r="AL3009"/>
        </row>
        <row r="3010">
          <cell r="D3010" t="str">
            <v>USD</v>
          </cell>
          <cell r="J3010" t="str">
            <v>LETRAS EN GARANTÍA</v>
          </cell>
          <cell r="L3010" t="str">
            <v>TASA CERO</v>
          </cell>
          <cell r="M3010" t="str">
            <v>Argentina</v>
          </cell>
          <cell r="Q3010" t="str">
            <v>No mercado</v>
          </cell>
          <cell r="R3010">
            <v>6.5</v>
          </cell>
          <cell r="S3010">
            <v>0</v>
          </cell>
          <cell r="T3010">
            <v>0</v>
          </cell>
          <cell r="U3010">
            <v>6.5</v>
          </cell>
          <cell r="V3010">
            <v>0</v>
          </cell>
          <cell r="W3010">
            <v>0</v>
          </cell>
          <cell r="X3010">
            <v>6.5</v>
          </cell>
          <cell r="Y3010">
            <v>0</v>
          </cell>
          <cell r="Z3010">
            <v>0</v>
          </cell>
          <cell r="AA3010"/>
          <cell r="AB3010"/>
          <cell r="AC3010"/>
          <cell r="AD3010"/>
          <cell r="AE3010"/>
          <cell r="AF3010"/>
          <cell r="AG3010"/>
          <cell r="AH3010"/>
          <cell r="AI3010"/>
          <cell r="AJ3010"/>
          <cell r="AK3010"/>
          <cell r="AL3010"/>
        </row>
        <row r="3011">
          <cell r="D3011" t="str">
            <v>USD</v>
          </cell>
          <cell r="J3011" t="str">
            <v>LETRAS EN GARANTÍA</v>
          </cell>
          <cell r="L3011" t="str">
            <v>TASA CERO</v>
          </cell>
          <cell r="M3011" t="str">
            <v>Argentina</v>
          </cell>
          <cell r="Q3011" t="str">
            <v>No mercado</v>
          </cell>
          <cell r="R3011">
            <v>6.5</v>
          </cell>
          <cell r="S3011">
            <v>0</v>
          </cell>
          <cell r="T3011">
            <v>0</v>
          </cell>
          <cell r="U3011">
            <v>6.5</v>
          </cell>
          <cell r="V3011">
            <v>0</v>
          </cell>
          <cell r="W3011">
            <v>0</v>
          </cell>
          <cell r="X3011">
            <v>6.5</v>
          </cell>
          <cell r="Y3011">
            <v>0</v>
          </cell>
          <cell r="Z3011">
            <v>0</v>
          </cell>
          <cell r="AA3011"/>
          <cell r="AB3011"/>
          <cell r="AC3011"/>
          <cell r="AD3011"/>
          <cell r="AE3011"/>
          <cell r="AF3011"/>
          <cell r="AG3011"/>
          <cell r="AH3011"/>
          <cell r="AI3011"/>
          <cell r="AJ3011"/>
          <cell r="AK3011"/>
          <cell r="AL3011"/>
        </row>
        <row r="3012">
          <cell r="D3012" t="str">
            <v>USD</v>
          </cell>
          <cell r="J3012" t="str">
            <v>LETRAS EN GARANTÍA</v>
          </cell>
          <cell r="L3012" t="str">
            <v>TASA CERO</v>
          </cell>
          <cell r="M3012" t="str">
            <v>Argentina</v>
          </cell>
          <cell r="Q3012" t="str">
            <v>No mercado</v>
          </cell>
          <cell r="R3012">
            <v>6.5</v>
          </cell>
          <cell r="S3012">
            <v>0</v>
          </cell>
          <cell r="T3012">
            <v>0</v>
          </cell>
          <cell r="U3012">
            <v>6.5</v>
          </cell>
          <cell r="V3012">
            <v>0</v>
          </cell>
          <cell r="W3012">
            <v>0</v>
          </cell>
          <cell r="X3012">
            <v>6.5</v>
          </cell>
          <cell r="Y3012">
            <v>0</v>
          </cell>
          <cell r="Z3012">
            <v>0</v>
          </cell>
          <cell r="AA3012"/>
          <cell r="AB3012"/>
          <cell r="AC3012"/>
          <cell r="AD3012"/>
          <cell r="AE3012"/>
          <cell r="AF3012"/>
          <cell r="AG3012"/>
          <cell r="AH3012"/>
          <cell r="AI3012"/>
          <cell r="AJ3012"/>
          <cell r="AK3012"/>
          <cell r="AL3012"/>
        </row>
        <row r="3013">
          <cell r="D3013" t="str">
            <v>USD</v>
          </cell>
          <cell r="J3013" t="str">
            <v>LETRAS EN GARANTÍA</v>
          </cell>
          <cell r="L3013" t="str">
            <v>TASA CERO</v>
          </cell>
          <cell r="M3013" t="str">
            <v>Argentina</v>
          </cell>
          <cell r="Q3013" t="str">
            <v>No mercado</v>
          </cell>
          <cell r="R3013">
            <v>6.5</v>
          </cell>
          <cell r="S3013">
            <v>0</v>
          </cell>
          <cell r="T3013">
            <v>0</v>
          </cell>
          <cell r="U3013">
            <v>6.5</v>
          </cell>
          <cell r="V3013">
            <v>0</v>
          </cell>
          <cell r="W3013">
            <v>0</v>
          </cell>
          <cell r="X3013">
            <v>6.5</v>
          </cell>
          <cell r="Y3013">
            <v>0</v>
          </cell>
          <cell r="Z3013">
            <v>0</v>
          </cell>
          <cell r="AA3013"/>
          <cell r="AB3013"/>
          <cell r="AC3013"/>
          <cell r="AD3013"/>
          <cell r="AE3013"/>
          <cell r="AF3013"/>
          <cell r="AG3013"/>
          <cell r="AH3013"/>
          <cell r="AI3013"/>
          <cell r="AJ3013"/>
          <cell r="AK3013"/>
          <cell r="AL3013"/>
        </row>
        <row r="3014">
          <cell r="D3014" t="str">
            <v>USD</v>
          </cell>
          <cell r="J3014" t="str">
            <v>LETRAS EN GARANTÍA</v>
          </cell>
          <cell r="L3014" t="str">
            <v>TASA CERO</v>
          </cell>
          <cell r="M3014" t="str">
            <v>Argentina</v>
          </cell>
          <cell r="Q3014" t="str">
            <v>No mercado</v>
          </cell>
          <cell r="R3014">
            <v>6.5</v>
          </cell>
          <cell r="S3014">
            <v>0</v>
          </cell>
          <cell r="T3014">
            <v>0</v>
          </cell>
          <cell r="U3014">
            <v>6.5</v>
          </cell>
          <cell r="V3014">
            <v>0</v>
          </cell>
          <cell r="W3014">
            <v>0</v>
          </cell>
          <cell r="X3014">
            <v>6.5</v>
          </cell>
          <cell r="Y3014">
            <v>0</v>
          </cell>
          <cell r="Z3014">
            <v>0</v>
          </cell>
          <cell r="AA3014"/>
          <cell r="AB3014"/>
          <cell r="AC3014"/>
          <cell r="AD3014"/>
          <cell r="AE3014"/>
          <cell r="AF3014"/>
          <cell r="AG3014"/>
          <cell r="AH3014"/>
          <cell r="AI3014"/>
          <cell r="AJ3014"/>
          <cell r="AK3014"/>
          <cell r="AL3014"/>
        </row>
        <row r="3015">
          <cell r="D3015" t="str">
            <v>USD</v>
          </cell>
          <cell r="J3015" t="str">
            <v>LETRAS EN GARANTÍA</v>
          </cell>
          <cell r="L3015" t="str">
            <v>TASA CERO</v>
          </cell>
          <cell r="M3015" t="str">
            <v>Argentina</v>
          </cell>
          <cell r="Q3015" t="str">
            <v>No mercado</v>
          </cell>
          <cell r="R3015">
            <v>6.5</v>
          </cell>
          <cell r="S3015">
            <v>0</v>
          </cell>
          <cell r="T3015">
            <v>0</v>
          </cell>
          <cell r="U3015">
            <v>6.5</v>
          </cell>
          <cell r="V3015">
            <v>0</v>
          </cell>
          <cell r="W3015">
            <v>0</v>
          </cell>
          <cell r="X3015">
            <v>6.5</v>
          </cell>
          <cell r="Y3015">
            <v>0</v>
          </cell>
          <cell r="Z3015">
            <v>0</v>
          </cell>
          <cell r="AA3015"/>
          <cell r="AB3015"/>
          <cell r="AC3015"/>
          <cell r="AD3015"/>
          <cell r="AE3015"/>
          <cell r="AF3015"/>
          <cell r="AG3015"/>
          <cell r="AH3015"/>
          <cell r="AI3015"/>
          <cell r="AJ3015"/>
          <cell r="AK3015"/>
          <cell r="AL3015"/>
        </row>
        <row r="3016">
          <cell r="D3016" t="str">
            <v>USD</v>
          </cell>
          <cell r="J3016" t="str">
            <v>LETRAS EN GARANTÍA</v>
          </cell>
          <cell r="L3016" t="str">
            <v>TASA CERO</v>
          </cell>
          <cell r="M3016" t="str">
            <v>Argentina</v>
          </cell>
          <cell r="Q3016" t="str">
            <v>No mercado</v>
          </cell>
          <cell r="R3016">
            <v>6.5</v>
          </cell>
          <cell r="S3016">
            <v>0</v>
          </cell>
          <cell r="T3016">
            <v>0</v>
          </cell>
          <cell r="U3016">
            <v>6.5</v>
          </cell>
          <cell r="V3016">
            <v>0</v>
          </cell>
          <cell r="W3016">
            <v>0</v>
          </cell>
          <cell r="X3016">
            <v>6.5</v>
          </cell>
          <cell r="Y3016">
            <v>0</v>
          </cell>
          <cell r="Z3016">
            <v>0</v>
          </cell>
          <cell r="AA3016"/>
          <cell r="AB3016"/>
          <cell r="AC3016"/>
          <cell r="AD3016"/>
          <cell r="AE3016"/>
          <cell r="AF3016"/>
          <cell r="AG3016"/>
          <cell r="AH3016"/>
          <cell r="AI3016"/>
          <cell r="AJ3016"/>
          <cell r="AK3016"/>
          <cell r="AL3016"/>
        </row>
        <row r="3017">
          <cell r="D3017" t="str">
            <v>USD</v>
          </cell>
          <cell r="J3017" t="str">
            <v>LETRAS EN GARANTÍA</v>
          </cell>
          <cell r="L3017" t="str">
            <v>TASA CERO</v>
          </cell>
          <cell r="M3017" t="str">
            <v>Argentina</v>
          </cell>
          <cell r="Q3017" t="str">
            <v>No mercado</v>
          </cell>
          <cell r="R3017">
            <v>6.5</v>
          </cell>
          <cell r="S3017">
            <v>0</v>
          </cell>
          <cell r="T3017">
            <v>0</v>
          </cell>
          <cell r="U3017">
            <v>6.5</v>
          </cell>
          <cell r="V3017">
            <v>0</v>
          </cell>
          <cell r="W3017">
            <v>0</v>
          </cell>
          <cell r="X3017">
            <v>6.5</v>
          </cell>
          <cell r="Y3017">
            <v>0</v>
          </cell>
          <cell r="Z3017">
            <v>0</v>
          </cell>
          <cell r="AA3017"/>
          <cell r="AB3017"/>
          <cell r="AC3017"/>
          <cell r="AD3017"/>
          <cell r="AE3017"/>
          <cell r="AF3017"/>
          <cell r="AG3017"/>
          <cell r="AH3017"/>
          <cell r="AI3017"/>
          <cell r="AJ3017"/>
          <cell r="AK3017"/>
          <cell r="AL3017"/>
        </row>
        <row r="3018">
          <cell r="D3018" t="str">
            <v>USD</v>
          </cell>
          <cell r="J3018" t="str">
            <v>LETRAS EN GARANTÍA</v>
          </cell>
          <cell r="L3018" t="str">
            <v>TASA CERO</v>
          </cell>
          <cell r="M3018" t="str">
            <v>Argentina</v>
          </cell>
          <cell r="Q3018" t="str">
            <v>No mercado</v>
          </cell>
          <cell r="R3018">
            <v>6.5</v>
          </cell>
          <cell r="S3018">
            <v>0</v>
          </cell>
          <cell r="T3018">
            <v>0</v>
          </cell>
          <cell r="U3018">
            <v>6.5</v>
          </cell>
          <cell r="V3018">
            <v>0</v>
          </cell>
          <cell r="W3018">
            <v>0</v>
          </cell>
          <cell r="X3018">
            <v>6.5</v>
          </cell>
          <cell r="Y3018">
            <v>0</v>
          </cell>
          <cell r="Z3018">
            <v>0</v>
          </cell>
          <cell r="AA3018"/>
          <cell r="AB3018"/>
          <cell r="AC3018"/>
          <cell r="AD3018"/>
          <cell r="AE3018"/>
          <cell r="AF3018"/>
          <cell r="AG3018"/>
          <cell r="AH3018"/>
          <cell r="AI3018"/>
          <cell r="AJ3018"/>
          <cell r="AK3018"/>
          <cell r="AL3018"/>
        </row>
        <row r="3019">
          <cell r="D3019" t="str">
            <v>USD</v>
          </cell>
          <cell r="J3019" t="str">
            <v>LETRAS EN GARANTÍA</v>
          </cell>
          <cell r="L3019" t="str">
            <v>TASA CERO</v>
          </cell>
          <cell r="M3019" t="str">
            <v>Argentina</v>
          </cell>
          <cell r="Q3019" t="str">
            <v>No mercado</v>
          </cell>
          <cell r="R3019">
            <v>6.5</v>
          </cell>
          <cell r="S3019">
            <v>0</v>
          </cell>
          <cell r="T3019">
            <v>0</v>
          </cell>
          <cell r="U3019">
            <v>6.5</v>
          </cell>
          <cell r="V3019">
            <v>0</v>
          </cell>
          <cell r="W3019">
            <v>0</v>
          </cell>
          <cell r="X3019">
            <v>6.5</v>
          </cell>
          <cell r="Y3019">
            <v>0</v>
          </cell>
          <cell r="Z3019">
            <v>0</v>
          </cell>
          <cell r="AA3019"/>
          <cell r="AB3019"/>
          <cell r="AC3019"/>
          <cell r="AD3019"/>
          <cell r="AE3019"/>
          <cell r="AF3019"/>
          <cell r="AG3019"/>
          <cell r="AH3019"/>
          <cell r="AI3019"/>
          <cell r="AJ3019"/>
          <cell r="AK3019"/>
          <cell r="AL3019"/>
        </row>
        <row r="3020">
          <cell r="D3020" t="str">
            <v>USD</v>
          </cell>
          <cell r="J3020" t="str">
            <v>LETRAS EN GARANTÍA</v>
          </cell>
          <cell r="L3020" t="str">
            <v>TASA CERO</v>
          </cell>
          <cell r="M3020" t="str">
            <v>Argentina</v>
          </cell>
          <cell r="Q3020" t="str">
            <v>No mercado</v>
          </cell>
          <cell r="R3020">
            <v>6.5</v>
          </cell>
          <cell r="S3020">
            <v>0</v>
          </cell>
          <cell r="T3020">
            <v>0</v>
          </cell>
          <cell r="U3020">
            <v>6.5</v>
          </cell>
          <cell r="V3020">
            <v>0</v>
          </cell>
          <cell r="W3020">
            <v>0</v>
          </cell>
          <cell r="X3020">
            <v>6.5</v>
          </cell>
          <cell r="Y3020">
            <v>0</v>
          </cell>
          <cell r="Z3020">
            <v>0</v>
          </cell>
          <cell r="AA3020"/>
          <cell r="AB3020"/>
          <cell r="AC3020"/>
          <cell r="AD3020"/>
          <cell r="AE3020"/>
          <cell r="AF3020"/>
          <cell r="AG3020"/>
          <cell r="AH3020"/>
          <cell r="AI3020"/>
          <cell r="AJ3020"/>
          <cell r="AK3020"/>
          <cell r="AL3020"/>
        </row>
        <row r="3021">
          <cell r="D3021" t="str">
            <v>USD</v>
          </cell>
          <cell r="J3021" t="str">
            <v>LETRAS EN GARANTÍA</v>
          </cell>
          <cell r="L3021" t="str">
            <v>TASA CERO</v>
          </cell>
          <cell r="M3021" t="str">
            <v>Argentina</v>
          </cell>
          <cell r="Q3021" t="str">
            <v>No mercado</v>
          </cell>
          <cell r="R3021">
            <v>6.5</v>
          </cell>
          <cell r="S3021">
            <v>0</v>
          </cell>
          <cell r="T3021">
            <v>0</v>
          </cell>
          <cell r="U3021">
            <v>6.5</v>
          </cell>
          <cell r="V3021">
            <v>0</v>
          </cell>
          <cell r="W3021">
            <v>0</v>
          </cell>
          <cell r="X3021">
            <v>6.5</v>
          </cell>
          <cell r="Y3021">
            <v>0</v>
          </cell>
          <cell r="Z3021">
            <v>0</v>
          </cell>
          <cell r="AA3021"/>
          <cell r="AB3021"/>
          <cell r="AC3021"/>
          <cell r="AD3021"/>
          <cell r="AE3021"/>
          <cell r="AF3021"/>
          <cell r="AG3021"/>
          <cell r="AH3021"/>
          <cell r="AI3021"/>
          <cell r="AJ3021"/>
          <cell r="AK3021"/>
          <cell r="AL3021"/>
        </row>
        <row r="3022">
          <cell r="D3022" t="str">
            <v>USD</v>
          </cell>
          <cell r="J3022" t="str">
            <v>LETRAS EN GARANTÍA</v>
          </cell>
          <cell r="L3022" t="str">
            <v>TASA CERO</v>
          </cell>
          <cell r="M3022" t="str">
            <v>Argentina</v>
          </cell>
          <cell r="Q3022" t="str">
            <v>No mercado</v>
          </cell>
          <cell r="R3022">
            <v>6.93</v>
          </cell>
          <cell r="S3022">
            <v>0</v>
          </cell>
          <cell r="T3022">
            <v>0</v>
          </cell>
          <cell r="U3022">
            <v>6.93</v>
          </cell>
          <cell r="V3022">
            <v>0</v>
          </cell>
          <cell r="W3022">
            <v>0</v>
          </cell>
          <cell r="X3022">
            <v>6.93</v>
          </cell>
          <cell r="Y3022">
            <v>0</v>
          </cell>
          <cell r="Z3022">
            <v>0</v>
          </cell>
          <cell r="AA3022"/>
          <cell r="AB3022"/>
          <cell r="AC3022"/>
          <cell r="AD3022"/>
          <cell r="AE3022"/>
          <cell r="AF3022"/>
          <cell r="AG3022"/>
          <cell r="AH3022"/>
          <cell r="AI3022"/>
          <cell r="AJ3022"/>
          <cell r="AK3022"/>
          <cell r="AL3022"/>
        </row>
        <row r="3023">
          <cell r="D3023" t="str">
            <v>USD</v>
          </cell>
          <cell r="J3023" t="str">
            <v>LETRAS EN GARANTÍA</v>
          </cell>
          <cell r="L3023" t="str">
            <v>TASA CERO</v>
          </cell>
          <cell r="M3023" t="str">
            <v>Argentina</v>
          </cell>
          <cell r="Q3023" t="str">
            <v>No mercado</v>
          </cell>
          <cell r="R3023">
            <v>6.93</v>
          </cell>
          <cell r="S3023">
            <v>0</v>
          </cell>
          <cell r="T3023">
            <v>0</v>
          </cell>
          <cell r="U3023">
            <v>6.93</v>
          </cell>
          <cell r="V3023">
            <v>0</v>
          </cell>
          <cell r="W3023">
            <v>0</v>
          </cell>
          <cell r="X3023">
            <v>6.93</v>
          </cell>
          <cell r="Y3023">
            <v>0</v>
          </cell>
          <cell r="Z3023">
            <v>0</v>
          </cell>
          <cell r="AA3023"/>
          <cell r="AB3023"/>
          <cell r="AC3023"/>
          <cell r="AD3023"/>
          <cell r="AE3023"/>
          <cell r="AF3023"/>
          <cell r="AG3023"/>
          <cell r="AH3023"/>
          <cell r="AI3023"/>
          <cell r="AJ3023"/>
          <cell r="AK3023"/>
          <cell r="AL3023"/>
        </row>
        <row r="3024">
          <cell r="D3024" t="str">
            <v>USD</v>
          </cell>
          <cell r="J3024" t="str">
            <v>LETRAS EN GARANTÍA</v>
          </cell>
          <cell r="L3024" t="str">
            <v>TASA CERO</v>
          </cell>
          <cell r="M3024" t="str">
            <v>Argentina</v>
          </cell>
          <cell r="Q3024" t="str">
            <v>No mercado</v>
          </cell>
          <cell r="R3024">
            <v>6.93</v>
          </cell>
          <cell r="S3024">
            <v>0</v>
          </cell>
          <cell r="T3024">
            <v>0</v>
          </cell>
          <cell r="U3024">
            <v>6.93</v>
          </cell>
          <cell r="V3024">
            <v>0</v>
          </cell>
          <cell r="W3024">
            <v>0</v>
          </cell>
          <cell r="X3024">
            <v>6.93</v>
          </cell>
          <cell r="Y3024">
            <v>0</v>
          </cell>
          <cell r="Z3024">
            <v>0</v>
          </cell>
          <cell r="AA3024"/>
          <cell r="AB3024"/>
          <cell r="AC3024"/>
          <cell r="AD3024"/>
          <cell r="AE3024"/>
          <cell r="AF3024"/>
          <cell r="AG3024"/>
          <cell r="AH3024"/>
          <cell r="AI3024"/>
          <cell r="AJ3024"/>
          <cell r="AK3024"/>
          <cell r="AL3024"/>
        </row>
        <row r="3025">
          <cell r="D3025" t="str">
            <v>USD</v>
          </cell>
          <cell r="J3025" t="str">
            <v>LETRAS EN GARANTÍA</v>
          </cell>
          <cell r="L3025" t="str">
            <v>TASA CERO</v>
          </cell>
          <cell r="M3025" t="str">
            <v>Argentina</v>
          </cell>
          <cell r="Q3025" t="str">
            <v>No mercado</v>
          </cell>
          <cell r="R3025">
            <v>6.93</v>
          </cell>
          <cell r="S3025">
            <v>0</v>
          </cell>
          <cell r="T3025">
            <v>0</v>
          </cell>
          <cell r="U3025">
            <v>6.93</v>
          </cell>
          <cell r="V3025">
            <v>0</v>
          </cell>
          <cell r="W3025">
            <v>0</v>
          </cell>
          <cell r="X3025">
            <v>6.93</v>
          </cell>
          <cell r="Y3025">
            <v>0</v>
          </cell>
          <cell r="Z3025">
            <v>0</v>
          </cell>
          <cell r="AA3025"/>
          <cell r="AB3025"/>
          <cell r="AC3025"/>
          <cell r="AD3025"/>
          <cell r="AE3025"/>
          <cell r="AF3025"/>
          <cell r="AG3025"/>
          <cell r="AH3025"/>
          <cell r="AI3025"/>
          <cell r="AJ3025"/>
          <cell r="AK3025"/>
          <cell r="AL3025"/>
        </row>
        <row r="3026">
          <cell r="D3026" t="str">
            <v>USD</v>
          </cell>
          <cell r="J3026" t="str">
            <v>LETRAS EN GARANTÍA</v>
          </cell>
          <cell r="L3026" t="str">
            <v>TASA CERO</v>
          </cell>
          <cell r="M3026" t="str">
            <v>Argentina</v>
          </cell>
          <cell r="Q3026" t="str">
            <v>No mercado</v>
          </cell>
          <cell r="R3026">
            <v>6.93</v>
          </cell>
          <cell r="S3026">
            <v>0</v>
          </cell>
          <cell r="T3026">
            <v>0</v>
          </cell>
          <cell r="U3026">
            <v>6.93</v>
          </cell>
          <cell r="V3026">
            <v>0</v>
          </cell>
          <cell r="W3026">
            <v>0</v>
          </cell>
          <cell r="X3026">
            <v>6.93</v>
          </cell>
          <cell r="Y3026">
            <v>0</v>
          </cell>
          <cell r="Z3026">
            <v>0</v>
          </cell>
          <cell r="AA3026"/>
          <cell r="AB3026"/>
          <cell r="AC3026"/>
          <cell r="AD3026"/>
          <cell r="AE3026"/>
          <cell r="AF3026"/>
          <cell r="AG3026"/>
          <cell r="AH3026"/>
          <cell r="AI3026"/>
          <cell r="AJ3026"/>
          <cell r="AK3026"/>
          <cell r="AL3026"/>
        </row>
        <row r="3027">
          <cell r="D3027" t="str">
            <v>USD</v>
          </cell>
          <cell r="J3027" t="str">
            <v>LETRAS EN GARANTÍA</v>
          </cell>
          <cell r="L3027" t="str">
            <v>TASA CERO</v>
          </cell>
          <cell r="M3027" t="str">
            <v>Argentina</v>
          </cell>
          <cell r="Q3027" t="str">
            <v>No mercado</v>
          </cell>
          <cell r="R3027">
            <v>6.93</v>
          </cell>
          <cell r="S3027">
            <v>0</v>
          </cell>
          <cell r="T3027">
            <v>0</v>
          </cell>
          <cell r="U3027">
            <v>6.93</v>
          </cell>
          <cell r="V3027">
            <v>0</v>
          </cell>
          <cell r="W3027">
            <v>0</v>
          </cell>
          <cell r="X3027">
            <v>6.93</v>
          </cell>
          <cell r="Y3027">
            <v>0</v>
          </cell>
          <cell r="Z3027">
            <v>0</v>
          </cell>
          <cell r="AA3027"/>
          <cell r="AB3027"/>
          <cell r="AC3027"/>
          <cell r="AD3027"/>
          <cell r="AE3027"/>
          <cell r="AF3027"/>
          <cell r="AG3027"/>
          <cell r="AH3027"/>
          <cell r="AI3027"/>
          <cell r="AJ3027"/>
          <cell r="AK3027"/>
          <cell r="AL3027"/>
        </row>
        <row r="3028">
          <cell r="D3028" t="str">
            <v>USD</v>
          </cell>
          <cell r="J3028" t="str">
            <v>LETRAS EN GARANTÍA</v>
          </cell>
          <cell r="L3028" t="str">
            <v>TASA CERO</v>
          </cell>
          <cell r="M3028" t="str">
            <v>Argentina</v>
          </cell>
          <cell r="Q3028" t="str">
            <v>No mercado</v>
          </cell>
          <cell r="R3028">
            <v>6.93</v>
          </cell>
          <cell r="S3028">
            <v>0</v>
          </cell>
          <cell r="T3028">
            <v>0</v>
          </cell>
          <cell r="U3028">
            <v>6.93</v>
          </cell>
          <cell r="V3028">
            <v>0</v>
          </cell>
          <cell r="W3028">
            <v>0</v>
          </cell>
          <cell r="X3028">
            <v>6.93</v>
          </cell>
          <cell r="Y3028">
            <v>0</v>
          </cell>
          <cell r="Z3028">
            <v>0</v>
          </cell>
          <cell r="AA3028"/>
          <cell r="AB3028"/>
          <cell r="AC3028"/>
          <cell r="AD3028"/>
          <cell r="AE3028"/>
          <cell r="AF3028"/>
          <cell r="AG3028"/>
          <cell r="AH3028"/>
          <cell r="AI3028"/>
          <cell r="AJ3028"/>
          <cell r="AK3028"/>
          <cell r="AL3028"/>
        </row>
        <row r="3029">
          <cell r="D3029" t="str">
            <v>USD</v>
          </cell>
          <cell r="J3029" t="str">
            <v>LETRAS EN GARANTÍA</v>
          </cell>
          <cell r="L3029" t="str">
            <v>TASA CERO</v>
          </cell>
          <cell r="M3029" t="str">
            <v>Argentina</v>
          </cell>
          <cell r="Q3029" t="str">
            <v>No mercado</v>
          </cell>
          <cell r="R3029">
            <v>6.93</v>
          </cell>
          <cell r="S3029">
            <v>0</v>
          </cell>
          <cell r="T3029">
            <v>0</v>
          </cell>
          <cell r="U3029">
            <v>6.93</v>
          </cell>
          <cell r="V3029">
            <v>0</v>
          </cell>
          <cell r="W3029">
            <v>0</v>
          </cell>
          <cell r="X3029">
            <v>6.93</v>
          </cell>
          <cell r="Y3029">
            <v>0</v>
          </cell>
          <cell r="Z3029">
            <v>0</v>
          </cell>
          <cell r="AA3029"/>
          <cell r="AB3029"/>
          <cell r="AC3029"/>
          <cell r="AD3029"/>
          <cell r="AE3029"/>
          <cell r="AF3029"/>
          <cell r="AG3029"/>
          <cell r="AH3029"/>
          <cell r="AI3029"/>
          <cell r="AJ3029"/>
          <cell r="AK3029"/>
          <cell r="AL3029"/>
        </row>
        <row r="3030">
          <cell r="D3030" t="str">
            <v>USD</v>
          </cell>
          <cell r="J3030" t="str">
            <v>LETRAS EN GARANTÍA</v>
          </cell>
          <cell r="L3030" t="str">
            <v>TASA CERO</v>
          </cell>
          <cell r="M3030" t="str">
            <v>Argentina</v>
          </cell>
          <cell r="Q3030" t="str">
            <v>No mercado</v>
          </cell>
          <cell r="R3030">
            <v>6.93</v>
          </cell>
          <cell r="S3030">
            <v>0</v>
          </cell>
          <cell r="T3030">
            <v>0</v>
          </cell>
          <cell r="U3030">
            <v>6.93</v>
          </cell>
          <cell r="V3030">
            <v>0</v>
          </cell>
          <cell r="W3030">
            <v>0</v>
          </cell>
          <cell r="X3030">
            <v>6.93</v>
          </cell>
          <cell r="Y3030">
            <v>0</v>
          </cell>
          <cell r="Z3030">
            <v>0</v>
          </cell>
          <cell r="AA3030"/>
          <cell r="AB3030"/>
          <cell r="AC3030"/>
          <cell r="AD3030"/>
          <cell r="AE3030"/>
          <cell r="AF3030"/>
          <cell r="AG3030"/>
          <cell r="AH3030"/>
          <cell r="AI3030"/>
          <cell r="AJ3030"/>
          <cell r="AK3030"/>
          <cell r="AL3030"/>
        </row>
        <row r="3031">
          <cell r="D3031" t="str">
            <v>USD</v>
          </cell>
          <cell r="J3031" t="str">
            <v>LETRAS EN GARANTÍA</v>
          </cell>
          <cell r="L3031" t="str">
            <v>TASA CERO</v>
          </cell>
          <cell r="M3031" t="str">
            <v>Argentina</v>
          </cell>
          <cell r="Q3031" t="str">
            <v>No mercado</v>
          </cell>
          <cell r="R3031">
            <v>6.93</v>
          </cell>
          <cell r="S3031">
            <v>0</v>
          </cell>
          <cell r="T3031">
            <v>0</v>
          </cell>
          <cell r="U3031">
            <v>6.93</v>
          </cell>
          <cell r="V3031">
            <v>0</v>
          </cell>
          <cell r="W3031">
            <v>0</v>
          </cell>
          <cell r="X3031">
            <v>6.93</v>
          </cell>
          <cell r="Y3031">
            <v>0</v>
          </cell>
          <cell r="Z3031">
            <v>0</v>
          </cell>
          <cell r="AA3031"/>
          <cell r="AB3031"/>
          <cell r="AC3031"/>
          <cell r="AD3031"/>
          <cell r="AE3031"/>
          <cell r="AF3031"/>
          <cell r="AG3031"/>
          <cell r="AH3031"/>
          <cell r="AI3031"/>
          <cell r="AJ3031"/>
          <cell r="AK3031"/>
          <cell r="AL3031"/>
        </row>
        <row r="3032">
          <cell r="D3032" t="str">
            <v>USD</v>
          </cell>
          <cell r="J3032" t="str">
            <v>LETRAS EN GARANTÍA</v>
          </cell>
          <cell r="L3032" t="str">
            <v>TASA CERO</v>
          </cell>
          <cell r="M3032" t="str">
            <v>Argentina</v>
          </cell>
          <cell r="Q3032" t="str">
            <v>No mercado</v>
          </cell>
          <cell r="R3032">
            <v>6.93</v>
          </cell>
          <cell r="S3032">
            <v>0</v>
          </cell>
          <cell r="T3032">
            <v>0</v>
          </cell>
          <cell r="U3032">
            <v>6.93</v>
          </cell>
          <cell r="V3032">
            <v>0</v>
          </cell>
          <cell r="W3032">
            <v>0</v>
          </cell>
          <cell r="X3032">
            <v>6.93</v>
          </cell>
          <cell r="Y3032">
            <v>0</v>
          </cell>
          <cell r="Z3032">
            <v>0</v>
          </cell>
          <cell r="AA3032"/>
          <cell r="AB3032"/>
          <cell r="AC3032"/>
          <cell r="AD3032"/>
          <cell r="AE3032"/>
          <cell r="AF3032"/>
          <cell r="AG3032"/>
          <cell r="AH3032"/>
          <cell r="AI3032"/>
          <cell r="AJ3032"/>
          <cell r="AK3032"/>
          <cell r="AL3032"/>
        </row>
        <row r="3033">
          <cell r="D3033" t="str">
            <v>USD</v>
          </cell>
          <cell r="J3033" t="str">
            <v>LETRAS EN GARANTÍA</v>
          </cell>
          <cell r="L3033" t="str">
            <v>TASA CERO</v>
          </cell>
          <cell r="M3033" t="str">
            <v>Argentina</v>
          </cell>
          <cell r="Q3033" t="str">
            <v>No mercado</v>
          </cell>
          <cell r="R3033">
            <v>6.93</v>
          </cell>
          <cell r="S3033">
            <v>0</v>
          </cell>
          <cell r="T3033">
            <v>0</v>
          </cell>
          <cell r="U3033">
            <v>6.93</v>
          </cell>
          <cell r="V3033">
            <v>0</v>
          </cell>
          <cell r="W3033">
            <v>0</v>
          </cell>
          <cell r="X3033">
            <v>6.93</v>
          </cell>
          <cell r="Y3033">
            <v>0</v>
          </cell>
          <cell r="Z3033">
            <v>0</v>
          </cell>
          <cell r="AA3033"/>
          <cell r="AB3033"/>
          <cell r="AC3033"/>
          <cell r="AD3033"/>
          <cell r="AE3033"/>
          <cell r="AF3033"/>
          <cell r="AG3033"/>
          <cell r="AH3033"/>
          <cell r="AI3033"/>
          <cell r="AJ3033"/>
          <cell r="AK3033"/>
          <cell r="AL3033"/>
        </row>
        <row r="3034">
          <cell r="D3034" t="str">
            <v>USD</v>
          </cell>
          <cell r="J3034" t="str">
            <v>LETRAS EN GARANTÍA</v>
          </cell>
          <cell r="L3034" t="str">
            <v>TASA CERO</v>
          </cell>
          <cell r="M3034" t="str">
            <v>Argentina</v>
          </cell>
          <cell r="Q3034" t="str">
            <v>No mercado</v>
          </cell>
          <cell r="R3034">
            <v>6.93</v>
          </cell>
          <cell r="S3034">
            <v>0</v>
          </cell>
          <cell r="T3034">
            <v>0</v>
          </cell>
          <cell r="U3034">
            <v>6.93</v>
          </cell>
          <cell r="V3034">
            <v>0</v>
          </cell>
          <cell r="W3034">
            <v>0</v>
          </cell>
          <cell r="X3034">
            <v>6.93</v>
          </cell>
          <cell r="Y3034">
            <v>0</v>
          </cell>
          <cell r="Z3034">
            <v>0</v>
          </cell>
          <cell r="AA3034"/>
          <cell r="AB3034"/>
          <cell r="AC3034"/>
          <cell r="AD3034"/>
          <cell r="AE3034"/>
          <cell r="AF3034"/>
          <cell r="AG3034"/>
          <cell r="AH3034"/>
          <cell r="AI3034"/>
          <cell r="AJ3034"/>
          <cell r="AK3034"/>
          <cell r="AL3034"/>
        </row>
        <row r="3035">
          <cell r="D3035" t="str">
            <v>USD</v>
          </cell>
          <cell r="J3035" t="str">
            <v>LETRAS EN GARANTÍA</v>
          </cell>
          <cell r="L3035" t="str">
            <v>TASA CERO</v>
          </cell>
          <cell r="M3035" t="str">
            <v>Argentina</v>
          </cell>
          <cell r="Q3035" t="str">
            <v>No mercado</v>
          </cell>
          <cell r="R3035">
            <v>6.93</v>
          </cell>
          <cell r="S3035">
            <v>0</v>
          </cell>
          <cell r="T3035">
            <v>0</v>
          </cell>
          <cell r="U3035">
            <v>6.93</v>
          </cell>
          <cell r="V3035">
            <v>0</v>
          </cell>
          <cell r="W3035">
            <v>0</v>
          </cell>
          <cell r="X3035">
            <v>6.93</v>
          </cell>
          <cell r="Y3035">
            <v>0</v>
          </cell>
          <cell r="Z3035">
            <v>0</v>
          </cell>
          <cell r="AA3035"/>
          <cell r="AB3035"/>
          <cell r="AC3035"/>
          <cell r="AD3035"/>
          <cell r="AE3035"/>
          <cell r="AF3035"/>
          <cell r="AG3035"/>
          <cell r="AH3035"/>
          <cell r="AI3035"/>
          <cell r="AJ3035"/>
          <cell r="AK3035"/>
          <cell r="AL3035"/>
        </row>
        <row r="3036">
          <cell r="D3036" t="str">
            <v>USD</v>
          </cell>
          <cell r="J3036" t="str">
            <v>LETRAS EN GARANTÍA</v>
          </cell>
          <cell r="L3036" t="str">
            <v>TASA CERO</v>
          </cell>
          <cell r="M3036" t="str">
            <v>Argentina</v>
          </cell>
          <cell r="Q3036" t="str">
            <v>No mercado</v>
          </cell>
          <cell r="R3036">
            <v>6.93</v>
          </cell>
          <cell r="S3036">
            <v>0</v>
          </cell>
          <cell r="T3036">
            <v>0</v>
          </cell>
          <cell r="U3036">
            <v>6.93</v>
          </cell>
          <cell r="V3036">
            <v>0</v>
          </cell>
          <cell r="W3036">
            <v>0</v>
          </cell>
          <cell r="X3036">
            <v>6.93</v>
          </cell>
          <cell r="Y3036">
            <v>0</v>
          </cell>
          <cell r="Z3036">
            <v>0</v>
          </cell>
          <cell r="AA3036"/>
          <cell r="AB3036"/>
          <cell r="AC3036"/>
          <cell r="AD3036"/>
          <cell r="AE3036"/>
          <cell r="AF3036"/>
          <cell r="AG3036"/>
          <cell r="AH3036"/>
          <cell r="AI3036"/>
          <cell r="AJ3036"/>
          <cell r="AK3036"/>
          <cell r="AL3036"/>
        </row>
        <row r="3037">
          <cell r="D3037" t="str">
            <v>USD</v>
          </cell>
          <cell r="J3037" t="str">
            <v>LETRAS EN GARANTÍA</v>
          </cell>
          <cell r="L3037" t="str">
            <v>TASA CERO</v>
          </cell>
          <cell r="M3037" t="str">
            <v>Argentina</v>
          </cell>
          <cell r="Q3037" t="str">
            <v>No mercado</v>
          </cell>
          <cell r="R3037">
            <v>6.93</v>
          </cell>
          <cell r="S3037">
            <v>0</v>
          </cell>
          <cell r="T3037">
            <v>0</v>
          </cell>
          <cell r="U3037">
            <v>6.93</v>
          </cell>
          <cell r="V3037">
            <v>0</v>
          </cell>
          <cell r="W3037">
            <v>0</v>
          </cell>
          <cell r="X3037">
            <v>6.93</v>
          </cell>
          <cell r="Y3037">
            <v>0</v>
          </cell>
          <cell r="Z3037">
            <v>0</v>
          </cell>
          <cell r="AA3037"/>
          <cell r="AB3037"/>
          <cell r="AC3037"/>
          <cell r="AD3037"/>
          <cell r="AE3037"/>
          <cell r="AF3037"/>
          <cell r="AG3037"/>
          <cell r="AH3037"/>
          <cell r="AI3037"/>
          <cell r="AJ3037"/>
          <cell r="AK3037"/>
          <cell r="AL3037"/>
        </row>
        <row r="3038">
          <cell r="D3038" t="str">
            <v>USD</v>
          </cell>
          <cell r="J3038" t="str">
            <v>LETRAS EN GARANTÍA</v>
          </cell>
          <cell r="L3038" t="str">
            <v>TASA CERO</v>
          </cell>
          <cell r="M3038" t="str">
            <v>Argentina</v>
          </cell>
          <cell r="Q3038" t="str">
            <v>No mercado</v>
          </cell>
          <cell r="R3038">
            <v>6.93</v>
          </cell>
          <cell r="S3038">
            <v>0</v>
          </cell>
          <cell r="T3038">
            <v>0</v>
          </cell>
          <cell r="U3038">
            <v>6.93</v>
          </cell>
          <cell r="V3038">
            <v>0</v>
          </cell>
          <cell r="W3038">
            <v>0</v>
          </cell>
          <cell r="X3038">
            <v>6.93</v>
          </cell>
          <cell r="Y3038">
            <v>0</v>
          </cell>
          <cell r="Z3038">
            <v>0</v>
          </cell>
          <cell r="AA3038"/>
          <cell r="AB3038"/>
          <cell r="AC3038"/>
          <cell r="AD3038"/>
          <cell r="AE3038"/>
          <cell r="AF3038"/>
          <cell r="AG3038"/>
          <cell r="AH3038"/>
          <cell r="AI3038"/>
          <cell r="AJ3038"/>
          <cell r="AK3038"/>
          <cell r="AL3038"/>
        </row>
        <row r="3039">
          <cell r="D3039" t="str">
            <v>USD</v>
          </cell>
          <cell r="J3039" t="str">
            <v>LETRAS EN GARANTÍA</v>
          </cell>
          <cell r="L3039" t="str">
            <v>TASA CERO</v>
          </cell>
          <cell r="M3039" t="str">
            <v>Argentina</v>
          </cell>
          <cell r="Q3039" t="str">
            <v>No mercado</v>
          </cell>
          <cell r="R3039">
            <v>6.93</v>
          </cell>
          <cell r="S3039">
            <v>0</v>
          </cell>
          <cell r="T3039">
            <v>0</v>
          </cell>
          <cell r="U3039">
            <v>6.93</v>
          </cell>
          <cell r="V3039">
            <v>0</v>
          </cell>
          <cell r="W3039">
            <v>0</v>
          </cell>
          <cell r="X3039">
            <v>6.93</v>
          </cell>
          <cell r="Y3039">
            <v>0</v>
          </cell>
          <cell r="Z3039">
            <v>0</v>
          </cell>
          <cell r="AA3039"/>
          <cell r="AB3039"/>
          <cell r="AC3039"/>
          <cell r="AD3039"/>
          <cell r="AE3039"/>
          <cell r="AF3039"/>
          <cell r="AG3039"/>
          <cell r="AH3039"/>
          <cell r="AI3039"/>
          <cell r="AJ3039"/>
          <cell r="AK3039"/>
          <cell r="AL3039"/>
        </row>
        <row r="3040">
          <cell r="D3040" t="str">
            <v>USD</v>
          </cell>
          <cell r="J3040" t="str">
            <v>LETRAS EN GARANTÍA</v>
          </cell>
          <cell r="L3040" t="str">
            <v>TASA CERO</v>
          </cell>
          <cell r="M3040" t="str">
            <v>Argentina</v>
          </cell>
          <cell r="Q3040" t="str">
            <v>No mercado</v>
          </cell>
          <cell r="R3040">
            <v>6.93</v>
          </cell>
          <cell r="S3040">
            <v>0</v>
          </cell>
          <cell r="T3040">
            <v>0</v>
          </cell>
          <cell r="U3040">
            <v>6.93</v>
          </cell>
          <cell r="V3040">
            <v>0</v>
          </cell>
          <cell r="W3040">
            <v>0</v>
          </cell>
          <cell r="X3040">
            <v>6.93</v>
          </cell>
          <cell r="Y3040">
            <v>0</v>
          </cell>
          <cell r="Z3040">
            <v>0</v>
          </cell>
          <cell r="AA3040"/>
          <cell r="AB3040"/>
          <cell r="AC3040"/>
          <cell r="AD3040"/>
          <cell r="AE3040"/>
          <cell r="AF3040"/>
          <cell r="AG3040"/>
          <cell r="AH3040"/>
          <cell r="AI3040"/>
          <cell r="AJ3040"/>
          <cell r="AK3040"/>
          <cell r="AL3040"/>
        </row>
        <row r="3041">
          <cell r="D3041" t="str">
            <v>USD</v>
          </cell>
          <cell r="J3041" t="str">
            <v>LETRAS EN GARANTÍA</v>
          </cell>
          <cell r="L3041" t="str">
            <v>TASA CERO</v>
          </cell>
          <cell r="M3041" t="str">
            <v>Argentina</v>
          </cell>
          <cell r="Q3041" t="str">
            <v>No mercado</v>
          </cell>
          <cell r="R3041">
            <v>6.93</v>
          </cell>
          <cell r="S3041">
            <v>0</v>
          </cell>
          <cell r="T3041">
            <v>0</v>
          </cell>
          <cell r="U3041">
            <v>6.93</v>
          </cell>
          <cell r="V3041">
            <v>0</v>
          </cell>
          <cell r="W3041">
            <v>0</v>
          </cell>
          <cell r="X3041">
            <v>6.93</v>
          </cell>
          <cell r="Y3041">
            <v>0</v>
          </cell>
          <cell r="Z3041">
            <v>0</v>
          </cell>
          <cell r="AA3041"/>
          <cell r="AB3041"/>
          <cell r="AC3041"/>
          <cell r="AD3041"/>
          <cell r="AE3041"/>
          <cell r="AF3041"/>
          <cell r="AG3041"/>
          <cell r="AH3041"/>
          <cell r="AI3041"/>
          <cell r="AJ3041"/>
          <cell r="AK3041"/>
          <cell r="AL3041"/>
        </row>
        <row r="3042">
          <cell r="D3042" t="str">
            <v>USD</v>
          </cell>
          <cell r="J3042" t="str">
            <v>LETRAS EN GARANTÍA</v>
          </cell>
          <cell r="L3042" t="str">
            <v>TASA CERO</v>
          </cell>
          <cell r="M3042" t="str">
            <v>Argentina</v>
          </cell>
          <cell r="Q3042" t="str">
            <v>No mercado</v>
          </cell>
          <cell r="R3042">
            <v>7</v>
          </cell>
          <cell r="S3042">
            <v>0</v>
          </cell>
          <cell r="T3042">
            <v>0</v>
          </cell>
          <cell r="U3042">
            <v>7</v>
          </cell>
          <cell r="V3042">
            <v>0</v>
          </cell>
          <cell r="W3042">
            <v>0</v>
          </cell>
          <cell r="X3042">
            <v>7</v>
          </cell>
          <cell r="Y3042">
            <v>0</v>
          </cell>
          <cell r="Z3042">
            <v>0</v>
          </cell>
          <cell r="AA3042"/>
          <cell r="AB3042"/>
          <cell r="AC3042"/>
          <cell r="AD3042"/>
          <cell r="AE3042"/>
          <cell r="AF3042"/>
          <cell r="AG3042"/>
          <cell r="AH3042"/>
          <cell r="AI3042"/>
          <cell r="AJ3042"/>
          <cell r="AK3042"/>
          <cell r="AL3042"/>
        </row>
        <row r="3043">
          <cell r="D3043" t="str">
            <v>USD</v>
          </cell>
          <cell r="J3043" t="str">
            <v>LETRAS EN GARANTÍA</v>
          </cell>
          <cell r="L3043" t="str">
            <v>TASA CERO</v>
          </cell>
          <cell r="M3043" t="str">
            <v>Argentina</v>
          </cell>
          <cell r="Q3043" t="str">
            <v>No mercado</v>
          </cell>
          <cell r="R3043">
            <v>7</v>
          </cell>
          <cell r="S3043">
            <v>0</v>
          </cell>
          <cell r="T3043">
            <v>0</v>
          </cell>
          <cell r="U3043">
            <v>7</v>
          </cell>
          <cell r="V3043">
            <v>0</v>
          </cell>
          <cell r="W3043">
            <v>0</v>
          </cell>
          <cell r="X3043">
            <v>7</v>
          </cell>
          <cell r="Y3043">
            <v>0</v>
          </cell>
          <cell r="Z3043">
            <v>0</v>
          </cell>
          <cell r="AA3043"/>
          <cell r="AB3043"/>
          <cell r="AC3043"/>
          <cell r="AD3043"/>
          <cell r="AE3043"/>
          <cell r="AF3043"/>
          <cell r="AG3043"/>
          <cell r="AH3043"/>
          <cell r="AI3043"/>
          <cell r="AJ3043"/>
          <cell r="AK3043"/>
          <cell r="AL3043"/>
        </row>
        <row r="3044">
          <cell r="D3044" t="str">
            <v>USD</v>
          </cell>
          <cell r="J3044" t="str">
            <v>LETRAS EN GARANTÍA</v>
          </cell>
          <cell r="L3044" t="str">
            <v>TASA CERO</v>
          </cell>
          <cell r="M3044" t="str">
            <v>Argentina</v>
          </cell>
          <cell r="Q3044" t="str">
            <v>No mercado</v>
          </cell>
          <cell r="R3044">
            <v>7</v>
          </cell>
          <cell r="S3044">
            <v>0</v>
          </cell>
          <cell r="T3044">
            <v>0</v>
          </cell>
          <cell r="U3044">
            <v>7</v>
          </cell>
          <cell r="V3044">
            <v>0</v>
          </cell>
          <cell r="W3044">
            <v>0</v>
          </cell>
          <cell r="X3044">
            <v>7</v>
          </cell>
          <cell r="Y3044">
            <v>0</v>
          </cell>
          <cell r="Z3044">
            <v>0</v>
          </cell>
          <cell r="AA3044"/>
          <cell r="AB3044"/>
          <cell r="AC3044"/>
          <cell r="AD3044"/>
          <cell r="AE3044"/>
          <cell r="AF3044"/>
          <cell r="AG3044"/>
          <cell r="AH3044"/>
          <cell r="AI3044"/>
          <cell r="AJ3044"/>
          <cell r="AK3044"/>
          <cell r="AL3044"/>
        </row>
        <row r="3045">
          <cell r="D3045" t="str">
            <v>USD</v>
          </cell>
          <cell r="J3045" t="str">
            <v>LETRAS EN GARANTÍA</v>
          </cell>
          <cell r="L3045" t="str">
            <v>TASA CERO</v>
          </cell>
          <cell r="M3045" t="str">
            <v>Argentina</v>
          </cell>
          <cell r="Q3045" t="str">
            <v>No mercado</v>
          </cell>
          <cell r="R3045">
            <v>7</v>
          </cell>
          <cell r="S3045">
            <v>0</v>
          </cell>
          <cell r="T3045">
            <v>0</v>
          </cell>
          <cell r="U3045">
            <v>7</v>
          </cell>
          <cell r="V3045">
            <v>0</v>
          </cell>
          <cell r="W3045">
            <v>0</v>
          </cell>
          <cell r="X3045">
            <v>7</v>
          </cell>
          <cell r="Y3045">
            <v>0</v>
          </cell>
          <cell r="Z3045">
            <v>0</v>
          </cell>
          <cell r="AA3045"/>
          <cell r="AB3045"/>
          <cell r="AC3045"/>
          <cell r="AD3045"/>
          <cell r="AE3045"/>
          <cell r="AF3045"/>
          <cell r="AG3045"/>
          <cell r="AH3045"/>
          <cell r="AI3045"/>
          <cell r="AJ3045"/>
          <cell r="AK3045"/>
          <cell r="AL3045"/>
        </row>
        <row r="3046">
          <cell r="D3046" t="str">
            <v>USD</v>
          </cell>
          <cell r="J3046" t="str">
            <v>LETRAS EN GARANTÍA</v>
          </cell>
          <cell r="L3046" t="str">
            <v>TASA CERO</v>
          </cell>
          <cell r="M3046" t="str">
            <v>Argentina</v>
          </cell>
          <cell r="Q3046" t="str">
            <v>No mercado</v>
          </cell>
          <cell r="R3046">
            <v>7</v>
          </cell>
          <cell r="S3046">
            <v>0</v>
          </cell>
          <cell r="T3046">
            <v>0</v>
          </cell>
          <cell r="U3046">
            <v>7</v>
          </cell>
          <cell r="V3046">
            <v>0</v>
          </cell>
          <cell r="W3046">
            <v>0</v>
          </cell>
          <cell r="X3046">
            <v>7</v>
          </cell>
          <cell r="Y3046">
            <v>0</v>
          </cell>
          <cell r="Z3046">
            <v>0</v>
          </cell>
          <cell r="AA3046"/>
          <cell r="AB3046"/>
          <cell r="AC3046"/>
          <cell r="AD3046"/>
          <cell r="AE3046"/>
          <cell r="AF3046"/>
          <cell r="AG3046"/>
          <cell r="AH3046"/>
          <cell r="AI3046"/>
          <cell r="AJ3046"/>
          <cell r="AK3046"/>
          <cell r="AL3046"/>
        </row>
        <row r="3047">
          <cell r="D3047" t="str">
            <v>USD</v>
          </cell>
          <cell r="J3047" t="str">
            <v>LETRAS EN GARANTÍA</v>
          </cell>
          <cell r="L3047" t="str">
            <v>TASA CERO</v>
          </cell>
          <cell r="M3047" t="str">
            <v>Argentina</v>
          </cell>
          <cell r="Q3047" t="str">
            <v>No mercado</v>
          </cell>
          <cell r="R3047">
            <v>7</v>
          </cell>
          <cell r="S3047">
            <v>0</v>
          </cell>
          <cell r="T3047">
            <v>0</v>
          </cell>
          <cell r="U3047">
            <v>7</v>
          </cell>
          <cell r="V3047">
            <v>0</v>
          </cell>
          <cell r="W3047">
            <v>0</v>
          </cell>
          <cell r="X3047">
            <v>7</v>
          </cell>
          <cell r="Y3047">
            <v>0</v>
          </cell>
          <cell r="Z3047">
            <v>0</v>
          </cell>
          <cell r="AA3047"/>
          <cell r="AB3047"/>
          <cell r="AC3047"/>
          <cell r="AD3047"/>
          <cell r="AE3047"/>
          <cell r="AF3047"/>
          <cell r="AG3047"/>
          <cell r="AH3047"/>
          <cell r="AI3047"/>
          <cell r="AJ3047"/>
          <cell r="AK3047"/>
          <cell r="AL3047"/>
        </row>
        <row r="3048">
          <cell r="D3048" t="str">
            <v>USD</v>
          </cell>
          <cell r="J3048" t="str">
            <v>LETRAS EN GARANTÍA</v>
          </cell>
          <cell r="L3048" t="str">
            <v>TASA CERO</v>
          </cell>
          <cell r="M3048" t="str">
            <v>Argentina</v>
          </cell>
          <cell r="Q3048" t="str">
            <v>No mercado</v>
          </cell>
          <cell r="R3048">
            <v>7</v>
          </cell>
          <cell r="S3048">
            <v>0</v>
          </cell>
          <cell r="T3048">
            <v>0</v>
          </cell>
          <cell r="U3048">
            <v>7</v>
          </cell>
          <cell r="V3048">
            <v>0</v>
          </cell>
          <cell r="W3048">
            <v>0</v>
          </cell>
          <cell r="X3048">
            <v>7</v>
          </cell>
          <cell r="Y3048">
            <v>0</v>
          </cell>
          <cell r="Z3048">
            <v>0</v>
          </cell>
          <cell r="AA3048"/>
          <cell r="AB3048"/>
          <cell r="AC3048"/>
          <cell r="AD3048"/>
          <cell r="AE3048"/>
          <cell r="AF3048"/>
          <cell r="AG3048"/>
          <cell r="AH3048"/>
          <cell r="AI3048"/>
          <cell r="AJ3048"/>
          <cell r="AK3048"/>
          <cell r="AL3048"/>
        </row>
        <row r="3049">
          <cell r="D3049" t="str">
            <v>USD</v>
          </cell>
          <cell r="J3049" t="str">
            <v>LETRAS EN GARANTÍA</v>
          </cell>
          <cell r="L3049" t="str">
            <v>TASA CERO</v>
          </cell>
          <cell r="M3049" t="str">
            <v>Argentina</v>
          </cell>
          <cell r="Q3049" t="str">
            <v>No mercado</v>
          </cell>
          <cell r="R3049">
            <v>7</v>
          </cell>
          <cell r="S3049">
            <v>0</v>
          </cell>
          <cell r="T3049">
            <v>0</v>
          </cell>
          <cell r="U3049">
            <v>7</v>
          </cell>
          <cell r="V3049">
            <v>0</v>
          </cell>
          <cell r="W3049">
            <v>0</v>
          </cell>
          <cell r="X3049">
            <v>7</v>
          </cell>
          <cell r="Y3049">
            <v>0</v>
          </cell>
          <cell r="Z3049">
            <v>0</v>
          </cell>
          <cell r="AA3049"/>
          <cell r="AB3049"/>
          <cell r="AC3049"/>
          <cell r="AD3049"/>
          <cell r="AE3049"/>
          <cell r="AF3049"/>
          <cell r="AG3049"/>
          <cell r="AH3049"/>
          <cell r="AI3049"/>
          <cell r="AJ3049"/>
          <cell r="AK3049"/>
          <cell r="AL3049"/>
        </row>
        <row r="3050">
          <cell r="D3050" t="str">
            <v>USD</v>
          </cell>
          <cell r="J3050" t="str">
            <v>LETRAS EN GARANTÍA</v>
          </cell>
          <cell r="L3050" t="str">
            <v>TASA CERO</v>
          </cell>
          <cell r="M3050" t="str">
            <v>Argentina</v>
          </cell>
          <cell r="Q3050" t="str">
            <v>No mercado</v>
          </cell>
          <cell r="R3050">
            <v>7</v>
          </cell>
          <cell r="S3050">
            <v>0</v>
          </cell>
          <cell r="T3050">
            <v>0</v>
          </cell>
          <cell r="U3050">
            <v>7</v>
          </cell>
          <cell r="V3050">
            <v>0</v>
          </cell>
          <cell r="W3050">
            <v>0</v>
          </cell>
          <cell r="X3050">
            <v>7</v>
          </cell>
          <cell r="Y3050">
            <v>0</v>
          </cell>
          <cell r="Z3050">
            <v>0</v>
          </cell>
          <cell r="AA3050"/>
          <cell r="AB3050"/>
          <cell r="AC3050"/>
          <cell r="AD3050"/>
          <cell r="AE3050"/>
          <cell r="AF3050"/>
          <cell r="AG3050"/>
          <cell r="AH3050"/>
          <cell r="AI3050"/>
          <cell r="AJ3050"/>
          <cell r="AK3050"/>
          <cell r="AL3050"/>
        </row>
        <row r="3051">
          <cell r="D3051" t="str">
            <v>USD</v>
          </cell>
          <cell r="J3051" t="str">
            <v>LETRAS EN GARANTÍA</v>
          </cell>
          <cell r="L3051" t="str">
            <v>TASA CERO</v>
          </cell>
          <cell r="M3051" t="str">
            <v>Argentina</v>
          </cell>
          <cell r="Q3051" t="str">
            <v>No mercado</v>
          </cell>
          <cell r="R3051">
            <v>7</v>
          </cell>
          <cell r="S3051">
            <v>0</v>
          </cell>
          <cell r="T3051">
            <v>0</v>
          </cell>
          <cell r="U3051">
            <v>7</v>
          </cell>
          <cell r="V3051">
            <v>0</v>
          </cell>
          <cell r="W3051">
            <v>0</v>
          </cell>
          <cell r="X3051">
            <v>7</v>
          </cell>
          <cell r="Y3051">
            <v>0</v>
          </cell>
          <cell r="Z3051">
            <v>0</v>
          </cell>
          <cell r="AA3051"/>
          <cell r="AB3051"/>
          <cell r="AC3051"/>
          <cell r="AD3051"/>
          <cell r="AE3051"/>
          <cell r="AF3051"/>
          <cell r="AG3051"/>
          <cell r="AH3051"/>
          <cell r="AI3051"/>
          <cell r="AJ3051"/>
          <cell r="AK3051"/>
          <cell r="AL3051"/>
        </row>
        <row r="3052">
          <cell r="D3052" t="str">
            <v>USD</v>
          </cell>
          <cell r="J3052" t="str">
            <v>LETRAS EN GARANTÍA</v>
          </cell>
          <cell r="L3052" t="str">
            <v>TASA CERO</v>
          </cell>
          <cell r="M3052" t="str">
            <v>Argentina</v>
          </cell>
          <cell r="Q3052" t="str">
            <v>No mercado</v>
          </cell>
          <cell r="R3052">
            <v>7</v>
          </cell>
          <cell r="S3052">
            <v>0</v>
          </cell>
          <cell r="T3052">
            <v>0</v>
          </cell>
          <cell r="U3052">
            <v>7</v>
          </cell>
          <cell r="V3052">
            <v>0</v>
          </cell>
          <cell r="W3052">
            <v>0</v>
          </cell>
          <cell r="X3052">
            <v>7</v>
          </cell>
          <cell r="Y3052">
            <v>0</v>
          </cell>
          <cell r="Z3052">
            <v>0</v>
          </cell>
          <cell r="AA3052"/>
          <cell r="AB3052"/>
          <cell r="AC3052"/>
          <cell r="AD3052"/>
          <cell r="AE3052"/>
          <cell r="AF3052"/>
          <cell r="AG3052"/>
          <cell r="AH3052"/>
          <cell r="AI3052"/>
          <cell r="AJ3052"/>
          <cell r="AK3052"/>
          <cell r="AL3052"/>
        </row>
        <row r="3053">
          <cell r="D3053" t="str">
            <v>USD</v>
          </cell>
          <cell r="J3053" t="str">
            <v>LETRAS EN GARANTÍA</v>
          </cell>
          <cell r="L3053" t="str">
            <v>TASA CERO</v>
          </cell>
          <cell r="M3053" t="str">
            <v>Argentina</v>
          </cell>
          <cell r="Q3053" t="str">
            <v>No mercado</v>
          </cell>
          <cell r="R3053">
            <v>7</v>
          </cell>
          <cell r="S3053">
            <v>0</v>
          </cell>
          <cell r="T3053">
            <v>0</v>
          </cell>
          <cell r="U3053">
            <v>7</v>
          </cell>
          <cell r="V3053">
            <v>0</v>
          </cell>
          <cell r="W3053">
            <v>0</v>
          </cell>
          <cell r="X3053">
            <v>7</v>
          </cell>
          <cell r="Y3053">
            <v>0</v>
          </cell>
          <cell r="Z3053">
            <v>0</v>
          </cell>
          <cell r="AA3053"/>
          <cell r="AB3053"/>
          <cell r="AC3053"/>
          <cell r="AD3053"/>
          <cell r="AE3053"/>
          <cell r="AF3053"/>
          <cell r="AG3053"/>
          <cell r="AH3053"/>
          <cell r="AI3053"/>
          <cell r="AJ3053"/>
          <cell r="AK3053"/>
          <cell r="AL3053"/>
        </row>
        <row r="3054">
          <cell r="D3054" t="str">
            <v>USD</v>
          </cell>
          <cell r="J3054" t="str">
            <v>LETRAS EN GARANTÍA</v>
          </cell>
          <cell r="L3054" t="str">
            <v>TASA CERO</v>
          </cell>
          <cell r="M3054" t="str">
            <v>Argentina</v>
          </cell>
          <cell r="Q3054" t="str">
            <v>No mercado</v>
          </cell>
          <cell r="R3054">
            <v>7</v>
          </cell>
          <cell r="S3054">
            <v>0</v>
          </cell>
          <cell r="T3054">
            <v>0</v>
          </cell>
          <cell r="U3054">
            <v>7</v>
          </cell>
          <cell r="V3054">
            <v>0</v>
          </cell>
          <cell r="W3054">
            <v>0</v>
          </cell>
          <cell r="X3054">
            <v>7</v>
          </cell>
          <cell r="Y3054">
            <v>0</v>
          </cell>
          <cell r="Z3054">
            <v>0</v>
          </cell>
          <cell r="AA3054"/>
          <cell r="AB3054"/>
          <cell r="AC3054"/>
          <cell r="AD3054"/>
          <cell r="AE3054"/>
          <cell r="AF3054"/>
          <cell r="AG3054"/>
          <cell r="AH3054"/>
          <cell r="AI3054"/>
          <cell r="AJ3054"/>
          <cell r="AK3054"/>
          <cell r="AL3054"/>
        </row>
        <row r="3055">
          <cell r="D3055" t="str">
            <v>USD</v>
          </cell>
          <cell r="J3055" t="str">
            <v>LETRAS EN GARANTÍA</v>
          </cell>
          <cell r="L3055" t="str">
            <v>TASA CERO</v>
          </cell>
          <cell r="M3055" t="str">
            <v>Argentina</v>
          </cell>
          <cell r="Q3055" t="str">
            <v>No mercado</v>
          </cell>
          <cell r="R3055">
            <v>7</v>
          </cell>
          <cell r="S3055">
            <v>0</v>
          </cell>
          <cell r="T3055">
            <v>0</v>
          </cell>
          <cell r="U3055">
            <v>7</v>
          </cell>
          <cell r="V3055">
            <v>0</v>
          </cell>
          <cell r="W3055">
            <v>0</v>
          </cell>
          <cell r="X3055">
            <v>7</v>
          </cell>
          <cell r="Y3055">
            <v>0</v>
          </cell>
          <cell r="Z3055">
            <v>0</v>
          </cell>
          <cell r="AA3055"/>
          <cell r="AB3055"/>
          <cell r="AC3055"/>
          <cell r="AD3055"/>
          <cell r="AE3055"/>
          <cell r="AF3055"/>
          <cell r="AG3055"/>
          <cell r="AH3055"/>
          <cell r="AI3055"/>
          <cell r="AJ3055"/>
          <cell r="AK3055"/>
          <cell r="AL3055"/>
        </row>
        <row r="3056">
          <cell r="D3056" t="str">
            <v>USD</v>
          </cell>
          <cell r="J3056" t="str">
            <v>LETRAS EN GARANTÍA</v>
          </cell>
          <cell r="L3056" t="str">
            <v>TASA CERO</v>
          </cell>
          <cell r="M3056" t="str">
            <v>Argentina</v>
          </cell>
          <cell r="Q3056" t="str">
            <v>No mercado</v>
          </cell>
          <cell r="R3056">
            <v>7</v>
          </cell>
          <cell r="S3056">
            <v>0</v>
          </cell>
          <cell r="T3056">
            <v>0</v>
          </cell>
          <cell r="U3056">
            <v>7</v>
          </cell>
          <cell r="V3056">
            <v>0</v>
          </cell>
          <cell r="W3056">
            <v>0</v>
          </cell>
          <cell r="X3056">
            <v>7</v>
          </cell>
          <cell r="Y3056">
            <v>0</v>
          </cell>
          <cell r="Z3056">
            <v>0</v>
          </cell>
          <cell r="AA3056"/>
          <cell r="AB3056"/>
          <cell r="AC3056"/>
          <cell r="AD3056"/>
          <cell r="AE3056"/>
          <cell r="AF3056"/>
          <cell r="AG3056"/>
          <cell r="AH3056"/>
          <cell r="AI3056"/>
          <cell r="AJ3056"/>
          <cell r="AK3056"/>
          <cell r="AL3056"/>
        </row>
        <row r="3057">
          <cell r="D3057" t="str">
            <v>USD</v>
          </cell>
          <cell r="J3057" t="str">
            <v>LETRAS EN GARANTÍA</v>
          </cell>
          <cell r="L3057" t="str">
            <v>TASA CERO</v>
          </cell>
          <cell r="M3057" t="str">
            <v>Argentina</v>
          </cell>
          <cell r="Q3057" t="str">
            <v>No mercado</v>
          </cell>
          <cell r="R3057">
            <v>7</v>
          </cell>
          <cell r="S3057">
            <v>0</v>
          </cell>
          <cell r="T3057">
            <v>0</v>
          </cell>
          <cell r="U3057">
            <v>7</v>
          </cell>
          <cell r="V3057">
            <v>0</v>
          </cell>
          <cell r="W3057">
            <v>0</v>
          </cell>
          <cell r="X3057">
            <v>7</v>
          </cell>
          <cell r="Y3057">
            <v>0</v>
          </cell>
          <cell r="Z3057">
            <v>0</v>
          </cell>
          <cell r="AA3057"/>
          <cell r="AB3057"/>
          <cell r="AC3057"/>
          <cell r="AD3057"/>
          <cell r="AE3057"/>
          <cell r="AF3057"/>
          <cell r="AG3057"/>
          <cell r="AH3057"/>
          <cell r="AI3057"/>
          <cell r="AJ3057"/>
          <cell r="AK3057"/>
          <cell r="AL3057"/>
        </row>
        <row r="3058">
          <cell r="D3058" t="str">
            <v>USD</v>
          </cell>
          <cell r="J3058" t="str">
            <v>LETRAS EN GARANTÍA</v>
          </cell>
          <cell r="L3058" t="str">
            <v>TASA CERO</v>
          </cell>
          <cell r="M3058" t="str">
            <v>Argentina</v>
          </cell>
          <cell r="Q3058" t="str">
            <v>No mercado</v>
          </cell>
          <cell r="R3058">
            <v>7</v>
          </cell>
          <cell r="S3058">
            <v>0</v>
          </cell>
          <cell r="T3058">
            <v>0</v>
          </cell>
          <cell r="U3058">
            <v>7</v>
          </cell>
          <cell r="V3058">
            <v>0</v>
          </cell>
          <cell r="W3058">
            <v>0</v>
          </cell>
          <cell r="X3058">
            <v>7</v>
          </cell>
          <cell r="Y3058">
            <v>0</v>
          </cell>
          <cell r="Z3058">
            <v>0</v>
          </cell>
          <cell r="AA3058"/>
          <cell r="AB3058"/>
          <cell r="AC3058"/>
          <cell r="AD3058"/>
          <cell r="AE3058"/>
          <cell r="AF3058"/>
          <cell r="AG3058"/>
          <cell r="AH3058"/>
          <cell r="AI3058"/>
          <cell r="AJ3058"/>
          <cell r="AK3058"/>
          <cell r="AL3058"/>
        </row>
        <row r="3059">
          <cell r="D3059" t="str">
            <v>USD</v>
          </cell>
          <cell r="J3059" t="str">
            <v>LETRAS EN GARANTÍA</v>
          </cell>
          <cell r="L3059" t="str">
            <v>TASA CERO</v>
          </cell>
          <cell r="M3059" t="str">
            <v>Argentina</v>
          </cell>
          <cell r="Q3059" t="str">
            <v>No mercado</v>
          </cell>
          <cell r="R3059">
            <v>7</v>
          </cell>
          <cell r="S3059">
            <v>0</v>
          </cell>
          <cell r="T3059">
            <v>0</v>
          </cell>
          <cell r="U3059">
            <v>7</v>
          </cell>
          <cell r="V3059">
            <v>0</v>
          </cell>
          <cell r="W3059">
            <v>0</v>
          </cell>
          <cell r="X3059">
            <v>7</v>
          </cell>
          <cell r="Y3059">
            <v>0</v>
          </cell>
          <cell r="Z3059">
            <v>0</v>
          </cell>
          <cell r="AA3059"/>
          <cell r="AB3059"/>
          <cell r="AC3059"/>
          <cell r="AD3059"/>
          <cell r="AE3059"/>
          <cell r="AF3059"/>
          <cell r="AG3059"/>
          <cell r="AH3059"/>
          <cell r="AI3059"/>
          <cell r="AJ3059"/>
          <cell r="AK3059"/>
          <cell r="AL3059"/>
        </row>
        <row r="3060">
          <cell r="D3060" t="str">
            <v>USD</v>
          </cell>
          <cell r="J3060" t="str">
            <v>LETRAS EN GARANTÍA</v>
          </cell>
          <cell r="L3060" t="str">
            <v>TASA CERO</v>
          </cell>
          <cell r="M3060" t="str">
            <v>Argentina</v>
          </cell>
          <cell r="Q3060" t="str">
            <v>No mercado</v>
          </cell>
          <cell r="R3060">
            <v>7</v>
          </cell>
          <cell r="S3060">
            <v>0</v>
          </cell>
          <cell r="T3060">
            <v>0</v>
          </cell>
          <cell r="U3060">
            <v>7</v>
          </cell>
          <cell r="V3060">
            <v>0</v>
          </cell>
          <cell r="W3060">
            <v>0</v>
          </cell>
          <cell r="X3060">
            <v>7</v>
          </cell>
          <cell r="Y3060">
            <v>0</v>
          </cell>
          <cell r="Z3060">
            <v>0</v>
          </cell>
          <cell r="AA3060"/>
          <cell r="AB3060"/>
          <cell r="AC3060"/>
          <cell r="AD3060"/>
          <cell r="AE3060"/>
          <cell r="AF3060"/>
          <cell r="AG3060"/>
          <cell r="AH3060"/>
          <cell r="AI3060"/>
          <cell r="AJ3060"/>
          <cell r="AK3060"/>
          <cell r="AL3060"/>
        </row>
        <row r="3061">
          <cell r="D3061" t="str">
            <v>USD</v>
          </cell>
          <cell r="J3061" t="str">
            <v>LETRAS EN GARANTÍA</v>
          </cell>
          <cell r="L3061" t="str">
            <v>TASA CERO</v>
          </cell>
          <cell r="M3061" t="str">
            <v>Argentina</v>
          </cell>
          <cell r="Q3061" t="str">
            <v>No mercado</v>
          </cell>
          <cell r="R3061">
            <v>7</v>
          </cell>
          <cell r="S3061">
            <v>0</v>
          </cell>
          <cell r="T3061">
            <v>0</v>
          </cell>
          <cell r="U3061">
            <v>7</v>
          </cell>
          <cell r="V3061">
            <v>0</v>
          </cell>
          <cell r="W3061">
            <v>0</v>
          </cell>
          <cell r="X3061">
            <v>7</v>
          </cell>
          <cell r="Y3061">
            <v>0</v>
          </cell>
          <cell r="Z3061">
            <v>0</v>
          </cell>
          <cell r="AA3061"/>
          <cell r="AB3061"/>
          <cell r="AC3061"/>
          <cell r="AD3061"/>
          <cell r="AE3061"/>
          <cell r="AF3061"/>
          <cell r="AG3061"/>
          <cell r="AH3061"/>
          <cell r="AI3061"/>
          <cell r="AJ3061"/>
          <cell r="AK3061"/>
          <cell r="AL3061"/>
        </row>
        <row r="3062">
          <cell r="D3062" t="str">
            <v>USD</v>
          </cell>
          <cell r="J3062" t="str">
            <v>LETRAS EN GARANTÍA</v>
          </cell>
          <cell r="L3062" t="str">
            <v>TASA CERO</v>
          </cell>
          <cell r="M3062" t="str">
            <v>Argentina</v>
          </cell>
          <cell r="Q3062" t="str">
            <v>No mercado</v>
          </cell>
          <cell r="R3062">
            <v>7</v>
          </cell>
          <cell r="S3062">
            <v>0</v>
          </cell>
          <cell r="T3062">
            <v>0</v>
          </cell>
          <cell r="U3062">
            <v>7</v>
          </cell>
          <cell r="V3062">
            <v>0</v>
          </cell>
          <cell r="W3062">
            <v>0</v>
          </cell>
          <cell r="X3062">
            <v>7</v>
          </cell>
          <cell r="Y3062">
            <v>0</v>
          </cell>
          <cell r="Z3062">
            <v>0</v>
          </cell>
          <cell r="AA3062"/>
          <cell r="AB3062"/>
          <cell r="AC3062"/>
          <cell r="AD3062"/>
          <cell r="AE3062"/>
          <cell r="AF3062"/>
          <cell r="AG3062"/>
          <cell r="AH3062"/>
          <cell r="AI3062"/>
          <cell r="AJ3062"/>
          <cell r="AK3062"/>
          <cell r="AL3062"/>
        </row>
        <row r="3063">
          <cell r="D3063" t="str">
            <v>USD</v>
          </cell>
          <cell r="J3063" t="str">
            <v>LETRAS EN GARANTÍA</v>
          </cell>
          <cell r="L3063" t="str">
            <v>TASA CERO</v>
          </cell>
          <cell r="M3063" t="str">
            <v>Argentina</v>
          </cell>
          <cell r="Q3063" t="str">
            <v>No mercado</v>
          </cell>
          <cell r="R3063">
            <v>7</v>
          </cell>
          <cell r="S3063">
            <v>0</v>
          </cell>
          <cell r="T3063">
            <v>0</v>
          </cell>
          <cell r="U3063">
            <v>7</v>
          </cell>
          <cell r="V3063">
            <v>0</v>
          </cell>
          <cell r="W3063">
            <v>0</v>
          </cell>
          <cell r="X3063">
            <v>7</v>
          </cell>
          <cell r="Y3063">
            <v>0</v>
          </cell>
          <cell r="Z3063">
            <v>0</v>
          </cell>
          <cell r="AA3063"/>
          <cell r="AB3063"/>
          <cell r="AC3063"/>
          <cell r="AD3063"/>
          <cell r="AE3063"/>
          <cell r="AF3063"/>
          <cell r="AG3063"/>
          <cell r="AH3063"/>
          <cell r="AI3063"/>
          <cell r="AJ3063"/>
          <cell r="AK3063"/>
          <cell r="AL3063"/>
        </row>
        <row r="3064">
          <cell r="D3064" t="str">
            <v>USD</v>
          </cell>
          <cell r="J3064" t="str">
            <v>LETRAS EN GARANTÍA</v>
          </cell>
          <cell r="L3064" t="str">
            <v>TASA CERO</v>
          </cell>
          <cell r="M3064" t="str">
            <v>Argentina</v>
          </cell>
          <cell r="Q3064" t="str">
            <v>No mercado</v>
          </cell>
          <cell r="R3064">
            <v>7</v>
          </cell>
          <cell r="S3064">
            <v>0</v>
          </cell>
          <cell r="T3064">
            <v>0</v>
          </cell>
          <cell r="U3064">
            <v>7</v>
          </cell>
          <cell r="V3064">
            <v>0</v>
          </cell>
          <cell r="W3064">
            <v>0</v>
          </cell>
          <cell r="X3064">
            <v>7</v>
          </cell>
          <cell r="Y3064">
            <v>0</v>
          </cell>
          <cell r="Z3064">
            <v>0</v>
          </cell>
          <cell r="AA3064"/>
          <cell r="AB3064"/>
          <cell r="AC3064"/>
          <cell r="AD3064"/>
          <cell r="AE3064"/>
          <cell r="AF3064"/>
          <cell r="AG3064"/>
          <cell r="AH3064"/>
          <cell r="AI3064"/>
          <cell r="AJ3064"/>
          <cell r="AK3064"/>
          <cell r="AL3064"/>
        </row>
        <row r="3065">
          <cell r="D3065" t="str">
            <v>USD</v>
          </cell>
          <cell r="J3065" t="str">
            <v>LETRAS EN GARANTÍA</v>
          </cell>
          <cell r="L3065" t="str">
            <v>TASA CERO</v>
          </cell>
          <cell r="M3065" t="str">
            <v>Argentina</v>
          </cell>
          <cell r="Q3065" t="str">
            <v>No mercado</v>
          </cell>
          <cell r="R3065">
            <v>7</v>
          </cell>
          <cell r="S3065">
            <v>0</v>
          </cell>
          <cell r="T3065">
            <v>0</v>
          </cell>
          <cell r="U3065">
            <v>7</v>
          </cell>
          <cell r="V3065">
            <v>0</v>
          </cell>
          <cell r="W3065">
            <v>0</v>
          </cell>
          <cell r="X3065">
            <v>7</v>
          </cell>
          <cell r="Y3065">
            <v>0</v>
          </cell>
          <cell r="Z3065">
            <v>0</v>
          </cell>
          <cell r="AA3065"/>
          <cell r="AB3065"/>
          <cell r="AC3065"/>
          <cell r="AD3065"/>
          <cell r="AE3065"/>
          <cell r="AF3065"/>
          <cell r="AG3065"/>
          <cell r="AH3065"/>
          <cell r="AI3065"/>
          <cell r="AJ3065"/>
          <cell r="AK3065"/>
          <cell r="AL3065"/>
        </row>
        <row r="3066">
          <cell r="D3066" t="str">
            <v>USD</v>
          </cell>
          <cell r="J3066" t="str">
            <v>LETRAS EN GARANTÍA</v>
          </cell>
          <cell r="L3066" t="str">
            <v>TASA CERO</v>
          </cell>
          <cell r="M3066" t="str">
            <v>Argentina</v>
          </cell>
          <cell r="Q3066" t="str">
            <v>No mercado</v>
          </cell>
          <cell r="R3066">
            <v>7</v>
          </cell>
          <cell r="S3066">
            <v>0</v>
          </cell>
          <cell r="T3066">
            <v>0</v>
          </cell>
          <cell r="U3066">
            <v>7</v>
          </cell>
          <cell r="V3066">
            <v>0</v>
          </cell>
          <cell r="W3066">
            <v>0</v>
          </cell>
          <cell r="X3066">
            <v>7</v>
          </cell>
          <cell r="Y3066">
            <v>0</v>
          </cell>
          <cell r="Z3066">
            <v>0</v>
          </cell>
          <cell r="AA3066"/>
          <cell r="AB3066"/>
          <cell r="AC3066"/>
          <cell r="AD3066"/>
          <cell r="AE3066"/>
          <cell r="AF3066"/>
          <cell r="AG3066"/>
          <cell r="AH3066"/>
          <cell r="AI3066"/>
          <cell r="AJ3066"/>
          <cell r="AK3066"/>
          <cell r="AL3066"/>
        </row>
        <row r="3067">
          <cell r="D3067" t="str">
            <v>USD</v>
          </cell>
          <cell r="J3067" t="str">
            <v>LETRAS EN GARANTÍA</v>
          </cell>
          <cell r="L3067" t="str">
            <v>TASA CERO</v>
          </cell>
          <cell r="M3067" t="str">
            <v>Argentina</v>
          </cell>
          <cell r="Q3067" t="str">
            <v>No mercado</v>
          </cell>
          <cell r="R3067">
            <v>7</v>
          </cell>
          <cell r="S3067">
            <v>0</v>
          </cell>
          <cell r="T3067">
            <v>0</v>
          </cell>
          <cell r="U3067">
            <v>7</v>
          </cell>
          <cell r="V3067">
            <v>0</v>
          </cell>
          <cell r="W3067">
            <v>0</v>
          </cell>
          <cell r="X3067">
            <v>7</v>
          </cell>
          <cell r="Y3067">
            <v>0</v>
          </cell>
          <cell r="Z3067">
            <v>0</v>
          </cell>
          <cell r="AA3067"/>
          <cell r="AB3067"/>
          <cell r="AC3067"/>
          <cell r="AD3067"/>
          <cell r="AE3067"/>
          <cell r="AF3067"/>
          <cell r="AG3067"/>
          <cell r="AH3067"/>
          <cell r="AI3067"/>
          <cell r="AJ3067"/>
          <cell r="AK3067"/>
          <cell r="AL3067"/>
        </row>
        <row r="3068">
          <cell r="D3068" t="str">
            <v>USD</v>
          </cell>
          <cell r="J3068" t="str">
            <v>LETRAS EN GARANTÍA</v>
          </cell>
          <cell r="L3068" t="str">
            <v>TASA CERO</v>
          </cell>
          <cell r="M3068" t="str">
            <v>Argentina</v>
          </cell>
          <cell r="Q3068" t="str">
            <v>No mercado</v>
          </cell>
          <cell r="R3068">
            <v>7</v>
          </cell>
          <cell r="S3068">
            <v>0</v>
          </cell>
          <cell r="T3068">
            <v>0</v>
          </cell>
          <cell r="U3068">
            <v>7</v>
          </cell>
          <cell r="V3068">
            <v>0</v>
          </cell>
          <cell r="W3068">
            <v>0</v>
          </cell>
          <cell r="X3068">
            <v>7</v>
          </cell>
          <cell r="Y3068">
            <v>0</v>
          </cell>
          <cell r="Z3068">
            <v>0</v>
          </cell>
          <cell r="AA3068"/>
          <cell r="AB3068"/>
          <cell r="AC3068"/>
          <cell r="AD3068"/>
          <cell r="AE3068"/>
          <cell r="AF3068"/>
          <cell r="AG3068"/>
          <cell r="AH3068"/>
          <cell r="AI3068"/>
          <cell r="AJ3068"/>
          <cell r="AK3068"/>
          <cell r="AL3068"/>
        </row>
        <row r="3069">
          <cell r="D3069" t="str">
            <v>USD</v>
          </cell>
          <cell r="J3069" t="str">
            <v>LETRAS EN GARANTÍA</v>
          </cell>
          <cell r="L3069" t="str">
            <v>TASA CERO</v>
          </cell>
          <cell r="M3069" t="str">
            <v>Argentina</v>
          </cell>
          <cell r="Q3069" t="str">
            <v>No mercado</v>
          </cell>
          <cell r="R3069">
            <v>7</v>
          </cell>
          <cell r="S3069">
            <v>0</v>
          </cell>
          <cell r="T3069">
            <v>0</v>
          </cell>
          <cell r="U3069">
            <v>7</v>
          </cell>
          <cell r="V3069">
            <v>0</v>
          </cell>
          <cell r="W3069">
            <v>0</v>
          </cell>
          <cell r="X3069">
            <v>7</v>
          </cell>
          <cell r="Y3069">
            <v>0</v>
          </cell>
          <cell r="Z3069">
            <v>0</v>
          </cell>
          <cell r="AA3069"/>
          <cell r="AB3069"/>
          <cell r="AC3069"/>
          <cell r="AD3069"/>
          <cell r="AE3069"/>
          <cell r="AF3069"/>
          <cell r="AG3069"/>
          <cell r="AH3069"/>
          <cell r="AI3069"/>
          <cell r="AJ3069"/>
          <cell r="AK3069"/>
          <cell r="AL3069"/>
        </row>
        <row r="3070">
          <cell r="D3070" t="str">
            <v>USD</v>
          </cell>
          <cell r="J3070" t="str">
            <v>LETRAS EN GARANTÍA</v>
          </cell>
          <cell r="L3070" t="str">
            <v>TASA CERO</v>
          </cell>
          <cell r="M3070" t="str">
            <v>Argentina</v>
          </cell>
          <cell r="Q3070" t="str">
            <v>No mercado</v>
          </cell>
          <cell r="R3070">
            <v>7</v>
          </cell>
          <cell r="S3070">
            <v>0</v>
          </cell>
          <cell r="T3070">
            <v>0</v>
          </cell>
          <cell r="U3070">
            <v>7</v>
          </cell>
          <cell r="V3070">
            <v>0</v>
          </cell>
          <cell r="W3070">
            <v>0</v>
          </cell>
          <cell r="X3070">
            <v>7</v>
          </cell>
          <cell r="Y3070">
            <v>0</v>
          </cell>
          <cell r="Z3070">
            <v>0</v>
          </cell>
          <cell r="AA3070"/>
          <cell r="AB3070"/>
          <cell r="AC3070"/>
          <cell r="AD3070"/>
          <cell r="AE3070"/>
          <cell r="AF3070"/>
          <cell r="AG3070"/>
          <cell r="AH3070"/>
          <cell r="AI3070"/>
          <cell r="AJ3070"/>
          <cell r="AK3070"/>
          <cell r="AL3070"/>
        </row>
        <row r="3071">
          <cell r="D3071" t="str">
            <v>USD</v>
          </cell>
          <cell r="J3071" t="str">
            <v>LETRAS EN GARANTÍA</v>
          </cell>
          <cell r="L3071" t="str">
            <v>TASA CERO</v>
          </cell>
          <cell r="M3071" t="str">
            <v>Argentina</v>
          </cell>
          <cell r="Q3071" t="str">
            <v>No mercado</v>
          </cell>
          <cell r="R3071">
            <v>7</v>
          </cell>
          <cell r="S3071">
            <v>0</v>
          </cell>
          <cell r="T3071">
            <v>0</v>
          </cell>
          <cell r="U3071">
            <v>7</v>
          </cell>
          <cell r="V3071">
            <v>0</v>
          </cell>
          <cell r="W3071">
            <v>0</v>
          </cell>
          <cell r="X3071">
            <v>7</v>
          </cell>
          <cell r="Y3071">
            <v>0</v>
          </cell>
          <cell r="Z3071">
            <v>0</v>
          </cell>
          <cell r="AA3071"/>
          <cell r="AB3071"/>
          <cell r="AC3071"/>
          <cell r="AD3071"/>
          <cell r="AE3071"/>
          <cell r="AF3071"/>
          <cell r="AG3071"/>
          <cell r="AH3071"/>
          <cell r="AI3071"/>
          <cell r="AJ3071"/>
          <cell r="AK3071"/>
          <cell r="AL3071"/>
        </row>
        <row r="3072">
          <cell r="D3072" t="str">
            <v>USD</v>
          </cell>
          <cell r="J3072" t="str">
            <v>LETRAS EN GARANTÍA</v>
          </cell>
          <cell r="L3072" t="str">
            <v>TASA CERO</v>
          </cell>
          <cell r="M3072" t="str">
            <v>Argentina</v>
          </cell>
          <cell r="Q3072" t="str">
            <v>No mercado</v>
          </cell>
          <cell r="R3072">
            <v>7</v>
          </cell>
          <cell r="S3072">
            <v>0</v>
          </cell>
          <cell r="T3072">
            <v>0</v>
          </cell>
          <cell r="U3072">
            <v>7</v>
          </cell>
          <cell r="V3072">
            <v>0</v>
          </cell>
          <cell r="W3072">
            <v>0</v>
          </cell>
          <cell r="X3072">
            <v>7</v>
          </cell>
          <cell r="Y3072">
            <v>0</v>
          </cell>
          <cell r="Z3072">
            <v>0</v>
          </cell>
          <cell r="AA3072"/>
          <cell r="AB3072"/>
          <cell r="AC3072"/>
          <cell r="AD3072"/>
          <cell r="AE3072"/>
          <cell r="AF3072"/>
          <cell r="AG3072"/>
          <cell r="AH3072"/>
          <cell r="AI3072"/>
          <cell r="AJ3072"/>
          <cell r="AK3072"/>
          <cell r="AL3072"/>
        </row>
        <row r="3073">
          <cell r="D3073" t="str">
            <v>USD</v>
          </cell>
          <cell r="J3073" t="str">
            <v>LETRAS EN GARANTÍA</v>
          </cell>
          <cell r="L3073" t="str">
            <v>TASA CERO</v>
          </cell>
          <cell r="M3073" t="str">
            <v>Argentina</v>
          </cell>
          <cell r="Q3073" t="str">
            <v>No mercado</v>
          </cell>
          <cell r="R3073">
            <v>7</v>
          </cell>
          <cell r="S3073">
            <v>0</v>
          </cell>
          <cell r="T3073">
            <v>0</v>
          </cell>
          <cell r="U3073">
            <v>7</v>
          </cell>
          <cell r="V3073">
            <v>0</v>
          </cell>
          <cell r="W3073">
            <v>0</v>
          </cell>
          <cell r="X3073">
            <v>7</v>
          </cell>
          <cell r="Y3073">
            <v>0</v>
          </cell>
          <cell r="Z3073">
            <v>0</v>
          </cell>
          <cell r="AA3073"/>
          <cell r="AB3073"/>
          <cell r="AC3073"/>
          <cell r="AD3073"/>
          <cell r="AE3073"/>
          <cell r="AF3073"/>
          <cell r="AG3073"/>
          <cell r="AH3073"/>
          <cell r="AI3073"/>
          <cell r="AJ3073"/>
          <cell r="AK3073"/>
          <cell r="AL3073"/>
        </row>
        <row r="3074">
          <cell r="D3074" t="str">
            <v>USD</v>
          </cell>
          <cell r="J3074" t="str">
            <v>LETRAS EN GARANTÍA</v>
          </cell>
          <cell r="L3074" t="str">
            <v>TASA CERO</v>
          </cell>
          <cell r="M3074" t="str">
            <v>Argentina</v>
          </cell>
          <cell r="Q3074" t="str">
            <v>No mercado</v>
          </cell>
          <cell r="R3074">
            <v>7</v>
          </cell>
          <cell r="S3074">
            <v>0</v>
          </cell>
          <cell r="T3074">
            <v>0</v>
          </cell>
          <cell r="U3074">
            <v>7</v>
          </cell>
          <cell r="V3074">
            <v>0</v>
          </cell>
          <cell r="W3074">
            <v>0</v>
          </cell>
          <cell r="X3074">
            <v>7</v>
          </cell>
          <cell r="Y3074">
            <v>0</v>
          </cell>
          <cell r="Z3074">
            <v>0</v>
          </cell>
          <cell r="AA3074"/>
          <cell r="AB3074"/>
          <cell r="AC3074"/>
          <cell r="AD3074"/>
          <cell r="AE3074"/>
          <cell r="AF3074"/>
          <cell r="AG3074"/>
          <cell r="AH3074"/>
          <cell r="AI3074"/>
          <cell r="AJ3074"/>
          <cell r="AK3074"/>
          <cell r="AL3074"/>
        </row>
        <row r="3075">
          <cell r="D3075" t="str">
            <v>USD</v>
          </cell>
          <cell r="J3075" t="str">
            <v>LETRAS EN GARANTÍA</v>
          </cell>
          <cell r="L3075" t="str">
            <v>TASA CERO</v>
          </cell>
          <cell r="M3075" t="str">
            <v>Argentina</v>
          </cell>
          <cell r="Q3075" t="str">
            <v>No mercado</v>
          </cell>
          <cell r="R3075">
            <v>7</v>
          </cell>
          <cell r="S3075">
            <v>0</v>
          </cell>
          <cell r="T3075">
            <v>0</v>
          </cell>
          <cell r="U3075">
            <v>7</v>
          </cell>
          <cell r="V3075">
            <v>0</v>
          </cell>
          <cell r="W3075">
            <v>0</v>
          </cell>
          <cell r="X3075">
            <v>7</v>
          </cell>
          <cell r="Y3075">
            <v>0</v>
          </cell>
          <cell r="Z3075">
            <v>0</v>
          </cell>
          <cell r="AA3075"/>
          <cell r="AB3075"/>
          <cell r="AC3075"/>
          <cell r="AD3075"/>
          <cell r="AE3075"/>
          <cell r="AF3075"/>
          <cell r="AG3075"/>
          <cell r="AH3075"/>
          <cell r="AI3075"/>
          <cell r="AJ3075"/>
          <cell r="AK3075"/>
          <cell r="AL3075"/>
        </row>
        <row r="3076">
          <cell r="D3076" t="str">
            <v>USD</v>
          </cell>
          <cell r="J3076" t="str">
            <v>LETRAS EN GARANTÍA</v>
          </cell>
          <cell r="L3076" t="str">
            <v>TASA CERO</v>
          </cell>
          <cell r="M3076" t="str">
            <v>Argentina</v>
          </cell>
          <cell r="Q3076" t="str">
            <v>No mercado</v>
          </cell>
          <cell r="R3076">
            <v>7</v>
          </cell>
          <cell r="S3076">
            <v>0</v>
          </cell>
          <cell r="T3076">
            <v>0</v>
          </cell>
          <cell r="U3076">
            <v>7</v>
          </cell>
          <cell r="V3076">
            <v>0</v>
          </cell>
          <cell r="W3076">
            <v>0</v>
          </cell>
          <cell r="X3076">
            <v>7</v>
          </cell>
          <cell r="Y3076">
            <v>0</v>
          </cell>
          <cell r="Z3076">
            <v>0</v>
          </cell>
          <cell r="AA3076"/>
          <cell r="AB3076"/>
          <cell r="AC3076"/>
          <cell r="AD3076"/>
          <cell r="AE3076"/>
          <cell r="AF3076"/>
          <cell r="AG3076"/>
          <cell r="AH3076"/>
          <cell r="AI3076"/>
          <cell r="AJ3076"/>
          <cell r="AK3076"/>
          <cell r="AL3076"/>
        </row>
        <row r="3077">
          <cell r="D3077" t="str">
            <v>USD</v>
          </cell>
          <cell r="J3077" t="str">
            <v>LETRAS EN GARANTÍA</v>
          </cell>
          <cell r="L3077" t="str">
            <v>TASA CERO</v>
          </cell>
          <cell r="M3077" t="str">
            <v>Argentina</v>
          </cell>
          <cell r="Q3077" t="str">
            <v>No mercado</v>
          </cell>
          <cell r="R3077">
            <v>7</v>
          </cell>
          <cell r="S3077">
            <v>0</v>
          </cell>
          <cell r="T3077">
            <v>0</v>
          </cell>
          <cell r="U3077">
            <v>7</v>
          </cell>
          <cell r="V3077">
            <v>0</v>
          </cell>
          <cell r="W3077">
            <v>0</v>
          </cell>
          <cell r="X3077">
            <v>7</v>
          </cell>
          <cell r="Y3077">
            <v>0</v>
          </cell>
          <cell r="Z3077">
            <v>0</v>
          </cell>
          <cell r="AA3077"/>
          <cell r="AB3077"/>
          <cell r="AC3077"/>
          <cell r="AD3077"/>
          <cell r="AE3077"/>
          <cell r="AF3077"/>
          <cell r="AG3077"/>
          <cell r="AH3077"/>
          <cell r="AI3077"/>
          <cell r="AJ3077"/>
          <cell r="AK3077"/>
          <cell r="AL3077"/>
        </row>
        <row r="3078">
          <cell r="D3078" t="str">
            <v>USD</v>
          </cell>
          <cell r="J3078" t="str">
            <v>LETRAS EN GARANTÍA</v>
          </cell>
          <cell r="L3078" t="str">
            <v>TASA CERO</v>
          </cell>
          <cell r="M3078" t="str">
            <v>Argentina</v>
          </cell>
          <cell r="Q3078" t="str">
            <v>No mercado</v>
          </cell>
          <cell r="R3078">
            <v>7</v>
          </cell>
          <cell r="S3078">
            <v>0</v>
          </cell>
          <cell r="T3078">
            <v>0</v>
          </cell>
          <cell r="U3078">
            <v>7</v>
          </cell>
          <cell r="V3078">
            <v>0</v>
          </cell>
          <cell r="W3078">
            <v>0</v>
          </cell>
          <cell r="X3078">
            <v>7</v>
          </cell>
          <cell r="Y3078">
            <v>0</v>
          </cell>
          <cell r="Z3078">
            <v>0</v>
          </cell>
          <cell r="AA3078"/>
          <cell r="AB3078"/>
          <cell r="AC3078"/>
          <cell r="AD3078"/>
          <cell r="AE3078"/>
          <cell r="AF3078"/>
          <cell r="AG3078"/>
          <cell r="AH3078"/>
          <cell r="AI3078"/>
          <cell r="AJ3078"/>
          <cell r="AK3078"/>
          <cell r="AL3078"/>
        </row>
        <row r="3079">
          <cell r="D3079" t="str">
            <v>USD</v>
          </cell>
          <cell r="J3079" t="str">
            <v>LETRAS EN GARANTÍA</v>
          </cell>
          <cell r="L3079" t="str">
            <v>TASA CERO</v>
          </cell>
          <cell r="M3079" t="str">
            <v>Argentina</v>
          </cell>
          <cell r="Q3079" t="str">
            <v>No mercado</v>
          </cell>
          <cell r="R3079">
            <v>7</v>
          </cell>
          <cell r="S3079">
            <v>0</v>
          </cell>
          <cell r="T3079">
            <v>0</v>
          </cell>
          <cell r="U3079">
            <v>7</v>
          </cell>
          <cell r="V3079">
            <v>0</v>
          </cell>
          <cell r="W3079">
            <v>0</v>
          </cell>
          <cell r="X3079">
            <v>7</v>
          </cell>
          <cell r="Y3079">
            <v>0</v>
          </cell>
          <cell r="Z3079">
            <v>0</v>
          </cell>
          <cell r="AA3079"/>
          <cell r="AB3079"/>
          <cell r="AC3079"/>
          <cell r="AD3079"/>
          <cell r="AE3079"/>
          <cell r="AF3079"/>
          <cell r="AG3079"/>
          <cell r="AH3079"/>
          <cell r="AI3079"/>
          <cell r="AJ3079"/>
          <cell r="AK3079"/>
          <cell r="AL3079"/>
        </row>
        <row r="3080">
          <cell r="D3080" t="str">
            <v>USD</v>
          </cell>
          <cell r="J3080" t="str">
            <v>LETRAS EN GARANTÍA</v>
          </cell>
          <cell r="L3080" t="str">
            <v>TASA CERO</v>
          </cell>
          <cell r="M3080" t="str">
            <v>Argentina</v>
          </cell>
          <cell r="Q3080" t="str">
            <v>No mercado</v>
          </cell>
          <cell r="R3080">
            <v>7</v>
          </cell>
          <cell r="S3080">
            <v>0</v>
          </cell>
          <cell r="T3080">
            <v>0</v>
          </cell>
          <cell r="U3080">
            <v>7</v>
          </cell>
          <cell r="V3080">
            <v>0</v>
          </cell>
          <cell r="W3080">
            <v>0</v>
          </cell>
          <cell r="X3080">
            <v>7</v>
          </cell>
          <cell r="Y3080">
            <v>0</v>
          </cell>
          <cell r="Z3080">
            <v>0</v>
          </cell>
          <cell r="AA3080"/>
          <cell r="AB3080"/>
          <cell r="AC3080"/>
          <cell r="AD3080"/>
          <cell r="AE3080"/>
          <cell r="AF3080"/>
          <cell r="AG3080"/>
          <cell r="AH3080"/>
          <cell r="AI3080"/>
          <cell r="AJ3080"/>
          <cell r="AK3080"/>
          <cell r="AL3080"/>
        </row>
        <row r="3081">
          <cell r="D3081" t="str">
            <v>USD</v>
          </cell>
          <cell r="J3081" t="str">
            <v>LETRAS EN GARANTÍA</v>
          </cell>
          <cell r="L3081" t="str">
            <v>TASA CERO</v>
          </cell>
          <cell r="M3081" t="str">
            <v>Argentina</v>
          </cell>
          <cell r="Q3081" t="str">
            <v>No mercado</v>
          </cell>
          <cell r="R3081">
            <v>7</v>
          </cell>
          <cell r="S3081">
            <v>0</v>
          </cell>
          <cell r="T3081">
            <v>0</v>
          </cell>
          <cell r="U3081">
            <v>7</v>
          </cell>
          <cell r="V3081">
            <v>0</v>
          </cell>
          <cell r="W3081">
            <v>0</v>
          </cell>
          <cell r="X3081">
            <v>7</v>
          </cell>
          <cell r="Y3081">
            <v>0</v>
          </cell>
          <cell r="Z3081">
            <v>0</v>
          </cell>
          <cell r="AA3081"/>
          <cell r="AB3081"/>
          <cell r="AC3081"/>
          <cell r="AD3081"/>
          <cell r="AE3081"/>
          <cell r="AF3081"/>
          <cell r="AG3081"/>
          <cell r="AH3081"/>
          <cell r="AI3081"/>
          <cell r="AJ3081"/>
          <cell r="AK3081"/>
          <cell r="AL3081"/>
        </row>
        <row r="3082">
          <cell r="D3082" t="str">
            <v>USD</v>
          </cell>
          <cell r="J3082" t="str">
            <v>LETRAS EN GARANTÍA</v>
          </cell>
          <cell r="L3082" t="str">
            <v>TASA CERO</v>
          </cell>
          <cell r="M3082" t="str">
            <v>Argentina</v>
          </cell>
          <cell r="Q3082" t="str">
            <v>No mercado</v>
          </cell>
          <cell r="R3082">
            <v>7</v>
          </cell>
          <cell r="S3082">
            <v>0</v>
          </cell>
          <cell r="T3082">
            <v>0</v>
          </cell>
          <cell r="U3082">
            <v>7</v>
          </cell>
          <cell r="V3082">
            <v>0</v>
          </cell>
          <cell r="W3082">
            <v>0</v>
          </cell>
          <cell r="X3082">
            <v>7</v>
          </cell>
          <cell r="Y3082">
            <v>0</v>
          </cell>
          <cell r="Z3082">
            <v>0</v>
          </cell>
          <cell r="AA3082"/>
          <cell r="AB3082"/>
          <cell r="AC3082"/>
          <cell r="AD3082"/>
          <cell r="AE3082"/>
          <cell r="AF3082"/>
          <cell r="AG3082"/>
          <cell r="AH3082"/>
          <cell r="AI3082"/>
          <cell r="AJ3082"/>
          <cell r="AK3082"/>
          <cell r="AL3082"/>
        </row>
        <row r="3083">
          <cell r="D3083" t="str">
            <v>USD</v>
          </cell>
          <cell r="J3083" t="str">
            <v>LETRAS EN GARANTÍA</v>
          </cell>
          <cell r="L3083" t="str">
            <v>TASA CERO</v>
          </cell>
          <cell r="M3083" t="str">
            <v>Argentina</v>
          </cell>
          <cell r="Q3083" t="str">
            <v>No mercado</v>
          </cell>
          <cell r="R3083">
            <v>7</v>
          </cell>
          <cell r="S3083">
            <v>0</v>
          </cell>
          <cell r="T3083">
            <v>0</v>
          </cell>
          <cell r="U3083">
            <v>7</v>
          </cell>
          <cell r="V3083">
            <v>0</v>
          </cell>
          <cell r="W3083">
            <v>0</v>
          </cell>
          <cell r="X3083">
            <v>7</v>
          </cell>
          <cell r="Y3083">
            <v>0</v>
          </cell>
          <cell r="Z3083">
            <v>0</v>
          </cell>
          <cell r="AA3083"/>
          <cell r="AB3083"/>
          <cell r="AC3083"/>
          <cell r="AD3083"/>
          <cell r="AE3083"/>
          <cell r="AF3083"/>
          <cell r="AG3083"/>
          <cell r="AH3083"/>
          <cell r="AI3083"/>
          <cell r="AJ3083"/>
          <cell r="AK3083"/>
          <cell r="AL3083"/>
        </row>
        <row r="3084">
          <cell r="D3084" t="str">
            <v>USD</v>
          </cell>
          <cell r="J3084" t="str">
            <v>LETRAS EN GARANTÍA</v>
          </cell>
          <cell r="L3084" t="str">
            <v>TASA CERO</v>
          </cell>
          <cell r="M3084" t="str">
            <v>Argentina</v>
          </cell>
          <cell r="Q3084" t="str">
            <v>No mercado</v>
          </cell>
          <cell r="R3084">
            <v>7</v>
          </cell>
          <cell r="S3084">
            <v>0</v>
          </cell>
          <cell r="T3084">
            <v>0</v>
          </cell>
          <cell r="U3084">
            <v>7</v>
          </cell>
          <cell r="V3084">
            <v>0</v>
          </cell>
          <cell r="W3084">
            <v>0</v>
          </cell>
          <cell r="X3084">
            <v>7</v>
          </cell>
          <cell r="Y3084">
            <v>0</v>
          </cell>
          <cell r="Z3084">
            <v>0</v>
          </cell>
          <cell r="AA3084"/>
          <cell r="AB3084"/>
          <cell r="AC3084"/>
          <cell r="AD3084"/>
          <cell r="AE3084"/>
          <cell r="AF3084"/>
          <cell r="AG3084"/>
          <cell r="AH3084"/>
          <cell r="AI3084"/>
          <cell r="AJ3084"/>
          <cell r="AK3084"/>
          <cell r="AL3084"/>
        </row>
        <row r="3085">
          <cell r="D3085" t="str">
            <v>USD</v>
          </cell>
          <cell r="J3085" t="str">
            <v>LETRAS EN GARANTÍA</v>
          </cell>
          <cell r="L3085" t="str">
            <v>TASA CERO</v>
          </cell>
          <cell r="M3085" t="str">
            <v>Argentina</v>
          </cell>
          <cell r="Q3085" t="str">
            <v>No mercado</v>
          </cell>
          <cell r="R3085">
            <v>7</v>
          </cell>
          <cell r="S3085">
            <v>0</v>
          </cell>
          <cell r="T3085">
            <v>0</v>
          </cell>
          <cell r="U3085">
            <v>7</v>
          </cell>
          <cell r="V3085">
            <v>0</v>
          </cell>
          <cell r="W3085">
            <v>0</v>
          </cell>
          <cell r="X3085">
            <v>7</v>
          </cell>
          <cell r="Y3085">
            <v>0</v>
          </cell>
          <cell r="Z3085">
            <v>0</v>
          </cell>
          <cell r="AA3085"/>
          <cell r="AB3085"/>
          <cell r="AC3085"/>
          <cell r="AD3085"/>
          <cell r="AE3085"/>
          <cell r="AF3085"/>
          <cell r="AG3085"/>
          <cell r="AH3085"/>
          <cell r="AI3085"/>
          <cell r="AJ3085"/>
          <cell r="AK3085"/>
          <cell r="AL3085"/>
        </row>
        <row r="3086">
          <cell r="D3086" t="str">
            <v>USD</v>
          </cell>
          <cell r="J3086" t="str">
            <v>LETRAS EN GARANTÍA</v>
          </cell>
          <cell r="L3086" t="str">
            <v>TASA CERO</v>
          </cell>
          <cell r="M3086" t="str">
            <v>Argentina</v>
          </cell>
          <cell r="Q3086" t="str">
            <v>No mercado</v>
          </cell>
          <cell r="R3086">
            <v>7</v>
          </cell>
          <cell r="S3086">
            <v>0</v>
          </cell>
          <cell r="T3086">
            <v>0</v>
          </cell>
          <cell r="U3086">
            <v>7</v>
          </cell>
          <cell r="V3086">
            <v>0</v>
          </cell>
          <cell r="W3086">
            <v>0</v>
          </cell>
          <cell r="X3086">
            <v>7</v>
          </cell>
          <cell r="Y3086">
            <v>0</v>
          </cell>
          <cell r="Z3086">
            <v>0</v>
          </cell>
          <cell r="AA3086"/>
          <cell r="AB3086"/>
          <cell r="AC3086"/>
          <cell r="AD3086"/>
          <cell r="AE3086"/>
          <cell r="AF3086"/>
          <cell r="AG3086"/>
          <cell r="AH3086"/>
          <cell r="AI3086"/>
          <cell r="AJ3086"/>
          <cell r="AK3086"/>
          <cell r="AL3086"/>
        </row>
        <row r="3087">
          <cell r="D3087" t="str">
            <v>USD</v>
          </cell>
          <cell r="J3087" t="str">
            <v>LETRAS EN GARANTÍA</v>
          </cell>
          <cell r="L3087" t="str">
            <v>TASA CERO</v>
          </cell>
          <cell r="M3087" t="str">
            <v>Argentina</v>
          </cell>
          <cell r="Q3087" t="str">
            <v>No mercado</v>
          </cell>
          <cell r="R3087">
            <v>7</v>
          </cell>
          <cell r="S3087">
            <v>0</v>
          </cell>
          <cell r="T3087">
            <v>0</v>
          </cell>
          <cell r="U3087">
            <v>7</v>
          </cell>
          <cell r="V3087">
            <v>0</v>
          </cell>
          <cell r="W3087">
            <v>0</v>
          </cell>
          <cell r="X3087">
            <v>7</v>
          </cell>
          <cell r="Y3087">
            <v>0</v>
          </cell>
          <cell r="Z3087">
            <v>0</v>
          </cell>
          <cell r="AA3087"/>
          <cell r="AB3087"/>
          <cell r="AC3087"/>
          <cell r="AD3087"/>
          <cell r="AE3087"/>
          <cell r="AF3087"/>
          <cell r="AG3087"/>
          <cell r="AH3087"/>
          <cell r="AI3087"/>
          <cell r="AJ3087"/>
          <cell r="AK3087"/>
          <cell r="AL3087"/>
        </row>
        <row r="3088">
          <cell r="D3088" t="str">
            <v>USD</v>
          </cell>
          <cell r="J3088" t="str">
            <v>LETRAS EN GARANTÍA</v>
          </cell>
          <cell r="L3088" t="str">
            <v>TASA CERO</v>
          </cell>
          <cell r="M3088" t="str">
            <v>Argentina</v>
          </cell>
          <cell r="Q3088" t="str">
            <v>No mercado</v>
          </cell>
          <cell r="R3088">
            <v>7</v>
          </cell>
          <cell r="S3088">
            <v>0</v>
          </cell>
          <cell r="T3088">
            <v>0</v>
          </cell>
          <cell r="U3088">
            <v>7</v>
          </cell>
          <cell r="V3088">
            <v>0</v>
          </cell>
          <cell r="W3088">
            <v>0</v>
          </cell>
          <cell r="X3088">
            <v>7</v>
          </cell>
          <cell r="Y3088">
            <v>0</v>
          </cell>
          <cell r="Z3088">
            <v>0</v>
          </cell>
          <cell r="AA3088"/>
          <cell r="AB3088"/>
          <cell r="AC3088"/>
          <cell r="AD3088"/>
          <cell r="AE3088"/>
          <cell r="AF3088"/>
          <cell r="AG3088"/>
          <cell r="AH3088"/>
          <cell r="AI3088"/>
          <cell r="AJ3088"/>
          <cell r="AK3088"/>
          <cell r="AL3088"/>
        </row>
        <row r="3089">
          <cell r="D3089" t="str">
            <v>USD</v>
          </cell>
          <cell r="J3089" t="str">
            <v>LETRAS EN GARANTÍA</v>
          </cell>
          <cell r="L3089" t="str">
            <v>TASA CERO</v>
          </cell>
          <cell r="M3089" t="str">
            <v>Argentina</v>
          </cell>
          <cell r="Q3089" t="str">
            <v>No mercado</v>
          </cell>
          <cell r="R3089">
            <v>7</v>
          </cell>
          <cell r="S3089">
            <v>0</v>
          </cell>
          <cell r="T3089">
            <v>0</v>
          </cell>
          <cell r="U3089">
            <v>7</v>
          </cell>
          <cell r="V3089">
            <v>0</v>
          </cell>
          <cell r="W3089">
            <v>0</v>
          </cell>
          <cell r="X3089">
            <v>7</v>
          </cell>
          <cell r="Y3089">
            <v>0</v>
          </cell>
          <cell r="Z3089">
            <v>0</v>
          </cell>
          <cell r="AA3089"/>
          <cell r="AB3089"/>
          <cell r="AC3089"/>
          <cell r="AD3089"/>
          <cell r="AE3089"/>
          <cell r="AF3089"/>
          <cell r="AG3089"/>
          <cell r="AH3089"/>
          <cell r="AI3089"/>
          <cell r="AJ3089"/>
          <cell r="AK3089"/>
          <cell r="AL3089"/>
        </row>
        <row r="3090">
          <cell r="D3090" t="str">
            <v>USD</v>
          </cell>
          <cell r="J3090" t="str">
            <v>LETRAS EN GARANTÍA</v>
          </cell>
          <cell r="L3090" t="str">
            <v>TASA CERO</v>
          </cell>
          <cell r="M3090" t="str">
            <v>Argentina</v>
          </cell>
          <cell r="Q3090" t="str">
            <v>No mercado</v>
          </cell>
          <cell r="R3090">
            <v>7</v>
          </cell>
          <cell r="S3090">
            <v>0</v>
          </cell>
          <cell r="T3090">
            <v>0</v>
          </cell>
          <cell r="U3090">
            <v>7</v>
          </cell>
          <cell r="V3090">
            <v>0</v>
          </cell>
          <cell r="W3090">
            <v>0</v>
          </cell>
          <cell r="X3090">
            <v>7</v>
          </cell>
          <cell r="Y3090">
            <v>0</v>
          </cell>
          <cell r="Z3090">
            <v>0</v>
          </cell>
          <cell r="AA3090"/>
          <cell r="AB3090"/>
          <cell r="AC3090"/>
          <cell r="AD3090"/>
          <cell r="AE3090"/>
          <cell r="AF3090"/>
          <cell r="AG3090"/>
          <cell r="AH3090"/>
          <cell r="AI3090"/>
          <cell r="AJ3090"/>
          <cell r="AK3090"/>
          <cell r="AL3090"/>
        </row>
        <row r="3091">
          <cell r="D3091" t="str">
            <v>USD</v>
          </cell>
          <cell r="J3091" t="str">
            <v>LETRAS EN GARANTÍA</v>
          </cell>
          <cell r="L3091" t="str">
            <v>TASA CERO</v>
          </cell>
          <cell r="M3091" t="str">
            <v>Argentina</v>
          </cell>
          <cell r="Q3091" t="str">
            <v>No mercado</v>
          </cell>
          <cell r="R3091">
            <v>7</v>
          </cell>
          <cell r="S3091">
            <v>0</v>
          </cell>
          <cell r="T3091">
            <v>0</v>
          </cell>
          <cell r="U3091">
            <v>7</v>
          </cell>
          <cell r="V3091">
            <v>0</v>
          </cell>
          <cell r="W3091">
            <v>0</v>
          </cell>
          <cell r="X3091">
            <v>7</v>
          </cell>
          <cell r="Y3091">
            <v>0</v>
          </cell>
          <cell r="Z3091">
            <v>0</v>
          </cell>
          <cell r="AA3091"/>
          <cell r="AB3091"/>
          <cell r="AC3091"/>
          <cell r="AD3091"/>
          <cell r="AE3091"/>
          <cell r="AF3091"/>
          <cell r="AG3091"/>
          <cell r="AH3091"/>
          <cell r="AI3091"/>
          <cell r="AJ3091"/>
          <cell r="AK3091"/>
          <cell r="AL3091"/>
        </row>
        <row r="3092">
          <cell r="D3092" t="str">
            <v>USD</v>
          </cell>
          <cell r="J3092" t="str">
            <v>LETRAS EN GARANTÍA</v>
          </cell>
          <cell r="L3092" t="str">
            <v>TASA CERO</v>
          </cell>
          <cell r="M3092" t="str">
            <v>Argentina</v>
          </cell>
          <cell r="Q3092" t="str">
            <v>No mercado</v>
          </cell>
          <cell r="R3092">
            <v>7</v>
          </cell>
          <cell r="S3092">
            <v>0</v>
          </cell>
          <cell r="T3092">
            <v>0</v>
          </cell>
          <cell r="U3092">
            <v>7</v>
          </cell>
          <cell r="V3092">
            <v>0</v>
          </cell>
          <cell r="W3092">
            <v>0</v>
          </cell>
          <cell r="X3092">
            <v>7</v>
          </cell>
          <cell r="Y3092">
            <v>0</v>
          </cell>
          <cell r="Z3092">
            <v>0</v>
          </cell>
          <cell r="AA3092"/>
          <cell r="AB3092"/>
          <cell r="AC3092"/>
          <cell r="AD3092"/>
          <cell r="AE3092"/>
          <cell r="AF3092"/>
          <cell r="AG3092"/>
          <cell r="AH3092"/>
          <cell r="AI3092"/>
          <cell r="AJ3092"/>
          <cell r="AK3092"/>
          <cell r="AL3092"/>
        </row>
        <row r="3093">
          <cell r="D3093" t="str">
            <v>USD</v>
          </cell>
          <cell r="J3093" t="str">
            <v>LETRAS EN GARANTÍA</v>
          </cell>
          <cell r="L3093" t="str">
            <v>TASA CERO</v>
          </cell>
          <cell r="M3093" t="str">
            <v>Argentina</v>
          </cell>
          <cell r="Q3093" t="str">
            <v>No mercado</v>
          </cell>
          <cell r="R3093">
            <v>7</v>
          </cell>
          <cell r="S3093">
            <v>0</v>
          </cell>
          <cell r="T3093">
            <v>0</v>
          </cell>
          <cell r="U3093">
            <v>7</v>
          </cell>
          <cell r="V3093">
            <v>0</v>
          </cell>
          <cell r="W3093">
            <v>0</v>
          </cell>
          <cell r="X3093">
            <v>7</v>
          </cell>
          <cell r="Y3093">
            <v>0</v>
          </cell>
          <cell r="Z3093">
            <v>0</v>
          </cell>
          <cell r="AA3093"/>
          <cell r="AB3093"/>
          <cell r="AC3093"/>
          <cell r="AD3093"/>
          <cell r="AE3093"/>
          <cell r="AF3093"/>
          <cell r="AG3093"/>
          <cell r="AH3093"/>
          <cell r="AI3093"/>
          <cell r="AJ3093"/>
          <cell r="AK3093"/>
          <cell r="AL3093"/>
        </row>
        <row r="3094">
          <cell r="D3094" t="str">
            <v>USD</v>
          </cell>
          <cell r="J3094" t="str">
            <v>LETRAS EN GARANTÍA</v>
          </cell>
          <cell r="L3094" t="str">
            <v>TASA CERO</v>
          </cell>
          <cell r="M3094" t="str">
            <v>Argentina</v>
          </cell>
          <cell r="Q3094" t="str">
            <v>No mercado</v>
          </cell>
          <cell r="R3094">
            <v>7</v>
          </cell>
          <cell r="S3094">
            <v>0</v>
          </cell>
          <cell r="T3094">
            <v>0</v>
          </cell>
          <cell r="U3094">
            <v>7</v>
          </cell>
          <cell r="V3094">
            <v>0</v>
          </cell>
          <cell r="W3094">
            <v>0</v>
          </cell>
          <cell r="X3094">
            <v>7</v>
          </cell>
          <cell r="Y3094">
            <v>0</v>
          </cell>
          <cell r="Z3094">
            <v>0</v>
          </cell>
          <cell r="AA3094"/>
          <cell r="AB3094"/>
          <cell r="AC3094"/>
          <cell r="AD3094"/>
          <cell r="AE3094"/>
          <cell r="AF3094"/>
          <cell r="AG3094"/>
          <cell r="AH3094"/>
          <cell r="AI3094"/>
          <cell r="AJ3094"/>
          <cell r="AK3094"/>
          <cell r="AL3094"/>
        </row>
        <row r="3095">
          <cell r="D3095" t="str">
            <v>USD</v>
          </cell>
          <cell r="J3095" t="str">
            <v>LETRAS EN GARANTÍA</v>
          </cell>
          <cell r="L3095" t="str">
            <v>TASA CERO</v>
          </cell>
          <cell r="M3095" t="str">
            <v>Argentina</v>
          </cell>
          <cell r="Q3095" t="str">
            <v>No mercado</v>
          </cell>
          <cell r="R3095">
            <v>7</v>
          </cell>
          <cell r="S3095">
            <v>0</v>
          </cell>
          <cell r="T3095">
            <v>0</v>
          </cell>
          <cell r="U3095">
            <v>7</v>
          </cell>
          <cell r="V3095">
            <v>0</v>
          </cell>
          <cell r="W3095">
            <v>0</v>
          </cell>
          <cell r="X3095">
            <v>7</v>
          </cell>
          <cell r="Y3095">
            <v>0</v>
          </cell>
          <cell r="Z3095">
            <v>0</v>
          </cell>
          <cell r="AA3095"/>
          <cell r="AB3095"/>
          <cell r="AC3095"/>
          <cell r="AD3095"/>
          <cell r="AE3095"/>
          <cell r="AF3095"/>
          <cell r="AG3095"/>
          <cell r="AH3095"/>
          <cell r="AI3095"/>
          <cell r="AJ3095"/>
          <cell r="AK3095"/>
          <cell r="AL3095"/>
        </row>
        <row r="3096">
          <cell r="D3096" t="str">
            <v>USD</v>
          </cell>
          <cell r="J3096" t="str">
            <v>LETRAS EN GARANTÍA</v>
          </cell>
          <cell r="L3096" t="str">
            <v>TASA CERO</v>
          </cell>
          <cell r="M3096" t="str">
            <v>Argentina</v>
          </cell>
          <cell r="Q3096" t="str">
            <v>No mercado</v>
          </cell>
          <cell r="R3096">
            <v>7</v>
          </cell>
          <cell r="S3096">
            <v>0</v>
          </cell>
          <cell r="T3096">
            <v>0</v>
          </cell>
          <cell r="U3096">
            <v>7</v>
          </cell>
          <cell r="V3096">
            <v>0</v>
          </cell>
          <cell r="W3096">
            <v>0</v>
          </cell>
          <cell r="X3096">
            <v>7</v>
          </cell>
          <cell r="Y3096">
            <v>0</v>
          </cell>
          <cell r="Z3096">
            <v>0</v>
          </cell>
          <cell r="AA3096"/>
          <cell r="AB3096"/>
          <cell r="AC3096"/>
          <cell r="AD3096"/>
          <cell r="AE3096"/>
          <cell r="AF3096"/>
          <cell r="AG3096"/>
          <cell r="AH3096"/>
          <cell r="AI3096"/>
          <cell r="AJ3096"/>
          <cell r="AK3096"/>
          <cell r="AL3096"/>
        </row>
        <row r="3097">
          <cell r="D3097" t="str">
            <v>USD</v>
          </cell>
          <cell r="J3097" t="str">
            <v>LETRAS EN GARANTÍA</v>
          </cell>
          <cell r="L3097" t="str">
            <v>TASA CERO</v>
          </cell>
          <cell r="M3097" t="str">
            <v>Argentina</v>
          </cell>
          <cell r="Q3097" t="str">
            <v>No mercado</v>
          </cell>
          <cell r="R3097">
            <v>7</v>
          </cell>
          <cell r="S3097">
            <v>0</v>
          </cell>
          <cell r="T3097">
            <v>0</v>
          </cell>
          <cell r="U3097">
            <v>7</v>
          </cell>
          <cell r="V3097">
            <v>0</v>
          </cell>
          <cell r="W3097">
            <v>0</v>
          </cell>
          <cell r="X3097">
            <v>7</v>
          </cell>
          <cell r="Y3097">
            <v>0</v>
          </cell>
          <cell r="Z3097">
            <v>0</v>
          </cell>
          <cell r="AA3097"/>
          <cell r="AB3097"/>
          <cell r="AC3097"/>
          <cell r="AD3097"/>
          <cell r="AE3097"/>
          <cell r="AF3097"/>
          <cell r="AG3097"/>
          <cell r="AH3097"/>
          <cell r="AI3097"/>
          <cell r="AJ3097"/>
          <cell r="AK3097"/>
          <cell r="AL3097"/>
        </row>
        <row r="3098">
          <cell r="D3098" t="str">
            <v>USD</v>
          </cell>
          <cell r="J3098" t="str">
            <v>LETRAS EN GARANTÍA</v>
          </cell>
          <cell r="L3098" t="str">
            <v>TASA CERO</v>
          </cell>
          <cell r="M3098" t="str">
            <v>Argentina</v>
          </cell>
          <cell r="Q3098" t="str">
            <v>No mercado</v>
          </cell>
          <cell r="R3098">
            <v>7</v>
          </cell>
          <cell r="S3098">
            <v>0</v>
          </cell>
          <cell r="T3098">
            <v>0</v>
          </cell>
          <cell r="U3098">
            <v>7</v>
          </cell>
          <cell r="V3098">
            <v>0</v>
          </cell>
          <cell r="W3098">
            <v>0</v>
          </cell>
          <cell r="X3098">
            <v>7</v>
          </cell>
          <cell r="Y3098">
            <v>0</v>
          </cell>
          <cell r="Z3098">
            <v>0</v>
          </cell>
          <cell r="AA3098"/>
          <cell r="AB3098"/>
          <cell r="AC3098"/>
          <cell r="AD3098"/>
          <cell r="AE3098"/>
          <cell r="AF3098"/>
          <cell r="AG3098"/>
          <cell r="AH3098"/>
          <cell r="AI3098"/>
          <cell r="AJ3098"/>
          <cell r="AK3098"/>
          <cell r="AL3098"/>
        </row>
        <row r="3099">
          <cell r="D3099" t="str">
            <v>USD</v>
          </cell>
          <cell r="J3099" t="str">
            <v>LETRAS EN GARANTÍA</v>
          </cell>
          <cell r="L3099" t="str">
            <v>TASA CERO</v>
          </cell>
          <cell r="M3099" t="str">
            <v>Argentina</v>
          </cell>
          <cell r="Q3099" t="str">
            <v>No mercado</v>
          </cell>
          <cell r="R3099">
            <v>7</v>
          </cell>
          <cell r="S3099">
            <v>0</v>
          </cell>
          <cell r="T3099">
            <v>0</v>
          </cell>
          <cell r="U3099">
            <v>7</v>
          </cell>
          <cell r="V3099">
            <v>0</v>
          </cell>
          <cell r="W3099">
            <v>0</v>
          </cell>
          <cell r="X3099">
            <v>7</v>
          </cell>
          <cell r="Y3099">
            <v>0</v>
          </cell>
          <cell r="Z3099">
            <v>0</v>
          </cell>
          <cell r="AA3099"/>
          <cell r="AB3099"/>
          <cell r="AC3099"/>
          <cell r="AD3099"/>
          <cell r="AE3099"/>
          <cell r="AF3099"/>
          <cell r="AG3099"/>
          <cell r="AH3099"/>
          <cell r="AI3099"/>
          <cell r="AJ3099"/>
          <cell r="AK3099"/>
          <cell r="AL3099"/>
        </row>
        <row r="3100">
          <cell r="D3100" t="str">
            <v>USD</v>
          </cell>
          <cell r="J3100" t="str">
            <v>LETRAS EN GARANTÍA</v>
          </cell>
          <cell r="L3100" t="str">
            <v>TASA CERO</v>
          </cell>
          <cell r="M3100" t="str">
            <v>Argentina</v>
          </cell>
          <cell r="Q3100" t="str">
            <v>No mercado</v>
          </cell>
          <cell r="R3100">
            <v>7</v>
          </cell>
          <cell r="S3100">
            <v>0</v>
          </cell>
          <cell r="T3100">
            <v>0</v>
          </cell>
          <cell r="U3100">
            <v>7</v>
          </cell>
          <cell r="V3100">
            <v>0</v>
          </cell>
          <cell r="W3100">
            <v>0</v>
          </cell>
          <cell r="X3100">
            <v>7</v>
          </cell>
          <cell r="Y3100">
            <v>0</v>
          </cell>
          <cell r="Z3100">
            <v>0</v>
          </cell>
          <cell r="AA3100"/>
          <cell r="AB3100"/>
          <cell r="AC3100"/>
          <cell r="AD3100"/>
          <cell r="AE3100"/>
          <cell r="AF3100"/>
          <cell r="AG3100"/>
          <cell r="AH3100"/>
          <cell r="AI3100"/>
          <cell r="AJ3100"/>
          <cell r="AK3100"/>
          <cell r="AL3100"/>
        </row>
        <row r="3101">
          <cell r="D3101" t="str">
            <v>USD</v>
          </cell>
          <cell r="J3101" t="str">
            <v>LETRAS EN GARANTÍA</v>
          </cell>
          <cell r="L3101" t="str">
            <v>TASA CERO</v>
          </cell>
          <cell r="M3101" t="str">
            <v>Argentina</v>
          </cell>
          <cell r="Q3101" t="str">
            <v>No mercado</v>
          </cell>
          <cell r="R3101">
            <v>7</v>
          </cell>
          <cell r="S3101">
            <v>0</v>
          </cell>
          <cell r="T3101">
            <v>0</v>
          </cell>
          <cell r="U3101">
            <v>7</v>
          </cell>
          <cell r="V3101">
            <v>0</v>
          </cell>
          <cell r="W3101">
            <v>0</v>
          </cell>
          <cell r="X3101">
            <v>7</v>
          </cell>
          <cell r="Y3101">
            <v>0</v>
          </cell>
          <cell r="Z3101">
            <v>0</v>
          </cell>
          <cell r="AA3101"/>
          <cell r="AB3101"/>
          <cell r="AC3101"/>
          <cell r="AD3101"/>
          <cell r="AE3101"/>
          <cell r="AF3101"/>
          <cell r="AG3101"/>
          <cell r="AH3101"/>
          <cell r="AI3101"/>
          <cell r="AJ3101"/>
          <cell r="AK3101"/>
          <cell r="AL3101"/>
        </row>
        <row r="3102">
          <cell r="D3102" t="str">
            <v>USD</v>
          </cell>
          <cell r="J3102" t="str">
            <v>LETRAS EN GARANTÍA</v>
          </cell>
          <cell r="L3102" t="str">
            <v>TASA CERO</v>
          </cell>
          <cell r="M3102" t="str">
            <v>Argentina</v>
          </cell>
          <cell r="Q3102" t="str">
            <v>No mercado</v>
          </cell>
          <cell r="R3102">
            <v>7.6</v>
          </cell>
          <cell r="S3102">
            <v>0</v>
          </cell>
          <cell r="T3102">
            <v>0</v>
          </cell>
          <cell r="U3102">
            <v>7.6</v>
          </cell>
          <cell r="V3102">
            <v>0</v>
          </cell>
          <cell r="W3102">
            <v>0</v>
          </cell>
          <cell r="X3102">
            <v>7.6</v>
          </cell>
          <cell r="Y3102">
            <v>0</v>
          </cell>
          <cell r="Z3102">
            <v>0</v>
          </cell>
          <cell r="AA3102"/>
          <cell r="AB3102"/>
          <cell r="AC3102"/>
          <cell r="AD3102"/>
          <cell r="AE3102"/>
          <cell r="AF3102"/>
          <cell r="AG3102"/>
          <cell r="AH3102"/>
          <cell r="AI3102"/>
          <cell r="AJ3102"/>
          <cell r="AK3102"/>
          <cell r="AL3102"/>
        </row>
        <row r="3103">
          <cell r="D3103" t="str">
            <v>USD</v>
          </cell>
          <cell r="J3103" t="str">
            <v>LETRAS EN GARANTÍA</v>
          </cell>
          <cell r="L3103" t="str">
            <v>TASA CERO</v>
          </cell>
          <cell r="M3103" t="str">
            <v>Argentina</v>
          </cell>
          <cell r="Q3103" t="str">
            <v>No mercado</v>
          </cell>
          <cell r="R3103">
            <v>7.6</v>
          </cell>
          <cell r="S3103">
            <v>0</v>
          </cell>
          <cell r="T3103">
            <v>0</v>
          </cell>
          <cell r="U3103">
            <v>7.6</v>
          </cell>
          <cell r="V3103">
            <v>0</v>
          </cell>
          <cell r="W3103">
            <v>0</v>
          </cell>
          <cell r="X3103">
            <v>7.6</v>
          </cell>
          <cell r="Y3103">
            <v>0</v>
          </cell>
          <cell r="Z3103">
            <v>0</v>
          </cell>
          <cell r="AA3103"/>
          <cell r="AB3103"/>
          <cell r="AC3103"/>
          <cell r="AD3103"/>
          <cell r="AE3103"/>
          <cell r="AF3103"/>
          <cell r="AG3103"/>
          <cell r="AH3103"/>
          <cell r="AI3103"/>
          <cell r="AJ3103"/>
          <cell r="AK3103"/>
          <cell r="AL3103"/>
        </row>
        <row r="3104">
          <cell r="D3104" t="str">
            <v>USD</v>
          </cell>
          <cell r="J3104" t="str">
            <v>LETRAS EN GARANTÍA</v>
          </cell>
          <cell r="L3104" t="str">
            <v>TASA CERO</v>
          </cell>
          <cell r="M3104" t="str">
            <v>Argentina</v>
          </cell>
          <cell r="Q3104" t="str">
            <v>No mercado</v>
          </cell>
          <cell r="R3104">
            <v>7.6</v>
          </cell>
          <cell r="S3104">
            <v>0</v>
          </cell>
          <cell r="T3104">
            <v>0</v>
          </cell>
          <cell r="U3104">
            <v>7.6</v>
          </cell>
          <cell r="V3104">
            <v>0</v>
          </cell>
          <cell r="W3104">
            <v>0</v>
          </cell>
          <cell r="X3104">
            <v>7.6</v>
          </cell>
          <cell r="Y3104">
            <v>0</v>
          </cell>
          <cell r="Z3104">
            <v>0</v>
          </cell>
          <cell r="AA3104"/>
          <cell r="AB3104"/>
          <cell r="AC3104"/>
          <cell r="AD3104"/>
          <cell r="AE3104"/>
          <cell r="AF3104"/>
          <cell r="AG3104"/>
          <cell r="AH3104"/>
          <cell r="AI3104"/>
          <cell r="AJ3104"/>
          <cell r="AK3104"/>
          <cell r="AL3104"/>
        </row>
        <row r="3105">
          <cell r="D3105" t="str">
            <v>USD</v>
          </cell>
          <cell r="J3105" t="str">
            <v>LETRAS EN GARANTÍA</v>
          </cell>
          <cell r="L3105" t="str">
            <v>TASA CERO</v>
          </cell>
          <cell r="M3105" t="str">
            <v>Argentina</v>
          </cell>
          <cell r="Q3105" t="str">
            <v>No mercado</v>
          </cell>
          <cell r="R3105">
            <v>7.6</v>
          </cell>
          <cell r="S3105">
            <v>0</v>
          </cell>
          <cell r="T3105">
            <v>0</v>
          </cell>
          <cell r="U3105">
            <v>7.6</v>
          </cell>
          <cell r="V3105">
            <v>0</v>
          </cell>
          <cell r="W3105">
            <v>0</v>
          </cell>
          <cell r="X3105">
            <v>7.6</v>
          </cell>
          <cell r="Y3105">
            <v>0</v>
          </cell>
          <cell r="Z3105">
            <v>0</v>
          </cell>
          <cell r="AA3105"/>
          <cell r="AB3105"/>
          <cell r="AC3105"/>
          <cell r="AD3105"/>
          <cell r="AE3105"/>
          <cell r="AF3105"/>
          <cell r="AG3105"/>
          <cell r="AH3105"/>
          <cell r="AI3105"/>
          <cell r="AJ3105"/>
          <cell r="AK3105"/>
          <cell r="AL3105"/>
        </row>
        <row r="3106">
          <cell r="D3106" t="str">
            <v>USD</v>
          </cell>
          <cell r="J3106" t="str">
            <v>LETRAS EN GARANTÍA</v>
          </cell>
          <cell r="L3106" t="str">
            <v>TASA CERO</v>
          </cell>
          <cell r="M3106" t="str">
            <v>Argentina</v>
          </cell>
          <cell r="Q3106" t="str">
            <v>No mercado</v>
          </cell>
          <cell r="R3106">
            <v>7.6</v>
          </cell>
          <cell r="S3106">
            <v>0</v>
          </cell>
          <cell r="T3106">
            <v>0</v>
          </cell>
          <cell r="U3106">
            <v>7.6</v>
          </cell>
          <cell r="V3106">
            <v>0</v>
          </cell>
          <cell r="W3106">
            <v>0</v>
          </cell>
          <cell r="X3106">
            <v>7.6</v>
          </cell>
          <cell r="Y3106">
            <v>0</v>
          </cell>
          <cell r="Z3106">
            <v>0</v>
          </cell>
          <cell r="AA3106"/>
          <cell r="AB3106"/>
          <cell r="AC3106"/>
          <cell r="AD3106"/>
          <cell r="AE3106"/>
          <cell r="AF3106"/>
          <cell r="AG3106"/>
          <cell r="AH3106"/>
          <cell r="AI3106"/>
          <cell r="AJ3106"/>
          <cell r="AK3106"/>
          <cell r="AL3106"/>
        </row>
        <row r="3107">
          <cell r="D3107" t="str">
            <v>USD</v>
          </cell>
          <cell r="J3107" t="str">
            <v>LETRAS EN GARANTÍA</v>
          </cell>
          <cell r="L3107" t="str">
            <v>TASA CERO</v>
          </cell>
          <cell r="M3107" t="str">
            <v>Argentina</v>
          </cell>
          <cell r="Q3107" t="str">
            <v>No mercado</v>
          </cell>
          <cell r="R3107">
            <v>7.6</v>
          </cell>
          <cell r="S3107">
            <v>0</v>
          </cell>
          <cell r="T3107">
            <v>0</v>
          </cell>
          <cell r="U3107">
            <v>7.6</v>
          </cell>
          <cell r="V3107">
            <v>0</v>
          </cell>
          <cell r="W3107">
            <v>0</v>
          </cell>
          <cell r="X3107">
            <v>7.6</v>
          </cell>
          <cell r="Y3107">
            <v>0</v>
          </cell>
          <cell r="Z3107">
            <v>0</v>
          </cell>
          <cell r="AA3107"/>
          <cell r="AB3107"/>
          <cell r="AC3107"/>
          <cell r="AD3107"/>
          <cell r="AE3107"/>
          <cell r="AF3107"/>
          <cell r="AG3107"/>
          <cell r="AH3107"/>
          <cell r="AI3107"/>
          <cell r="AJ3107"/>
          <cell r="AK3107"/>
          <cell r="AL3107"/>
        </row>
        <row r="3108">
          <cell r="D3108" t="str">
            <v>USD</v>
          </cell>
          <cell r="J3108" t="str">
            <v>LETRAS EN GARANTÍA</v>
          </cell>
          <cell r="L3108" t="str">
            <v>TASA CERO</v>
          </cell>
          <cell r="M3108" t="str">
            <v>Argentina</v>
          </cell>
          <cell r="Q3108" t="str">
            <v>No mercado</v>
          </cell>
          <cell r="R3108">
            <v>7.6</v>
          </cell>
          <cell r="S3108">
            <v>0</v>
          </cell>
          <cell r="T3108">
            <v>0</v>
          </cell>
          <cell r="U3108">
            <v>7.6</v>
          </cell>
          <cell r="V3108">
            <v>0</v>
          </cell>
          <cell r="W3108">
            <v>0</v>
          </cell>
          <cell r="X3108">
            <v>7.6</v>
          </cell>
          <cell r="Y3108">
            <v>0</v>
          </cell>
          <cell r="Z3108">
            <v>0</v>
          </cell>
          <cell r="AA3108"/>
          <cell r="AB3108"/>
          <cell r="AC3108"/>
          <cell r="AD3108"/>
          <cell r="AE3108"/>
          <cell r="AF3108"/>
          <cell r="AG3108"/>
          <cell r="AH3108"/>
          <cell r="AI3108"/>
          <cell r="AJ3108"/>
          <cell r="AK3108"/>
          <cell r="AL3108"/>
        </row>
        <row r="3109">
          <cell r="D3109" t="str">
            <v>USD</v>
          </cell>
          <cell r="J3109" t="str">
            <v>LETRAS EN GARANTÍA</v>
          </cell>
          <cell r="L3109" t="str">
            <v>TASA CERO</v>
          </cell>
          <cell r="M3109" t="str">
            <v>Argentina</v>
          </cell>
          <cell r="Q3109" t="str">
            <v>No mercado</v>
          </cell>
          <cell r="R3109">
            <v>7.6</v>
          </cell>
          <cell r="S3109">
            <v>0</v>
          </cell>
          <cell r="T3109">
            <v>0</v>
          </cell>
          <cell r="U3109">
            <v>7.6</v>
          </cell>
          <cell r="V3109">
            <v>0</v>
          </cell>
          <cell r="W3109">
            <v>0</v>
          </cell>
          <cell r="X3109">
            <v>7.6</v>
          </cell>
          <cell r="Y3109">
            <v>0</v>
          </cell>
          <cell r="Z3109">
            <v>0</v>
          </cell>
          <cell r="AA3109"/>
          <cell r="AB3109"/>
          <cell r="AC3109"/>
          <cell r="AD3109"/>
          <cell r="AE3109"/>
          <cell r="AF3109"/>
          <cell r="AG3109"/>
          <cell r="AH3109"/>
          <cell r="AI3109"/>
          <cell r="AJ3109"/>
          <cell r="AK3109"/>
          <cell r="AL3109"/>
        </row>
        <row r="3110">
          <cell r="D3110" t="str">
            <v>USD</v>
          </cell>
          <cell r="J3110" t="str">
            <v>LETRAS EN GARANTÍA</v>
          </cell>
          <cell r="L3110" t="str">
            <v>TASA CERO</v>
          </cell>
          <cell r="M3110" t="str">
            <v>Argentina</v>
          </cell>
          <cell r="Q3110" t="str">
            <v>No mercado</v>
          </cell>
          <cell r="R3110">
            <v>7.6</v>
          </cell>
          <cell r="S3110">
            <v>0</v>
          </cell>
          <cell r="T3110">
            <v>0</v>
          </cell>
          <cell r="U3110">
            <v>7.6</v>
          </cell>
          <cell r="V3110">
            <v>0</v>
          </cell>
          <cell r="W3110">
            <v>0</v>
          </cell>
          <cell r="X3110">
            <v>7.6</v>
          </cell>
          <cell r="Y3110">
            <v>0</v>
          </cell>
          <cell r="Z3110">
            <v>0</v>
          </cell>
          <cell r="AA3110"/>
          <cell r="AB3110"/>
          <cell r="AC3110"/>
          <cell r="AD3110"/>
          <cell r="AE3110"/>
          <cell r="AF3110"/>
          <cell r="AG3110"/>
          <cell r="AH3110"/>
          <cell r="AI3110"/>
          <cell r="AJ3110"/>
          <cell r="AK3110"/>
          <cell r="AL3110"/>
        </row>
        <row r="3111">
          <cell r="D3111" t="str">
            <v>USD</v>
          </cell>
          <cell r="J3111" t="str">
            <v>LETRAS EN GARANTÍA</v>
          </cell>
          <cell r="L3111" t="str">
            <v>TASA CERO</v>
          </cell>
          <cell r="M3111" t="str">
            <v>Argentina</v>
          </cell>
          <cell r="Q3111" t="str">
            <v>No mercado</v>
          </cell>
          <cell r="R3111">
            <v>7.6</v>
          </cell>
          <cell r="S3111">
            <v>0</v>
          </cell>
          <cell r="T3111">
            <v>0</v>
          </cell>
          <cell r="U3111">
            <v>7.6</v>
          </cell>
          <cell r="V3111">
            <v>0</v>
          </cell>
          <cell r="W3111">
            <v>0</v>
          </cell>
          <cell r="X3111">
            <v>7.6</v>
          </cell>
          <cell r="Y3111">
            <v>0</v>
          </cell>
          <cell r="Z3111">
            <v>0</v>
          </cell>
          <cell r="AA3111"/>
          <cell r="AB3111"/>
          <cell r="AC3111"/>
          <cell r="AD3111"/>
          <cell r="AE3111"/>
          <cell r="AF3111"/>
          <cell r="AG3111"/>
          <cell r="AH3111"/>
          <cell r="AI3111"/>
          <cell r="AJ3111"/>
          <cell r="AK3111"/>
          <cell r="AL3111"/>
        </row>
        <row r="3112">
          <cell r="D3112" t="str">
            <v>USD</v>
          </cell>
          <cell r="J3112" t="str">
            <v>LETRAS EN GARANTÍA</v>
          </cell>
          <cell r="L3112" t="str">
            <v>TASA CERO</v>
          </cell>
          <cell r="M3112" t="str">
            <v>Argentina</v>
          </cell>
          <cell r="Q3112" t="str">
            <v>No mercado</v>
          </cell>
          <cell r="R3112">
            <v>7.6</v>
          </cell>
          <cell r="S3112">
            <v>0</v>
          </cell>
          <cell r="T3112">
            <v>0</v>
          </cell>
          <cell r="U3112">
            <v>7.6</v>
          </cell>
          <cell r="V3112">
            <v>0</v>
          </cell>
          <cell r="W3112">
            <v>0</v>
          </cell>
          <cell r="X3112">
            <v>7.6</v>
          </cell>
          <cell r="Y3112">
            <v>0</v>
          </cell>
          <cell r="Z3112">
            <v>0</v>
          </cell>
          <cell r="AA3112"/>
          <cell r="AB3112"/>
          <cell r="AC3112"/>
          <cell r="AD3112"/>
          <cell r="AE3112"/>
          <cell r="AF3112"/>
          <cell r="AG3112"/>
          <cell r="AH3112"/>
          <cell r="AI3112"/>
          <cell r="AJ3112"/>
          <cell r="AK3112"/>
          <cell r="AL3112"/>
        </row>
        <row r="3113">
          <cell r="D3113" t="str">
            <v>USD</v>
          </cell>
          <cell r="J3113" t="str">
            <v>LETRAS EN GARANTÍA</v>
          </cell>
          <cell r="L3113" t="str">
            <v>TASA CERO</v>
          </cell>
          <cell r="M3113" t="str">
            <v>Argentina</v>
          </cell>
          <cell r="Q3113" t="str">
            <v>No mercado</v>
          </cell>
          <cell r="R3113">
            <v>7.6</v>
          </cell>
          <cell r="S3113">
            <v>0</v>
          </cell>
          <cell r="T3113">
            <v>0</v>
          </cell>
          <cell r="U3113">
            <v>7.6</v>
          </cell>
          <cell r="V3113">
            <v>0</v>
          </cell>
          <cell r="W3113">
            <v>0</v>
          </cell>
          <cell r="X3113">
            <v>7.6</v>
          </cell>
          <cell r="Y3113">
            <v>0</v>
          </cell>
          <cell r="Z3113">
            <v>0</v>
          </cell>
          <cell r="AA3113"/>
          <cell r="AB3113"/>
          <cell r="AC3113"/>
          <cell r="AD3113"/>
          <cell r="AE3113"/>
          <cell r="AF3113"/>
          <cell r="AG3113"/>
          <cell r="AH3113"/>
          <cell r="AI3113"/>
          <cell r="AJ3113"/>
          <cell r="AK3113"/>
          <cell r="AL3113"/>
        </row>
        <row r="3114">
          <cell r="D3114" t="str">
            <v>USD</v>
          </cell>
          <cell r="J3114" t="str">
            <v>LETRAS EN GARANTÍA</v>
          </cell>
          <cell r="L3114" t="str">
            <v>TASA CERO</v>
          </cell>
          <cell r="M3114" t="str">
            <v>Argentina</v>
          </cell>
          <cell r="Q3114" t="str">
            <v>No mercado</v>
          </cell>
          <cell r="R3114">
            <v>7.6</v>
          </cell>
          <cell r="S3114">
            <v>0</v>
          </cell>
          <cell r="T3114">
            <v>0</v>
          </cell>
          <cell r="U3114">
            <v>7.6</v>
          </cell>
          <cell r="V3114">
            <v>0</v>
          </cell>
          <cell r="W3114">
            <v>0</v>
          </cell>
          <cell r="X3114">
            <v>7.6</v>
          </cell>
          <cell r="Y3114">
            <v>0</v>
          </cell>
          <cell r="Z3114">
            <v>0</v>
          </cell>
          <cell r="AA3114"/>
          <cell r="AB3114"/>
          <cell r="AC3114"/>
          <cell r="AD3114"/>
          <cell r="AE3114"/>
          <cell r="AF3114"/>
          <cell r="AG3114"/>
          <cell r="AH3114"/>
          <cell r="AI3114"/>
          <cell r="AJ3114"/>
          <cell r="AK3114"/>
          <cell r="AL3114"/>
        </row>
        <row r="3115">
          <cell r="D3115" t="str">
            <v>USD</v>
          </cell>
          <cell r="J3115" t="str">
            <v>LETRAS EN GARANTÍA</v>
          </cell>
          <cell r="L3115" t="str">
            <v>TASA CERO</v>
          </cell>
          <cell r="M3115" t="str">
            <v>Argentina</v>
          </cell>
          <cell r="Q3115" t="str">
            <v>No mercado</v>
          </cell>
          <cell r="R3115">
            <v>7.6</v>
          </cell>
          <cell r="S3115">
            <v>0</v>
          </cell>
          <cell r="T3115">
            <v>0</v>
          </cell>
          <cell r="U3115">
            <v>7.6</v>
          </cell>
          <cell r="V3115">
            <v>0</v>
          </cell>
          <cell r="W3115">
            <v>0</v>
          </cell>
          <cell r="X3115">
            <v>7.6</v>
          </cell>
          <cell r="Y3115">
            <v>0</v>
          </cell>
          <cell r="Z3115">
            <v>0</v>
          </cell>
          <cell r="AA3115"/>
          <cell r="AB3115"/>
          <cell r="AC3115"/>
          <cell r="AD3115"/>
          <cell r="AE3115"/>
          <cell r="AF3115"/>
          <cell r="AG3115"/>
          <cell r="AH3115"/>
          <cell r="AI3115"/>
          <cell r="AJ3115"/>
          <cell r="AK3115"/>
          <cell r="AL3115"/>
        </row>
        <row r="3116">
          <cell r="D3116" t="str">
            <v>USD</v>
          </cell>
          <cell r="J3116" t="str">
            <v>LETRAS EN GARANTÍA</v>
          </cell>
          <cell r="L3116" t="str">
            <v>TASA CERO</v>
          </cell>
          <cell r="M3116" t="str">
            <v>Argentina</v>
          </cell>
          <cell r="Q3116" t="str">
            <v>No mercado</v>
          </cell>
          <cell r="R3116">
            <v>7.6</v>
          </cell>
          <cell r="S3116">
            <v>0</v>
          </cell>
          <cell r="T3116">
            <v>0</v>
          </cell>
          <cell r="U3116">
            <v>7.6</v>
          </cell>
          <cell r="V3116">
            <v>0</v>
          </cell>
          <cell r="W3116">
            <v>0</v>
          </cell>
          <cell r="X3116">
            <v>7.6</v>
          </cell>
          <cell r="Y3116">
            <v>0</v>
          </cell>
          <cell r="Z3116">
            <v>0</v>
          </cell>
          <cell r="AA3116"/>
          <cell r="AB3116"/>
          <cell r="AC3116"/>
          <cell r="AD3116"/>
          <cell r="AE3116"/>
          <cell r="AF3116"/>
          <cell r="AG3116"/>
          <cell r="AH3116"/>
          <cell r="AI3116"/>
          <cell r="AJ3116"/>
          <cell r="AK3116"/>
          <cell r="AL3116"/>
        </row>
        <row r="3117">
          <cell r="D3117" t="str">
            <v>USD</v>
          </cell>
          <cell r="J3117" t="str">
            <v>LETRAS EN GARANTÍA</v>
          </cell>
          <cell r="L3117" t="str">
            <v>TASA CERO</v>
          </cell>
          <cell r="M3117" t="str">
            <v>Argentina</v>
          </cell>
          <cell r="Q3117" t="str">
            <v>No mercado</v>
          </cell>
          <cell r="R3117">
            <v>7.6</v>
          </cell>
          <cell r="S3117">
            <v>0</v>
          </cell>
          <cell r="T3117">
            <v>0</v>
          </cell>
          <cell r="U3117">
            <v>7.6</v>
          </cell>
          <cell r="V3117">
            <v>0</v>
          </cell>
          <cell r="W3117">
            <v>0</v>
          </cell>
          <cell r="X3117">
            <v>7.6</v>
          </cell>
          <cell r="Y3117">
            <v>0</v>
          </cell>
          <cell r="Z3117">
            <v>0</v>
          </cell>
          <cell r="AA3117"/>
          <cell r="AB3117"/>
          <cell r="AC3117"/>
          <cell r="AD3117"/>
          <cell r="AE3117"/>
          <cell r="AF3117"/>
          <cell r="AG3117"/>
          <cell r="AH3117"/>
          <cell r="AI3117"/>
          <cell r="AJ3117"/>
          <cell r="AK3117"/>
          <cell r="AL3117"/>
        </row>
        <row r="3118">
          <cell r="D3118" t="str">
            <v>USD</v>
          </cell>
          <cell r="J3118" t="str">
            <v>LETRAS EN GARANTÍA</v>
          </cell>
          <cell r="L3118" t="str">
            <v>TASA CERO</v>
          </cell>
          <cell r="M3118" t="str">
            <v>Argentina</v>
          </cell>
          <cell r="Q3118" t="str">
            <v>No mercado</v>
          </cell>
          <cell r="R3118">
            <v>7.6</v>
          </cell>
          <cell r="S3118">
            <v>0</v>
          </cell>
          <cell r="T3118">
            <v>0</v>
          </cell>
          <cell r="U3118">
            <v>7.6</v>
          </cell>
          <cell r="V3118">
            <v>0</v>
          </cell>
          <cell r="W3118">
            <v>0</v>
          </cell>
          <cell r="X3118">
            <v>7.6</v>
          </cell>
          <cell r="Y3118">
            <v>0</v>
          </cell>
          <cell r="Z3118">
            <v>0</v>
          </cell>
          <cell r="AA3118"/>
          <cell r="AB3118"/>
          <cell r="AC3118"/>
          <cell r="AD3118"/>
          <cell r="AE3118"/>
          <cell r="AF3118"/>
          <cell r="AG3118"/>
          <cell r="AH3118"/>
          <cell r="AI3118"/>
          <cell r="AJ3118"/>
          <cell r="AK3118"/>
          <cell r="AL3118"/>
        </row>
        <row r="3119">
          <cell r="D3119" t="str">
            <v>USD</v>
          </cell>
          <cell r="J3119" t="str">
            <v>LETRAS EN GARANTÍA</v>
          </cell>
          <cell r="L3119" t="str">
            <v>TASA CERO</v>
          </cell>
          <cell r="M3119" t="str">
            <v>Argentina</v>
          </cell>
          <cell r="Q3119" t="str">
            <v>No mercado</v>
          </cell>
          <cell r="R3119">
            <v>7.6</v>
          </cell>
          <cell r="S3119">
            <v>0</v>
          </cell>
          <cell r="T3119">
            <v>0</v>
          </cell>
          <cell r="U3119">
            <v>7.6</v>
          </cell>
          <cell r="V3119">
            <v>0</v>
          </cell>
          <cell r="W3119">
            <v>0</v>
          </cell>
          <cell r="X3119">
            <v>7.6</v>
          </cell>
          <cell r="Y3119">
            <v>0</v>
          </cell>
          <cell r="Z3119">
            <v>0</v>
          </cell>
          <cell r="AA3119"/>
          <cell r="AB3119"/>
          <cell r="AC3119"/>
          <cell r="AD3119"/>
          <cell r="AE3119"/>
          <cell r="AF3119"/>
          <cell r="AG3119"/>
          <cell r="AH3119"/>
          <cell r="AI3119"/>
          <cell r="AJ3119"/>
          <cell r="AK3119"/>
          <cell r="AL3119"/>
        </row>
        <row r="3120">
          <cell r="D3120" t="str">
            <v>USD</v>
          </cell>
          <cell r="J3120" t="str">
            <v>LETRAS EN GARANTÍA</v>
          </cell>
          <cell r="L3120" t="str">
            <v>TASA CERO</v>
          </cell>
          <cell r="M3120" t="str">
            <v>Argentina</v>
          </cell>
          <cell r="Q3120" t="str">
            <v>No mercado</v>
          </cell>
          <cell r="R3120">
            <v>7.6</v>
          </cell>
          <cell r="S3120">
            <v>0</v>
          </cell>
          <cell r="T3120">
            <v>0</v>
          </cell>
          <cell r="U3120">
            <v>7.6</v>
          </cell>
          <cell r="V3120">
            <v>0</v>
          </cell>
          <cell r="W3120">
            <v>0</v>
          </cell>
          <cell r="X3120">
            <v>7.6</v>
          </cell>
          <cell r="Y3120">
            <v>0</v>
          </cell>
          <cell r="Z3120">
            <v>0</v>
          </cell>
          <cell r="AA3120"/>
          <cell r="AB3120"/>
          <cell r="AC3120"/>
          <cell r="AD3120"/>
          <cell r="AE3120"/>
          <cell r="AF3120"/>
          <cell r="AG3120"/>
          <cell r="AH3120"/>
          <cell r="AI3120"/>
          <cell r="AJ3120"/>
          <cell r="AK3120"/>
          <cell r="AL3120"/>
        </row>
        <row r="3121">
          <cell r="D3121" t="str">
            <v>USD</v>
          </cell>
          <cell r="J3121" t="str">
            <v>LETRAS EN GARANTÍA</v>
          </cell>
          <cell r="L3121" t="str">
            <v>TASA CERO</v>
          </cell>
          <cell r="M3121" t="str">
            <v>Argentina</v>
          </cell>
          <cell r="Q3121" t="str">
            <v>No mercado</v>
          </cell>
          <cell r="R3121">
            <v>7.6</v>
          </cell>
          <cell r="S3121">
            <v>0</v>
          </cell>
          <cell r="T3121">
            <v>0</v>
          </cell>
          <cell r="U3121">
            <v>7.6</v>
          </cell>
          <cell r="V3121">
            <v>0</v>
          </cell>
          <cell r="W3121">
            <v>0</v>
          </cell>
          <cell r="X3121">
            <v>7.6</v>
          </cell>
          <cell r="Y3121">
            <v>0</v>
          </cell>
          <cell r="Z3121">
            <v>0</v>
          </cell>
          <cell r="AA3121"/>
          <cell r="AB3121"/>
          <cell r="AC3121"/>
          <cell r="AD3121"/>
          <cell r="AE3121"/>
          <cell r="AF3121"/>
          <cell r="AG3121"/>
          <cell r="AH3121"/>
          <cell r="AI3121"/>
          <cell r="AJ3121"/>
          <cell r="AK3121"/>
          <cell r="AL3121"/>
        </row>
        <row r="3122">
          <cell r="D3122" t="str">
            <v>USD</v>
          </cell>
          <cell r="J3122" t="str">
            <v>LETRAS EN GARANTÍA</v>
          </cell>
          <cell r="L3122" t="str">
            <v>TASA CERO</v>
          </cell>
          <cell r="M3122" t="str">
            <v>Argentina</v>
          </cell>
          <cell r="Q3122" t="str">
            <v>No mercado</v>
          </cell>
          <cell r="R3122">
            <v>7.7759999999999998</v>
          </cell>
          <cell r="S3122">
            <v>0</v>
          </cell>
          <cell r="T3122">
            <v>0</v>
          </cell>
          <cell r="U3122">
            <v>7.7759999999999998</v>
          </cell>
          <cell r="V3122">
            <v>0</v>
          </cell>
          <cell r="W3122">
            <v>0</v>
          </cell>
          <cell r="X3122">
            <v>7.7759999999999998</v>
          </cell>
          <cell r="Y3122">
            <v>0</v>
          </cell>
          <cell r="Z3122">
            <v>0</v>
          </cell>
          <cell r="AA3122"/>
          <cell r="AB3122"/>
          <cell r="AC3122"/>
          <cell r="AD3122"/>
          <cell r="AE3122"/>
          <cell r="AF3122"/>
          <cell r="AG3122"/>
          <cell r="AH3122"/>
          <cell r="AI3122"/>
          <cell r="AJ3122"/>
          <cell r="AK3122"/>
          <cell r="AL3122"/>
        </row>
        <row r="3123">
          <cell r="D3123" t="str">
            <v>USD</v>
          </cell>
          <cell r="J3123" t="str">
            <v>LETRAS EN GARANTÍA</v>
          </cell>
          <cell r="L3123" t="str">
            <v>TASA CERO</v>
          </cell>
          <cell r="M3123" t="str">
            <v>Argentina</v>
          </cell>
          <cell r="Q3123" t="str">
            <v>No mercado</v>
          </cell>
          <cell r="R3123">
            <v>7.7759999999999998</v>
          </cell>
          <cell r="S3123">
            <v>0</v>
          </cell>
          <cell r="T3123">
            <v>0</v>
          </cell>
          <cell r="U3123">
            <v>7.7759999999999998</v>
          </cell>
          <cell r="V3123">
            <v>0</v>
          </cell>
          <cell r="W3123">
            <v>0</v>
          </cell>
          <cell r="X3123">
            <v>7.7759999999999998</v>
          </cell>
          <cell r="Y3123">
            <v>0</v>
          </cell>
          <cell r="Z3123">
            <v>0</v>
          </cell>
          <cell r="AA3123"/>
          <cell r="AB3123"/>
          <cell r="AC3123"/>
          <cell r="AD3123"/>
          <cell r="AE3123"/>
          <cell r="AF3123"/>
          <cell r="AG3123"/>
          <cell r="AH3123"/>
          <cell r="AI3123"/>
          <cell r="AJ3123"/>
          <cell r="AK3123"/>
          <cell r="AL3123"/>
        </row>
        <row r="3124">
          <cell r="D3124" t="str">
            <v>USD</v>
          </cell>
          <cell r="J3124" t="str">
            <v>LETRAS EN GARANTÍA</v>
          </cell>
          <cell r="L3124" t="str">
            <v>TASA CERO</v>
          </cell>
          <cell r="M3124" t="str">
            <v>Argentina</v>
          </cell>
          <cell r="Q3124" t="str">
            <v>No mercado</v>
          </cell>
          <cell r="R3124">
            <v>7.7759999999999998</v>
          </cell>
          <cell r="S3124">
            <v>0</v>
          </cell>
          <cell r="T3124">
            <v>0</v>
          </cell>
          <cell r="U3124">
            <v>7.7759999999999998</v>
          </cell>
          <cell r="V3124">
            <v>0</v>
          </cell>
          <cell r="W3124">
            <v>0</v>
          </cell>
          <cell r="X3124">
            <v>7.7759999999999998</v>
          </cell>
          <cell r="Y3124">
            <v>0</v>
          </cell>
          <cell r="Z3124">
            <v>0</v>
          </cell>
          <cell r="AA3124"/>
          <cell r="AB3124"/>
          <cell r="AC3124"/>
          <cell r="AD3124"/>
          <cell r="AE3124"/>
          <cell r="AF3124"/>
          <cell r="AG3124"/>
          <cell r="AH3124"/>
          <cell r="AI3124"/>
          <cell r="AJ3124"/>
          <cell r="AK3124"/>
          <cell r="AL3124"/>
        </row>
        <row r="3125">
          <cell r="D3125" t="str">
            <v>USD</v>
          </cell>
          <cell r="J3125" t="str">
            <v>LETRAS EN GARANTÍA</v>
          </cell>
          <cell r="L3125" t="str">
            <v>TASA CERO</v>
          </cell>
          <cell r="M3125" t="str">
            <v>Argentina</v>
          </cell>
          <cell r="Q3125" t="str">
            <v>No mercado</v>
          </cell>
          <cell r="R3125">
            <v>7.7759999999999998</v>
          </cell>
          <cell r="S3125">
            <v>0</v>
          </cell>
          <cell r="T3125">
            <v>0</v>
          </cell>
          <cell r="U3125">
            <v>7.7759999999999998</v>
          </cell>
          <cell r="V3125">
            <v>0</v>
          </cell>
          <cell r="W3125">
            <v>0</v>
          </cell>
          <cell r="X3125">
            <v>7.7759999999999998</v>
          </cell>
          <cell r="Y3125">
            <v>0</v>
          </cell>
          <cell r="Z3125">
            <v>0</v>
          </cell>
          <cell r="AA3125"/>
          <cell r="AB3125"/>
          <cell r="AC3125"/>
          <cell r="AD3125"/>
          <cell r="AE3125"/>
          <cell r="AF3125"/>
          <cell r="AG3125"/>
          <cell r="AH3125"/>
          <cell r="AI3125"/>
          <cell r="AJ3125"/>
          <cell r="AK3125"/>
          <cell r="AL3125"/>
        </row>
        <row r="3126">
          <cell r="D3126" t="str">
            <v>USD</v>
          </cell>
          <cell r="J3126" t="str">
            <v>LETRAS EN GARANTÍA</v>
          </cell>
          <cell r="L3126" t="str">
            <v>TASA CERO</v>
          </cell>
          <cell r="M3126" t="str">
            <v>Argentina</v>
          </cell>
          <cell r="Q3126" t="str">
            <v>No mercado</v>
          </cell>
          <cell r="R3126">
            <v>7.7759999999999998</v>
          </cell>
          <cell r="S3126">
            <v>0</v>
          </cell>
          <cell r="T3126">
            <v>0</v>
          </cell>
          <cell r="U3126">
            <v>7.7759999999999998</v>
          </cell>
          <cell r="V3126">
            <v>0</v>
          </cell>
          <cell r="W3126">
            <v>0</v>
          </cell>
          <cell r="X3126">
            <v>7.7759999999999998</v>
          </cell>
          <cell r="Y3126">
            <v>0</v>
          </cell>
          <cell r="Z3126">
            <v>0</v>
          </cell>
          <cell r="AA3126"/>
          <cell r="AB3126"/>
          <cell r="AC3126"/>
          <cell r="AD3126"/>
          <cell r="AE3126"/>
          <cell r="AF3126"/>
          <cell r="AG3126"/>
          <cell r="AH3126"/>
          <cell r="AI3126"/>
          <cell r="AJ3126"/>
          <cell r="AK3126"/>
          <cell r="AL3126"/>
        </row>
        <row r="3127">
          <cell r="D3127" t="str">
            <v>USD</v>
          </cell>
          <cell r="J3127" t="str">
            <v>LETRAS EN GARANTÍA</v>
          </cell>
          <cell r="L3127" t="str">
            <v>TASA CERO</v>
          </cell>
          <cell r="M3127" t="str">
            <v>Argentina</v>
          </cell>
          <cell r="Q3127" t="str">
            <v>No mercado</v>
          </cell>
          <cell r="R3127">
            <v>7.7759999999999998</v>
          </cell>
          <cell r="S3127">
            <v>0</v>
          </cell>
          <cell r="T3127">
            <v>0</v>
          </cell>
          <cell r="U3127">
            <v>7.7759999999999998</v>
          </cell>
          <cell r="V3127">
            <v>0</v>
          </cell>
          <cell r="W3127">
            <v>0</v>
          </cell>
          <cell r="X3127">
            <v>7.7759999999999998</v>
          </cell>
          <cell r="Y3127">
            <v>0</v>
          </cell>
          <cell r="Z3127">
            <v>0</v>
          </cell>
          <cell r="AA3127"/>
          <cell r="AB3127"/>
          <cell r="AC3127"/>
          <cell r="AD3127"/>
          <cell r="AE3127"/>
          <cell r="AF3127"/>
          <cell r="AG3127"/>
          <cell r="AH3127"/>
          <cell r="AI3127"/>
          <cell r="AJ3127"/>
          <cell r="AK3127"/>
          <cell r="AL3127"/>
        </row>
        <row r="3128">
          <cell r="D3128" t="str">
            <v>USD</v>
          </cell>
          <cell r="J3128" t="str">
            <v>LETRAS EN GARANTÍA</v>
          </cell>
          <cell r="L3128" t="str">
            <v>TASA CERO</v>
          </cell>
          <cell r="M3128" t="str">
            <v>Argentina</v>
          </cell>
          <cell r="Q3128" t="str">
            <v>No mercado</v>
          </cell>
          <cell r="R3128">
            <v>7.7759999999999998</v>
          </cell>
          <cell r="S3128">
            <v>0</v>
          </cell>
          <cell r="T3128">
            <v>0</v>
          </cell>
          <cell r="U3128">
            <v>7.7759999999999998</v>
          </cell>
          <cell r="V3128">
            <v>0</v>
          </cell>
          <cell r="W3128">
            <v>0</v>
          </cell>
          <cell r="X3128">
            <v>7.7759999999999998</v>
          </cell>
          <cell r="Y3128">
            <v>0</v>
          </cell>
          <cell r="Z3128">
            <v>0</v>
          </cell>
          <cell r="AA3128"/>
          <cell r="AB3128"/>
          <cell r="AC3128"/>
          <cell r="AD3128"/>
          <cell r="AE3128"/>
          <cell r="AF3128"/>
          <cell r="AG3128"/>
          <cell r="AH3128"/>
          <cell r="AI3128"/>
          <cell r="AJ3128"/>
          <cell r="AK3128"/>
          <cell r="AL3128"/>
        </row>
        <row r="3129">
          <cell r="D3129" t="str">
            <v>USD</v>
          </cell>
          <cell r="J3129" t="str">
            <v>LETRAS EN GARANTÍA</v>
          </cell>
          <cell r="L3129" t="str">
            <v>TASA CERO</v>
          </cell>
          <cell r="M3129" t="str">
            <v>Argentina</v>
          </cell>
          <cell r="Q3129" t="str">
            <v>No mercado</v>
          </cell>
          <cell r="R3129">
            <v>7.7759999999999998</v>
          </cell>
          <cell r="S3129">
            <v>0</v>
          </cell>
          <cell r="T3129">
            <v>0</v>
          </cell>
          <cell r="U3129">
            <v>7.7759999999999998</v>
          </cell>
          <cell r="V3129">
            <v>0</v>
          </cell>
          <cell r="W3129">
            <v>0</v>
          </cell>
          <cell r="X3129">
            <v>7.7759999999999998</v>
          </cell>
          <cell r="Y3129">
            <v>0</v>
          </cell>
          <cell r="Z3129">
            <v>0</v>
          </cell>
          <cell r="AA3129"/>
          <cell r="AB3129"/>
          <cell r="AC3129"/>
          <cell r="AD3129"/>
          <cell r="AE3129"/>
          <cell r="AF3129"/>
          <cell r="AG3129"/>
          <cell r="AH3129"/>
          <cell r="AI3129"/>
          <cell r="AJ3129"/>
          <cell r="AK3129"/>
          <cell r="AL3129"/>
        </row>
        <row r="3130">
          <cell r="D3130" t="str">
            <v>USD</v>
          </cell>
          <cell r="J3130" t="str">
            <v>LETRAS EN GARANTÍA</v>
          </cell>
          <cell r="L3130" t="str">
            <v>TASA CERO</v>
          </cell>
          <cell r="M3130" t="str">
            <v>Argentina</v>
          </cell>
          <cell r="Q3130" t="str">
            <v>No mercado</v>
          </cell>
          <cell r="R3130">
            <v>7.7759999999999998</v>
          </cell>
          <cell r="S3130">
            <v>0</v>
          </cell>
          <cell r="T3130">
            <v>0</v>
          </cell>
          <cell r="U3130">
            <v>7.7759999999999998</v>
          </cell>
          <cell r="V3130">
            <v>0</v>
          </cell>
          <cell r="W3130">
            <v>0</v>
          </cell>
          <cell r="X3130">
            <v>7.7759999999999998</v>
          </cell>
          <cell r="Y3130">
            <v>0</v>
          </cell>
          <cell r="Z3130">
            <v>0</v>
          </cell>
          <cell r="AA3130"/>
          <cell r="AB3130"/>
          <cell r="AC3130"/>
          <cell r="AD3130"/>
          <cell r="AE3130"/>
          <cell r="AF3130"/>
          <cell r="AG3130"/>
          <cell r="AH3130"/>
          <cell r="AI3130"/>
          <cell r="AJ3130"/>
          <cell r="AK3130"/>
          <cell r="AL3130"/>
        </row>
        <row r="3131">
          <cell r="D3131" t="str">
            <v>USD</v>
          </cell>
          <cell r="J3131" t="str">
            <v>LETRAS EN GARANTÍA</v>
          </cell>
          <cell r="L3131" t="str">
            <v>TASA CERO</v>
          </cell>
          <cell r="M3131" t="str">
            <v>Argentina</v>
          </cell>
          <cell r="Q3131" t="str">
            <v>No mercado</v>
          </cell>
          <cell r="R3131">
            <v>7.7759999999999998</v>
          </cell>
          <cell r="S3131">
            <v>0</v>
          </cell>
          <cell r="T3131">
            <v>0</v>
          </cell>
          <cell r="U3131">
            <v>7.7759999999999998</v>
          </cell>
          <cell r="V3131">
            <v>0</v>
          </cell>
          <cell r="W3131">
            <v>0</v>
          </cell>
          <cell r="X3131">
            <v>7.7759999999999998</v>
          </cell>
          <cell r="Y3131">
            <v>0</v>
          </cell>
          <cell r="Z3131">
            <v>0</v>
          </cell>
          <cell r="AA3131"/>
          <cell r="AB3131"/>
          <cell r="AC3131"/>
          <cell r="AD3131"/>
          <cell r="AE3131"/>
          <cell r="AF3131"/>
          <cell r="AG3131"/>
          <cell r="AH3131"/>
          <cell r="AI3131"/>
          <cell r="AJ3131"/>
          <cell r="AK3131"/>
          <cell r="AL3131"/>
        </row>
        <row r="3132">
          <cell r="D3132" t="str">
            <v>USD</v>
          </cell>
          <cell r="J3132" t="str">
            <v>LETRAS EN GARANTÍA</v>
          </cell>
          <cell r="L3132" t="str">
            <v>TASA CERO</v>
          </cell>
          <cell r="M3132" t="str">
            <v>Argentina</v>
          </cell>
          <cell r="Q3132" t="str">
            <v>No mercado</v>
          </cell>
          <cell r="R3132">
            <v>7.7759999999999998</v>
          </cell>
          <cell r="S3132">
            <v>0</v>
          </cell>
          <cell r="T3132">
            <v>0</v>
          </cell>
          <cell r="U3132">
            <v>7.7759999999999998</v>
          </cell>
          <cell r="V3132">
            <v>0</v>
          </cell>
          <cell r="W3132">
            <v>0</v>
          </cell>
          <cell r="X3132">
            <v>7.7759999999999998</v>
          </cell>
          <cell r="Y3132">
            <v>0</v>
          </cell>
          <cell r="Z3132">
            <v>0</v>
          </cell>
          <cell r="AA3132"/>
          <cell r="AB3132"/>
          <cell r="AC3132"/>
          <cell r="AD3132"/>
          <cell r="AE3132"/>
          <cell r="AF3132"/>
          <cell r="AG3132"/>
          <cell r="AH3132"/>
          <cell r="AI3132"/>
          <cell r="AJ3132"/>
          <cell r="AK3132"/>
          <cell r="AL3132"/>
        </row>
        <row r="3133">
          <cell r="D3133" t="str">
            <v>USD</v>
          </cell>
          <cell r="J3133" t="str">
            <v>LETRAS EN GARANTÍA</v>
          </cell>
          <cell r="L3133" t="str">
            <v>TASA CERO</v>
          </cell>
          <cell r="M3133" t="str">
            <v>Argentina</v>
          </cell>
          <cell r="Q3133" t="str">
            <v>No mercado</v>
          </cell>
          <cell r="R3133">
            <v>7.7759999999999998</v>
          </cell>
          <cell r="S3133">
            <v>0</v>
          </cell>
          <cell r="T3133">
            <v>0</v>
          </cell>
          <cell r="U3133">
            <v>7.7759999999999998</v>
          </cell>
          <cell r="V3133">
            <v>0</v>
          </cell>
          <cell r="W3133">
            <v>0</v>
          </cell>
          <cell r="X3133">
            <v>7.7759999999999998</v>
          </cell>
          <cell r="Y3133">
            <v>0</v>
          </cell>
          <cell r="Z3133">
            <v>0</v>
          </cell>
          <cell r="AA3133"/>
          <cell r="AB3133"/>
          <cell r="AC3133"/>
          <cell r="AD3133"/>
          <cell r="AE3133"/>
          <cell r="AF3133"/>
          <cell r="AG3133"/>
          <cell r="AH3133"/>
          <cell r="AI3133"/>
          <cell r="AJ3133"/>
          <cell r="AK3133"/>
          <cell r="AL3133"/>
        </row>
        <row r="3134">
          <cell r="D3134" t="str">
            <v>USD</v>
          </cell>
          <cell r="J3134" t="str">
            <v>LETRAS EN GARANTÍA</v>
          </cell>
          <cell r="L3134" t="str">
            <v>TASA CERO</v>
          </cell>
          <cell r="M3134" t="str">
            <v>Argentina</v>
          </cell>
          <cell r="Q3134" t="str">
            <v>No mercado</v>
          </cell>
          <cell r="R3134">
            <v>7.7759999999999998</v>
          </cell>
          <cell r="S3134">
            <v>0</v>
          </cell>
          <cell r="T3134">
            <v>0</v>
          </cell>
          <cell r="U3134">
            <v>7.7759999999999998</v>
          </cell>
          <cell r="V3134">
            <v>0</v>
          </cell>
          <cell r="W3134">
            <v>0</v>
          </cell>
          <cell r="X3134">
            <v>7.7759999999999998</v>
          </cell>
          <cell r="Y3134">
            <v>0</v>
          </cell>
          <cell r="Z3134">
            <v>0</v>
          </cell>
          <cell r="AA3134"/>
          <cell r="AB3134"/>
          <cell r="AC3134"/>
          <cell r="AD3134"/>
          <cell r="AE3134"/>
          <cell r="AF3134"/>
          <cell r="AG3134"/>
          <cell r="AH3134"/>
          <cell r="AI3134"/>
          <cell r="AJ3134"/>
          <cell r="AK3134"/>
          <cell r="AL3134"/>
        </row>
        <row r="3135">
          <cell r="D3135" t="str">
            <v>USD</v>
          </cell>
          <cell r="J3135" t="str">
            <v>LETRAS EN GARANTÍA</v>
          </cell>
          <cell r="L3135" t="str">
            <v>TASA CERO</v>
          </cell>
          <cell r="M3135" t="str">
            <v>Argentina</v>
          </cell>
          <cell r="Q3135" t="str">
            <v>No mercado</v>
          </cell>
          <cell r="R3135">
            <v>7.7759999999999998</v>
          </cell>
          <cell r="S3135">
            <v>0</v>
          </cell>
          <cell r="T3135">
            <v>0</v>
          </cell>
          <cell r="U3135">
            <v>7.7759999999999998</v>
          </cell>
          <cell r="V3135">
            <v>0</v>
          </cell>
          <cell r="W3135">
            <v>0</v>
          </cell>
          <cell r="X3135">
            <v>7.7759999999999998</v>
          </cell>
          <cell r="Y3135">
            <v>0</v>
          </cell>
          <cell r="Z3135">
            <v>0</v>
          </cell>
          <cell r="AA3135"/>
          <cell r="AB3135"/>
          <cell r="AC3135"/>
          <cell r="AD3135"/>
          <cell r="AE3135"/>
          <cell r="AF3135"/>
          <cell r="AG3135"/>
          <cell r="AH3135"/>
          <cell r="AI3135"/>
          <cell r="AJ3135"/>
          <cell r="AK3135"/>
          <cell r="AL3135"/>
        </row>
        <row r="3136">
          <cell r="D3136" t="str">
            <v>USD</v>
          </cell>
          <cell r="J3136" t="str">
            <v>LETRAS EN GARANTÍA</v>
          </cell>
          <cell r="L3136" t="str">
            <v>TASA CERO</v>
          </cell>
          <cell r="M3136" t="str">
            <v>Argentina</v>
          </cell>
          <cell r="Q3136" t="str">
            <v>No mercado</v>
          </cell>
          <cell r="R3136">
            <v>7.7759999999999998</v>
          </cell>
          <cell r="S3136">
            <v>0</v>
          </cell>
          <cell r="T3136">
            <v>0</v>
          </cell>
          <cell r="U3136">
            <v>7.7759999999999998</v>
          </cell>
          <cell r="V3136">
            <v>0</v>
          </cell>
          <cell r="W3136">
            <v>0</v>
          </cell>
          <cell r="X3136">
            <v>7.7759999999999998</v>
          </cell>
          <cell r="Y3136">
            <v>0</v>
          </cell>
          <cell r="Z3136">
            <v>0</v>
          </cell>
          <cell r="AA3136"/>
          <cell r="AB3136"/>
          <cell r="AC3136"/>
          <cell r="AD3136"/>
          <cell r="AE3136"/>
          <cell r="AF3136"/>
          <cell r="AG3136"/>
          <cell r="AH3136"/>
          <cell r="AI3136"/>
          <cell r="AJ3136"/>
          <cell r="AK3136"/>
          <cell r="AL3136"/>
        </row>
        <row r="3137">
          <cell r="D3137" t="str">
            <v>USD</v>
          </cell>
          <cell r="J3137" t="str">
            <v>LETRAS EN GARANTÍA</v>
          </cell>
          <cell r="L3137" t="str">
            <v>TASA CERO</v>
          </cell>
          <cell r="M3137" t="str">
            <v>Argentina</v>
          </cell>
          <cell r="Q3137" t="str">
            <v>No mercado</v>
          </cell>
          <cell r="R3137">
            <v>7.7759999999999998</v>
          </cell>
          <cell r="S3137">
            <v>0</v>
          </cell>
          <cell r="T3137">
            <v>0</v>
          </cell>
          <cell r="U3137">
            <v>7.7759999999999998</v>
          </cell>
          <cell r="V3137">
            <v>0</v>
          </cell>
          <cell r="W3137">
            <v>0</v>
          </cell>
          <cell r="X3137">
            <v>7.7759999999999998</v>
          </cell>
          <cell r="Y3137">
            <v>0</v>
          </cell>
          <cell r="Z3137">
            <v>0</v>
          </cell>
          <cell r="AA3137"/>
          <cell r="AB3137"/>
          <cell r="AC3137"/>
          <cell r="AD3137"/>
          <cell r="AE3137"/>
          <cell r="AF3137"/>
          <cell r="AG3137"/>
          <cell r="AH3137"/>
          <cell r="AI3137"/>
          <cell r="AJ3137"/>
          <cell r="AK3137"/>
          <cell r="AL3137"/>
        </row>
        <row r="3138">
          <cell r="D3138" t="str">
            <v>USD</v>
          </cell>
          <cell r="J3138" t="str">
            <v>LETRAS EN GARANTÍA</v>
          </cell>
          <cell r="L3138" t="str">
            <v>TASA CERO</v>
          </cell>
          <cell r="M3138" t="str">
            <v>Argentina</v>
          </cell>
          <cell r="Q3138" t="str">
            <v>No mercado</v>
          </cell>
          <cell r="R3138">
            <v>7.7759999999999998</v>
          </cell>
          <cell r="S3138">
            <v>0</v>
          </cell>
          <cell r="T3138">
            <v>0</v>
          </cell>
          <cell r="U3138">
            <v>7.7759999999999998</v>
          </cell>
          <cell r="V3138">
            <v>0</v>
          </cell>
          <cell r="W3138">
            <v>0</v>
          </cell>
          <cell r="X3138">
            <v>7.7759999999999998</v>
          </cell>
          <cell r="Y3138">
            <v>0</v>
          </cell>
          <cell r="Z3138">
            <v>0</v>
          </cell>
          <cell r="AA3138"/>
          <cell r="AB3138"/>
          <cell r="AC3138"/>
          <cell r="AD3138"/>
          <cell r="AE3138"/>
          <cell r="AF3138"/>
          <cell r="AG3138"/>
          <cell r="AH3138"/>
          <cell r="AI3138"/>
          <cell r="AJ3138"/>
          <cell r="AK3138"/>
          <cell r="AL3138"/>
        </row>
        <row r="3139">
          <cell r="D3139" t="str">
            <v>USD</v>
          </cell>
          <cell r="J3139" t="str">
            <v>LETRAS EN GARANTÍA</v>
          </cell>
          <cell r="L3139" t="str">
            <v>TASA CERO</v>
          </cell>
          <cell r="M3139" t="str">
            <v>Argentina</v>
          </cell>
          <cell r="Q3139" t="str">
            <v>No mercado</v>
          </cell>
          <cell r="R3139">
            <v>7.7759999999999998</v>
          </cell>
          <cell r="S3139">
            <v>0</v>
          </cell>
          <cell r="T3139">
            <v>0</v>
          </cell>
          <cell r="U3139">
            <v>7.7759999999999998</v>
          </cell>
          <cell r="V3139">
            <v>0</v>
          </cell>
          <cell r="W3139">
            <v>0</v>
          </cell>
          <cell r="X3139">
            <v>7.7759999999999998</v>
          </cell>
          <cell r="Y3139">
            <v>0</v>
          </cell>
          <cell r="Z3139">
            <v>0</v>
          </cell>
          <cell r="AA3139"/>
          <cell r="AB3139"/>
          <cell r="AC3139"/>
          <cell r="AD3139"/>
          <cell r="AE3139"/>
          <cell r="AF3139"/>
          <cell r="AG3139"/>
          <cell r="AH3139"/>
          <cell r="AI3139"/>
          <cell r="AJ3139"/>
          <cell r="AK3139"/>
          <cell r="AL3139"/>
        </row>
        <row r="3140">
          <cell r="D3140" t="str">
            <v>USD</v>
          </cell>
          <cell r="J3140" t="str">
            <v>LETRAS EN GARANTÍA</v>
          </cell>
          <cell r="L3140" t="str">
            <v>TASA CERO</v>
          </cell>
          <cell r="M3140" t="str">
            <v>Argentina</v>
          </cell>
          <cell r="Q3140" t="str">
            <v>No mercado</v>
          </cell>
          <cell r="R3140">
            <v>7.7759999999999998</v>
          </cell>
          <cell r="S3140">
            <v>0</v>
          </cell>
          <cell r="T3140">
            <v>0</v>
          </cell>
          <cell r="U3140">
            <v>7.7759999999999998</v>
          </cell>
          <cell r="V3140">
            <v>0</v>
          </cell>
          <cell r="W3140">
            <v>0</v>
          </cell>
          <cell r="X3140">
            <v>7.7759999999999998</v>
          </cell>
          <cell r="Y3140">
            <v>0</v>
          </cell>
          <cell r="Z3140">
            <v>0</v>
          </cell>
          <cell r="AA3140"/>
          <cell r="AB3140"/>
          <cell r="AC3140"/>
          <cell r="AD3140"/>
          <cell r="AE3140"/>
          <cell r="AF3140"/>
          <cell r="AG3140"/>
          <cell r="AH3140"/>
          <cell r="AI3140"/>
          <cell r="AJ3140"/>
          <cell r="AK3140"/>
          <cell r="AL3140"/>
        </row>
        <row r="3141">
          <cell r="D3141" t="str">
            <v>USD</v>
          </cell>
          <cell r="J3141" t="str">
            <v>LETRAS EN GARANTÍA</v>
          </cell>
          <cell r="L3141" t="str">
            <v>TASA CERO</v>
          </cell>
          <cell r="M3141" t="str">
            <v>Argentina</v>
          </cell>
          <cell r="Q3141" t="str">
            <v>No mercado</v>
          </cell>
          <cell r="R3141">
            <v>7.7759999999999998</v>
          </cell>
          <cell r="S3141">
            <v>0</v>
          </cell>
          <cell r="T3141">
            <v>0</v>
          </cell>
          <cell r="U3141">
            <v>7.7759999999999998</v>
          </cell>
          <cell r="V3141">
            <v>0</v>
          </cell>
          <cell r="W3141">
            <v>0</v>
          </cell>
          <cell r="X3141">
            <v>7.7759999999999998</v>
          </cell>
          <cell r="Y3141">
            <v>0</v>
          </cell>
          <cell r="Z3141">
            <v>0</v>
          </cell>
          <cell r="AA3141"/>
          <cell r="AB3141"/>
          <cell r="AC3141"/>
          <cell r="AD3141"/>
          <cell r="AE3141"/>
          <cell r="AF3141"/>
          <cell r="AG3141"/>
          <cell r="AH3141"/>
          <cell r="AI3141"/>
          <cell r="AJ3141"/>
          <cell r="AK3141"/>
          <cell r="AL3141"/>
        </row>
        <row r="3142">
          <cell r="D3142" t="str">
            <v>USD</v>
          </cell>
          <cell r="J3142" t="str">
            <v>LETRAS EN GARANTÍA</v>
          </cell>
          <cell r="L3142" t="str">
            <v>TASA CERO</v>
          </cell>
          <cell r="M3142" t="str">
            <v>Argentina</v>
          </cell>
          <cell r="Q3142" t="str">
            <v>No mercado</v>
          </cell>
          <cell r="R3142">
            <v>7.8120000000000003</v>
          </cell>
          <cell r="S3142">
            <v>0</v>
          </cell>
          <cell r="T3142">
            <v>0</v>
          </cell>
          <cell r="U3142">
            <v>7.8120000000000003</v>
          </cell>
          <cell r="V3142">
            <v>0</v>
          </cell>
          <cell r="W3142">
            <v>0</v>
          </cell>
          <cell r="X3142">
            <v>7.8120000000000003</v>
          </cell>
          <cell r="Y3142">
            <v>0</v>
          </cell>
          <cell r="Z3142">
            <v>0</v>
          </cell>
          <cell r="AA3142"/>
          <cell r="AB3142"/>
          <cell r="AC3142"/>
          <cell r="AD3142"/>
          <cell r="AE3142"/>
          <cell r="AF3142"/>
          <cell r="AG3142"/>
          <cell r="AH3142"/>
          <cell r="AI3142"/>
          <cell r="AJ3142"/>
          <cell r="AK3142"/>
          <cell r="AL3142"/>
        </row>
        <row r="3143">
          <cell r="D3143" t="str">
            <v>USD</v>
          </cell>
          <cell r="J3143" t="str">
            <v>LETRAS EN GARANTÍA</v>
          </cell>
          <cell r="L3143" t="str">
            <v>TASA CERO</v>
          </cell>
          <cell r="M3143" t="str">
            <v>Argentina</v>
          </cell>
          <cell r="Q3143" t="str">
            <v>No mercado</v>
          </cell>
          <cell r="R3143">
            <v>7.8120000000000003</v>
          </cell>
          <cell r="S3143">
            <v>0</v>
          </cell>
          <cell r="T3143">
            <v>0</v>
          </cell>
          <cell r="U3143">
            <v>7.8120000000000003</v>
          </cell>
          <cell r="V3143">
            <v>0</v>
          </cell>
          <cell r="W3143">
            <v>0</v>
          </cell>
          <cell r="X3143">
            <v>7.8120000000000003</v>
          </cell>
          <cell r="Y3143">
            <v>0</v>
          </cell>
          <cell r="Z3143">
            <v>0</v>
          </cell>
          <cell r="AA3143"/>
          <cell r="AB3143"/>
          <cell r="AC3143"/>
          <cell r="AD3143"/>
          <cell r="AE3143"/>
          <cell r="AF3143"/>
          <cell r="AG3143"/>
          <cell r="AH3143"/>
          <cell r="AI3143"/>
          <cell r="AJ3143"/>
          <cell r="AK3143"/>
          <cell r="AL3143"/>
        </row>
        <row r="3144">
          <cell r="D3144" t="str">
            <v>USD</v>
          </cell>
          <cell r="J3144" t="str">
            <v>LETRAS EN GARANTÍA</v>
          </cell>
          <cell r="L3144" t="str">
            <v>TASA CERO</v>
          </cell>
          <cell r="M3144" t="str">
            <v>Argentina</v>
          </cell>
          <cell r="Q3144" t="str">
            <v>No mercado</v>
          </cell>
          <cell r="R3144">
            <v>7.8120000000000003</v>
          </cell>
          <cell r="S3144">
            <v>0</v>
          </cell>
          <cell r="T3144">
            <v>0</v>
          </cell>
          <cell r="U3144">
            <v>7.8120000000000003</v>
          </cell>
          <cell r="V3144">
            <v>0</v>
          </cell>
          <cell r="W3144">
            <v>0</v>
          </cell>
          <cell r="X3144">
            <v>7.8120000000000003</v>
          </cell>
          <cell r="Y3144">
            <v>0</v>
          </cell>
          <cell r="Z3144">
            <v>0</v>
          </cell>
          <cell r="AA3144"/>
          <cell r="AB3144"/>
          <cell r="AC3144"/>
          <cell r="AD3144"/>
          <cell r="AE3144"/>
          <cell r="AF3144"/>
          <cell r="AG3144"/>
          <cell r="AH3144"/>
          <cell r="AI3144"/>
          <cell r="AJ3144"/>
          <cell r="AK3144"/>
          <cell r="AL3144"/>
        </row>
        <row r="3145">
          <cell r="D3145" t="str">
            <v>USD</v>
          </cell>
          <cell r="J3145" t="str">
            <v>LETRAS EN GARANTÍA</v>
          </cell>
          <cell r="L3145" t="str">
            <v>TASA CERO</v>
          </cell>
          <cell r="M3145" t="str">
            <v>Argentina</v>
          </cell>
          <cell r="Q3145" t="str">
            <v>No mercado</v>
          </cell>
          <cell r="R3145">
            <v>7.8120000000000003</v>
          </cell>
          <cell r="S3145">
            <v>0</v>
          </cell>
          <cell r="T3145">
            <v>0</v>
          </cell>
          <cell r="U3145">
            <v>7.8120000000000003</v>
          </cell>
          <cell r="V3145">
            <v>0</v>
          </cell>
          <cell r="W3145">
            <v>0</v>
          </cell>
          <cell r="X3145">
            <v>7.8120000000000003</v>
          </cell>
          <cell r="Y3145">
            <v>0</v>
          </cell>
          <cell r="Z3145">
            <v>0</v>
          </cell>
          <cell r="AA3145"/>
          <cell r="AB3145"/>
          <cell r="AC3145"/>
          <cell r="AD3145"/>
          <cell r="AE3145"/>
          <cell r="AF3145"/>
          <cell r="AG3145"/>
          <cell r="AH3145"/>
          <cell r="AI3145"/>
          <cell r="AJ3145"/>
          <cell r="AK3145"/>
          <cell r="AL3145"/>
        </row>
        <row r="3146">
          <cell r="D3146" t="str">
            <v>USD</v>
          </cell>
          <cell r="J3146" t="str">
            <v>LETRAS EN GARANTÍA</v>
          </cell>
          <cell r="L3146" t="str">
            <v>TASA CERO</v>
          </cell>
          <cell r="M3146" t="str">
            <v>Argentina</v>
          </cell>
          <cell r="Q3146" t="str">
            <v>No mercado</v>
          </cell>
          <cell r="R3146">
            <v>7.8120000000000003</v>
          </cell>
          <cell r="S3146">
            <v>0</v>
          </cell>
          <cell r="T3146">
            <v>0</v>
          </cell>
          <cell r="U3146">
            <v>7.8120000000000003</v>
          </cell>
          <cell r="V3146">
            <v>0</v>
          </cell>
          <cell r="W3146">
            <v>0</v>
          </cell>
          <cell r="X3146">
            <v>7.8120000000000003</v>
          </cell>
          <cell r="Y3146">
            <v>0</v>
          </cell>
          <cell r="Z3146">
            <v>0</v>
          </cell>
          <cell r="AA3146"/>
          <cell r="AB3146"/>
          <cell r="AC3146"/>
          <cell r="AD3146"/>
          <cell r="AE3146"/>
          <cell r="AF3146"/>
          <cell r="AG3146"/>
          <cell r="AH3146"/>
          <cell r="AI3146"/>
          <cell r="AJ3146"/>
          <cell r="AK3146"/>
          <cell r="AL3146"/>
        </row>
        <row r="3147">
          <cell r="D3147" t="str">
            <v>USD</v>
          </cell>
          <cell r="J3147" t="str">
            <v>LETRAS EN GARANTÍA</v>
          </cell>
          <cell r="L3147" t="str">
            <v>TASA CERO</v>
          </cell>
          <cell r="M3147" t="str">
            <v>Argentina</v>
          </cell>
          <cell r="Q3147" t="str">
            <v>No mercado</v>
          </cell>
          <cell r="R3147">
            <v>7.8120000000000003</v>
          </cell>
          <cell r="S3147">
            <v>0</v>
          </cell>
          <cell r="T3147">
            <v>0</v>
          </cell>
          <cell r="U3147">
            <v>7.8120000000000003</v>
          </cell>
          <cell r="V3147">
            <v>0</v>
          </cell>
          <cell r="W3147">
            <v>0</v>
          </cell>
          <cell r="X3147">
            <v>7.8120000000000003</v>
          </cell>
          <cell r="Y3147">
            <v>0</v>
          </cell>
          <cell r="Z3147">
            <v>0</v>
          </cell>
          <cell r="AA3147"/>
          <cell r="AB3147"/>
          <cell r="AC3147"/>
          <cell r="AD3147"/>
          <cell r="AE3147"/>
          <cell r="AF3147"/>
          <cell r="AG3147"/>
          <cell r="AH3147"/>
          <cell r="AI3147"/>
          <cell r="AJ3147"/>
          <cell r="AK3147"/>
          <cell r="AL3147"/>
        </row>
        <row r="3148">
          <cell r="D3148" t="str">
            <v>USD</v>
          </cell>
          <cell r="J3148" t="str">
            <v>LETRAS EN GARANTÍA</v>
          </cell>
          <cell r="L3148" t="str">
            <v>TASA CERO</v>
          </cell>
          <cell r="M3148" t="str">
            <v>Argentina</v>
          </cell>
          <cell r="Q3148" t="str">
            <v>No mercado</v>
          </cell>
          <cell r="R3148">
            <v>7.8120000000000003</v>
          </cell>
          <cell r="S3148">
            <v>0</v>
          </cell>
          <cell r="T3148">
            <v>0</v>
          </cell>
          <cell r="U3148">
            <v>7.8120000000000003</v>
          </cell>
          <cell r="V3148">
            <v>0</v>
          </cell>
          <cell r="W3148">
            <v>0</v>
          </cell>
          <cell r="X3148">
            <v>7.8120000000000003</v>
          </cell>
          <cell r="Y3148">
            <v>0</v>
          </cell>
          <cell r="Z3148">
            <v>0</v>
          </cell>
          <cell r="AA3148"/>
          <cell r="AB3148"/>
          <cell r="AC3148"/>
          <cell r="AD3148"/>
          <cell r="AE3148"/>
          <cell r="AF3148"/>
          <cell r="AG3148"/>
          <cell r="AH3148"/>
          <cell r="AI3148"/>
          <cell r="AJ3148"/>
          <cell r="AK3148"/>
          <cell r="AL3148"/>
        </row>
        <row r="3149">
          <cell r="D3149" t="str">
            <v>USD</v>
          </cell>
          <cell r="J3149" t="str">
            <v>LETRAS EN GARANTÍA</v>
          </cell>
          <cell r="L3149" t="str">
            <v>TASA CERO</v>
          </cell>
          <cell r="M3149" t="str">
            <v>Argentina</v>
          </cell>
          <cell r="Q3149" t="str">
            <v>No mercado</v>
          </cell>
          <cell r="R3149">
            <v>7.8120000000000003</v>
          </cell>
          <cell r="S3149">
            <v>0</v>
          </cell>
          <cell r="T3149">
            <v>0</v>
          </cell>
          <cell r="U3149">
            <v>7.8120000000000003</v>
          </cell>
          <cell r="V3149">
            <v>0</v>
          </cell>
          <cell r="W3149">
            <v>0</v>
          </cell>
          <cell r="X3149">
            <v>7.8120000000000003</v>
          </cell>
          <cell r="Y3149">
            <v>0</v>
          </cell>
          <cell r="Z3149">
            <v>0</v>
          </cell>
          <cell r="AA3149"/>
          <cell r="AB3149"/>
          <cell r="AC3149"/>
          <cell r="AD3149"/>
          <cell r="AE3149"/>
          <cell r="AF3149"/>
          <cell r="AG3149"/>
          <cell r="AH3149"/>
          <cell r="AI3149"/>
          <cell r="AJ3149"/>
          <cell r="AK3149"/>
          <cell r="AL3149"/>
        </row>
        <row r="3150">
          <cell r="D3150" t="str">
            <v>USD</v>
          </cell>
          <cell r="J3150" t="str">
            <v>LETRAS EN GARANTÍA</v>
          </cell>
          <cell r="L3150" t="str">
            <v>TASA CERO</v>
          </cell>
          <cell r="M3150" t="str">
            <v>Argentina</v>
          </cell>
          <cell r="Q3150" t="str">
            <v>No mercado</v>
          </cell>
          <cell r="R3150">
            <v>7.8120000000000003</v>
          </cell>
          <cell r="S3150">
            <v>0</v>
          </cell>
          <cell r="T3150">
            <v>0</v>
          </cell>
          <cell r="U3150">
            <v>7.8120000000000003</v>
          </cell>
          <cell r="V3150">
            <v>0</v>
          </cell>
          <cell r="W3150">
            <v>0</v>
          </cell>
          <cell r="X3150">
            <v>7.8120000000000003</v>
          </cell>
          <cell r="Y3150">
            <v>0</v>
          </cell>
          <cell r="Z3150">
            <v>0</v>
          </cell>
          <cell r="AA3150"/>
          <cell r="AB3150"/>
          <cell r="AC3150"/>
          <cell r="AD3150"/>
          <cell r="AE3150"/>
          <cell r="AF3150"/>
          <cell r="AG3150"/>
          <cell r="AH3150"/>
          <cell r="AI3150"/>
          <cell r="AJ3150"/>
          <cell r="AK3150"/>
          <cell r="AL3150"/>
        </row>
        <row r="3151">
          <cell r="D3151" t="str">
            <v>USD</v>
          </cell>
          <cell r="J3151" t="str">
            <v>LETRAS EN GARANTÍA</v>
          </cell>
          <cell r="L3151" t="str">
            <v>TASA CERO</v>
          </cell>
          <cell r="M3151" t="str">
            <v>Argentina</v>
          </cell>
          <cell r="Q3151" t="str">
            <v>No mercado</v>
          </cell>
          <cell r="R3151">
            <v>7.8120000000000003</v>
          </cell>
          <cell r="S3151">
            <v>0</v>
          </cell>
          <cell r="T3151">
            <v>0</v>
          </cell>
          <cell r="U3151">
            <v>7.8120000000000003</v>
          </cell>
          <cell r="V3151">
            <v>0</v>
          </cell>
          <cell r="W3151">
            <v>0</v>
          </cell>
          <cell r="X3151">
            <v>7.8120000000000003</v>
          </cell>
          <cell r="Y3151">
            <v>0</v>
          </cell>
          <cell r="Z3151">
            <v>0</v>
          </cell>
          <cell r="AA3151"/>
          <cell r="AB3151"/>
          <cell r="AC3151"/>
          <cell r="AD3151"/>
          <cell r="AE3151"/>
          <cell r="AF3151"/>
          <cell r="AG3151"/>
          <cell r="AH3151"/>
          <cell r="AI3151"/>
          <cell r="AJ3151"/>
          <cell r="AK3151"/>
          <cell r="AL3151"/>
        </row>
        <row r="3152">
          <cell r="D3152" t="str">
            <v>USD</v>
          </cell>
          <cell r="J3152" t="str">
            <v>LETRAS EN GARANTÍA</v>
          </cell>
          <cell r="L3152" t="str">
            <v>TASA CERO</v>
          </cell>
          <cell r="M3152" t="str">
            <v>Argentina</v>
          </cell>
          <cell r="Q3152" t="str">
            <v>No mercado</v>
          </cell>
          <cell r="R3152">
            <v>7.8120000000000003</v>
          </cell>
          <cell r="S3152">
            <v>0</v>
          </cell>
          <cell r="T3152">
            <v>0</v>
          </cell>
          <cell r="U3152">
            <v>7.8120000000000003</v>
          </cell>
          <cell r="V3152">
            <v>0</v>
          </cell>
          <cell r="W3152">
            <v>0</v>
          </cell>
          <cell r="X3152">
            <v>7.8120000000000003</v>
          </cell>
          <cell r="Y3152">
            <v>0</v>
          </cell>
          <cell r="Z3152">
            <v>0</v>
          </cell>
          <cell r="AA3152"/>
          <cell r="AB3152"/>
          <cell r="AC3152"/>
          <cell r="AD3152"/>
          <cell r="AE3152"/>
          <cell r="AF3152"/>
          <cell r="AG3152"/>
          <cell r="AH3152"/>
          <cell r="AI3152"/>
          <cell r="AJ3152"/>
          <cell r="AK3152"/>
          <cell r="AL3152"/>
        </row>
        <row r="3153">
          <cell r="D3153" t="str">
            <v>USD</v>
          </cell>
          <cell r="J3153" t="str">
            <v>LETRAS EN GARANTÍA</v>
          </cell>
          <cell r="L3153" t="str">
            <v>TASA CERO</v>
          </cell>
          <cell r="M3153" t="str">
            <v>Argentina</v>
          </cell>
          <cell r="Q3153" t="str">
            <v>No mercado</v>
          </cell>
          <cell r="R3153">
            <v>7.8120000000000003</v>
          </cell>
          <cell r="S3153">
            <v>0</v>
          </cell>
          <cell r="T3153">
            <v>0</v>
          </cell>
          <cell r="U3153">
            <v>7.8120000000000003</v>
          </cell>
          <cell r="V3153">
            <v>0</v>
          </cell>
          <cell r="W3153">
            <v>0</v>
          </cell>
          <cell r="X3153">
            <v>7.8120000000000003</v>
          </cell>
          <cell r="Y3153">
            <v>0</v>
          </cell>
          <cell r="Z3153">
            <v>0</v>
          </cell>
          <cell r="AA3153"/>
          <cell r="AB3153"/>
          <cell r="AC3153"/>
          <cell r="AD3153"/>
          <cell r="AE3153"/>
          <cell r="AF3153"/>
          <cell r="AG3153"/>
          <cell r="AH3153"/>
          <cell r="AI3153"/>
          <cell r="AJ3153"/>
          <cell r="AK3153"/>
          <cell r="AL3153"/>
        </row>
        <row r="3154">
          <cell r="D3154" t="str">
            <v>USD</v>
          </cell>
          <cell r="J3154" t="str">
            <v>LETRAS EN GARANTÍA</v>
          </cell>
          <cell r="L3154" t="str">
            <v>TASA CERO</v>
          </cell>
          <cell r="M3154" t="str">
            <v>Argentina</v>
          </cell>
          <cell r="Q3154" t="str">
            <v>No mercado</v>
          </cell>
          <cell r="R3154">
            <v>7.8120000000000003</v>
          </cell>
          <cell r="S3154">
            <v>0</v>
          </cell>
          <cell r="T3154">
            <v>0</v>
          </cell>
          <cell r="U3154">
            <v>7.8120000000000003</v>
          </cell>
          <cell r="V3154">
            <v>0</v>
          </cell>
          <cell r="W3154">
            <v>0</v>
          </cell>
          <cell r="X3154">
            <v>7.8120000000000003</v>
          </cell>
          <cell r="Y3154">
            <v>0</v>
          </cell>
          <cell r="Z3154">
            <v>0</v>
          </cell>
          <cell r="AA3154"/>
          <cell r="AB3154"/>
          <cell r="AC3154"/>
          <cell r="AD3154"/>
          <cell r="AE3154"/>
          <cell r="AF3154"/>
          <cell r="AG3154"/>
          <cell r="AH3154"/>
          <cell r="AI3154"/>
          <cell r="AJ3154"/>
          <cell r="AK3154"/>
          <cell r="AL3154"/>
        </row>
        <row r="3155">
          <cell r="D3155" t="str">
            <v>USD</v>
          </cell>
          <cell r="J3155" t="str">
            <v>LETRAS EN GARANTÍA</v>
          </cell>
          <cell r="L3155" t="str">
            <v>TASA CERO</v>
          </cell>
          <cell r="M3155" t="str">
            <v>Argentina</v>
          </cell>
          <cell r="Q3155" t="str">
            <v>No mercado</v>
          </cell>
          <cell r="R3155">
            <v>7.8120000000000003</v>
          </cell>
          <cell r="S3155">
            <v>0</v>
          </cell>
          <cell r="T3155">
            <v>0</v>
          </cell>
          <cell r="U3155">
            <v>7.8120000000000003</v>
          </cell>
          <cell r="V3155">
            <v>0</v>
          </cell>
          <cell r="W3155">
            <v>0</v>
          </cell>
          <cell r="X3155">
            <v>7.8120000000000003</v>
          </cell>
          <cell r="Y3155">
            <v>0</v>
          </cell>
          <cell r="Z3155">
            <v>0</v>
          </cell>
          <cell r="AA3155"/>
          <cell r="AB3155"/>
          <cell r="AC3155"/>
          <cell r="AD3155"/>
          <cell r="AE3155"/>
          <cell r="AF3155"/>
          <cell r="AG3155"/>
          <cell r="AH3155"/>
          <cell r="AI3155"/>
          <cell r="AJ3155"/>
          <cell r="AK3155"/>
          <cell r="AL3155"/>
        </row>
        <row r="3156">
          <cell r="D3156" t="str">
            <v>USD</v>
          </cell>
          <cell r="J3156" t="str">
            <v>LETRAS EN GARANTÍA</v>
          </cell>
          <cell r="L3156" t="str">
            <v>TASA CERO</v>
          </cell>
          <cell r="M3156" t="str">
            <v>Argentina</v>
          </cell>
          <cell r="Q3156" t="str">
            <v>No mercado</v>
          </cell>
          <cell r="R3156">
            <v>7.8120000000000003</v>
          </cell>
          <cell r="S3156">
            <v>0</v>
          </cell>
          <cell r="T3156">
            <v>0</v>
          </cell>
          <cell r="U3156">
            <v>7.8120000000000003</v>
          </cell>
          <cell r="V3156">
            <v>0</v>
          </cell>
          <cell r="W3156">
            <v>0</v>
          </cell>
          <cell r="X3156">
            <v>7.8120000000000003</v>
          </cell>
          <cell r="Y3156">
            <v>0</v>
          </cell>
          <cell r="Z3156">
            <v>0</v>
          </cell>
          <cell r="AA3156"/>
          <cell r="AB3156"/>
          <cell r="AC3156"/>
          <cell r="AD3156"/>
          <cell r="AE3156"/>
          <cell r="AF3156"/>
          <cell r="AG3156"/>
          <cell r="AH3156"/>
          <cell r="AI3156"/>
          <cell r="AJ3156"/>
          <cell r="AK3156"/>
          <cell r="AL3156"/>
        </row>
        <row r="3157">
          <cell r="D3157" t="str">
            <v>USD</v>
          </cell>
          <cell r="J3157" t="str">
            <v>LETRAS EN GARANTÍA</v>
          </cell>
          <cell r="L3157" t="str">
            <v>TASA CERO</v>
          </cell>
          <cell r="M3157" t="str">
            <v>Argentina</v>
          </cell>
          <cell r="Q3157" t="str">
            <v>No mercado</v>
          </cell>
          <cell r="R3157">
            <v>7.8120000000000003</v>
          </cell>
          <cell r="S3157">
            <v>0</v>
          </cell>
          <cell r="T3157">
            <v>0</v>
          </cell>
          <cell r="U3157">
            <v>7.8120000000000003</v>
          </cell>
          <cell r="V3157">
            <v>0</v>
          </cell>
          <cell r="W3157">
            <v>0</v>
          </cell>
          <cell r="X3157">
            <v>7.8120000000000003</v>
          </cell>
          <cell r="Y3157">
            <v>0</v>
          </cell>
          <cell r="Z3157">
            <v>0</v>
          </cell>
          <cell r="AA3157"/>
          <cell r="AB3157"/>
          <cell r="AC3157"/>
          <cell r="AD3157"/>
          <cell r="AE3157"/>
          <cell r="AF3157"/>
          <cell r="AG3157"/>
          <cell r="AH3157"/>
          <cell r="AI3157"/>
          <cell r="AJ3157"/>
          <cell r="AK3157"/>
          <cell r="AL3157"/>
        </row>
        <row r="3158">
          <cell r="D3158" t="str">
            <v>USD</v>
          </cell>
          <cell r="J3158" t="str">
            <v>LETRAS EN GARANTÍA</v>
          </cell>
          <cell r="L3158" t="str">
            <v>TASA CERO</v>
          </cell>
          <cell r="M3158" t="str">
            <v>Argentina</v>
          </cell>
          <cell r="Q3158" t="str">
            <v>No mercado</v>
          </cell>
          <cell r="R3158">
            <v>7.8120000000000003</v>
          </cell>
          <cell r="S3158">
            <v>0</v>
          </cell>
          <cell r="T3158">
            <v>0</v>
          </cell>
          <cell r="U3158">
            <v>7.8120000000000003</v>
          </cell>
          <cell r="V3158">
            <v>0</v>
          </cell>
          <cell r="W3158">
            <v>0</v>
          </cell>
          <cell r="X3158">
            <v>7.8120000000000003</v>
          </cell>
          <cell r="Y3158">
            <v>0</v>
          </cell>
          <cell r="Z3158">
            <v>0</v>
          </cell>
          <cell r="AA3158"/>
          <cell r="AB3158"/>
          <cell r="AC3158"/>
          <cell r="AD3158"/>
          <cell r="AE3158"/>
          <cell r="AF3158"/>
          <cell r="AG3158"/>
          <cell r="AH3158"/>
          <cell r="AI3158"/>
          <cell r="AJ3158"/>
          <cell r="AK3158"/>
          <cell r="AL3158"/>
        </row>
        <row r="3159">
          <cell r="D3159" t="str">
            <v>USD</v>
          </cell>
          <cell r="J3159" t="str">
            <v>LETRAS EN GARANTÍA</v>
          </cell>
          <cell r="L3159" t="str">
            <v>TASA CERO</v>
          </cell>
          <cell r="M3159" t="str">
            <v>Argentina</v>
          </cell>
          <cell r="Q3159" t="str">
            <v>No mercado</v>
          </cell>
          <cell r="R3159">
            <v>7.8120000000000003</v>
          </cell>
          <cell r="S3159">
            <v>0</v>
          </cell>
          <cell r="T3159">
            <v>0</v>
          </cell>
          <cell r="U3159">
            <v>7.8120000000000003</v>
          </cell>
          <cell r="V3159">
            <v>0</v>
          </cell>
          <cell r="W3159">
            <v>0</v>
          </cell>
          <cell r="X3159">
            <v>7.8120000000000003</v>
          </cell>
          <cell r="Y3159">
            <v>0</v>
          </cell>
          <cell r="Z3159">
            <v>0</v>
          </cell>
          <cell r="AA3159"/>
          <cell r="AB3159"/>
          <cell r="AC3159"/>
          <cell r="AD3159"/>
          <cell r="AE3159"/>
          <cell r="AF3159"/>
          <cell r="AG3159"/>
          <cell r="AH3159"/>
          <cell r="AI3159"/>
          <cell r="AJ3159"/>
          <cell r="AK3159"/>
          <cell r="AL3159"/>
        </row>
        <row r="3160">
          <cell r="D3160" t="str">
            <v>USD</v>
          </cell>
          <cell r="J3160" t="str">
            <v>LETRAS EN GARANTÍA</v>
          </cell>
          <cell r="L3160" t="str">
            <v>TASA CERO</v>
          </cell>
          <cell r="M3160" t="str">
            <v>Argentina</v>
          </cell>
          <cell r="Q3160" t="str">
            <v>No mercado</v>
          </cell>
          <cell r="R3160">
            <v>7.8120000000000003</v>
          </cell>
          <cell r="S3160">
            <v>0</v>
          </cell>
          <cell r="T3160">
            <v>0</v>
          </cell>
          <cell r="U3160">
            <v>7.8120000000000003</v>
          </cell>
          <cell r="V3160">
            <v>0</v>
          </cell>
          <cell r="W3160">
            <v>0</v>
          </cell>
          <cell r="X3160">
            <v>7.8120000000000003</v>
          </cell>
          <cell r="Y3160">
            <v>0</v>
          </cell>
          <cell r="Z3160">
            <v>0</v>
          </cell>
          <cell r="AA3160"/>
          <cell r="AB3160"/>
          <cell r="AC3160"/>
          <cell r="AD3160"/>
          <cell r="AE3160"/>
          <cell r="AF3160"/>
          <cell r="AG3160"/>
          <cell r="AH3160"/>
          <cell r="AI3160"/>
          <cell r="AJ3160"/>
          <cell r="AK3160"/>
          <cell r="AL3160"/>
        </row>
        <row r="3161">
          <cell r="D3161" t="str">
            <v>USD</v>
          </cell>
          <cell r="J3161" t="str">
            <v>LETRAS EN GARANTÍA</v>
          </cell>
          <cell r="L3161" t="str">
            <v>TASA CERO</v>
          </cell>
          <cell r="M3161" t="str">
            <v>Argentina</v>
          </cell>
          <cell r="Q3161" t="str">
            <v>No mercado</v>
          </cell>
          <cell r="R3161">
            <v>7.8120000000000003</v>
          </cell>
          <cell r="S3161">
            <v>0</v>
          </cell>
          <cell r="T3161">
            <v>0</v>
          </cell>
          <cell r="U3161">
            <v>7.8120000000000003</v>
          </cell>
          <cell r="V3161">
            <v>0</v>
          </cell>
          <cell r="W3161">
            <v>0</v>
          </cell>
          <cell r="X3161">
            <v>7.8120000000000003</v>
          </cell>
          <cell r="Y3161">
            <v>0</v>
          </cell>
          <cell r="Z3161">
            <v>0</v>
          </cell>
          <cell r="AA3161"/>
          <cell r="AB3161"/>
          <cell r="AC3161"/>
          <cell r="AD3161"/>
          <cell r="AE3161"/>
          <cell r="AF3161"/>
          <cell r="AG3161"/>
          <cell r="AH3161"/>
          <cell r="AI3161"/>
          <cell r="AJ3161"/>
          <cell r="AK3161"/>
          <cell r="AL3161"/>
        </row>
        <row r="3162">
          <cell r="D3162" t="str">
            <v>USD</v>
          </cell>
          <cell r="J3162" t="str">
            <v>LETRAS EN GARANTÍA</v>
          </cell>
          <cell r="L3162" t="str">
            <v>TASA CERO</v>
          </cell>
          <cell r="M3162" t="str">
            <v>Argentina</v>
          </cell>
          <cell r="Q3162" t="str">
            <v>No mercado</v>
          </cell>
          <cell r="R3162">
            <v>7.92</v>
          </cell>
          <cell r="S3162">
            <v>0</v>
          </cell>
          <cell r="T3162">
            <v>0</v>
          </cell>
          <cell r="U3162">
            <v>7.92</v>
          </cell>
          <cell r="V3162">
            <v>0</v>
          </cell>
          <cell r="W3162">
            <v>0</v>
          </cell>
          <cell r="X3162">
            <v>7.92</v>
          </cell>
          <cell r="Y3162">
            <v>0</v>
          </cell>
          <cell r="Z3162">
            <v>0</v>
          </cell>
          <cell r="AA3162"/>
          <cell r="AB3162"/>
          <cell r="AC3162"/>
          <cell r="AD3162"/>
          <cell r="AE3162"/>
          <cell r="AF3162"/>
          <cell r="AG3162"/>
          <cell r="AH3162"/>
          <cell r="AI3162"/>
          <cell r="AJ3162"/>
          <cell r="AK3162"/>
          <cell r="AL3162"/>
        </row>
        <row r="3163">
          <cell r="D3163" t="str">
            <v>USD</v>
          </cell>
          <cell r="J3163" t="str">
            <v>LETRAS EN GARANTÍA</v>
          </cell>
          <cell r="L3163" t="str">
            <v>TASA CERO</v>
          </cell>
          <cell r="M3163" t="str">
            <v>Argentina</v>
          </cell>
          <cell r="Q3163" t="str">
            <v>No mercado</v>
          </cell>
          <cell r="R3163">
            <v>7.92</v>
          </cell>
          <cell r="S3163">
            <v>0</v>
          </cell>
          <cell r="T3163">
            <v>0</v>
          </cell>
          <cell r="U3163">
            <v>7.92</v>
          </cell>
          <cell r="V3163">
            <v>0</v>
          </cell>
          <cell r="W3163">
            <v>0</v>
          </cell>
          <cell r="X3163">
            <v>7.92</v>
          </cell>
          <cell r="Y3163">
            <v>0</v>
          </cell>
          <cell r="Z3163">
            <v>0</v>
          </cell>
          <cell r="AA3163"/>
          <cell r="AB3163"/>
          <cell r="AC3163"/>
          <cell r="AD3163"/>
          <cell r="AE3163"/>
          <cell r="AF3163"/>
          <cell r="AG3163"/>
          <cell r="AH3163"/>
          <cell r="AI3163"/>
          <cell r="AJ3163"/>
          <cell r="AK3163"/>
          <cell r="AL3163"/>
        </row>
        <row r="3164">
          <cell r="D3164" t="str">
            <v>USD</v>
          </cell>
          <cell r="J3164" t="str">
            <v>LETRAS EN GARANTÍA</v>
          </cell>
          <cell r="L3164" t="str">
            <v>TASA CERO</v>
          </cell>
          <cell r="M3164" t="str">
            <v>Argentina</v>
          </cell>
          <cell r="Q3164" t="str">
            <v>No mercado</v>
          </cell>
          <cell r="R3164">
            <v>7.92</v>
          </cell>
          <cell r="S3164">
            <v>0</v>
          </cell>
          <cell r="T3164">
            <v>0</v>
          </cell>
          <cell r="U3164">
            <v>7.92</v>
          </cell>
          <cell r="V3164">
            <v>0</v>
          </cell>
          <cell r="W3164">
            <v>0</v>
          </cell>
          <cell r="X3164">
            <v>7.92</v>
          </cell>
          <cell r="Y3164">
            <v>0</v>
          </cell>
          <cell r="Z3164">
            <v>0</v>
          </cell>
          <cell r="AA3164"/>
          <cell r="AB3164"/>
          <cell r="AC3164"/>
          <cell r="AD3164"/>
          <cell r="AE3164"/>
          <cell r="AF3164"/>
          <cell r="AG3164"/>
          <cell r="AH3164"/>
          <cell r="AI3164"/>
          <cell r="AJ3164"/>
          <cell r="AK3164"/>
          <cell r="AL3164"/>
        </row>
        <row r="3165">
          <cell r="D3165" t="str">
            <v>USD</v>
          </cell>
          <cell r="J3165" t="str">
            <v>LETRAS EN GARANTÍA</v>
          </cell>
          <cell r="L3165" t="str">
            <v>TASA CERO</v>
          </cell>
          <cell r="M3165" t="str">
            <v>Argentina</v>
          </cell>
          <cell r="Q3165" t="str">
            <v>No mercado</v>
          </cell>
          <cell r="R3165">
            <v>7.92</v>
          </cell>
          <cell r="S3165">
            <v>0</v>
          </cell>
          <cell r="T3165">
            <v>0</v>
          </cell>
          <cell r="U3165">
            <v>7.92</v>
          </cell>
          <cell r="V3165">
            <v>0</v>
          </cell>
          <cell r="W3165">
            <v>0</v>
          </cell>
          <cell r="X3165">
            <v>7.92</v>
          </cell>
          <cell r="Y3165">
            <v>0</v>
          </cell>
          <cell r="Z3165">
            <v>0</v>
          </cell>
          <cell r="AA3165"/>
          <cell r="AB3165"/>
          <cell r="AC3165"/>
          <cell r="AD3165"/>
          <cell r="AE3165"/>
          <cell r="AF3165"/>
          <cell r="AG3165"/>
          <cell r="AH3165"/>
          <cell r="AI3165"/>
          <cell r="AJ3165"/>
          <cell r="AK3165"/>
          <cell r="AL3165"/>
        </row>
        <row r="3166">
          <cell r="D3166" t="str">
            <v>USD</v>
          </cell>
          <cell r="J3166" t="str">
            <v>LETRAS EN GARANTÍA</v>
          </cell>
          <cell r="L3166" t="str">
            <v>TASA CERO</v>
          </cell>
          <cell r="M3166" t="str">
            <v>Argentina</v>
          </cell>
          <cell r="Q3166" t="str">
            <v>No mercado</v>
          </cell>
          <cell r="R3166">
            <v>7.92</v>
          </cell>
          <cell r="S3166">
            <v>0</v>
          </cell>
          <cell r="T3166">
            <v>0</v>
          </cell>
          <cell r="U3166">
            <v>7.92</v>
          </cell>
          <cell r="V3166">
            <v>0</v>
          </cell>
          <cell r="W3166">
            <v>0</v>
          </cell>
          <cell r="X3166">
            <v>7.92</v>
          </cell>
          <cell r="Y3166">
            <v>0</v>
          </cell>
          <cell r="Z3166">
            <v>0</v>
          </cell>
          <cell r="AA3166"/>
          <cell r="AB3166"/>
          <cell r="AC3166"/>
          <cell r="AD3166"/>
          <cell r="AE3166"/>
          <cell r="AF3166"/>
          <cell r="AG3166"/>
          <cell r="AH3166"/>
          <cell r="AI3166"/>
          <cell r="AJ3166"/>
          <cell r="AK3166"/>
          <cell r="AL3166"/>
        </row>
        <row r="3167">
          <cell r="D3167" t="str">
            <v>USD</v>
          </cell>
          <cell r="J3167" t="str">
            <v>LETRAS EN GARANTÍA</v>
          </cell>
          <cell r="L3167" t="str">
            <v>TASA CERO</v>
          </cell>
          <cell r="M3167" t="str">
            <v>Argentina</v>
          </cell>
          <cell r="Q3167" t="str">
            <v>No mercado</v>
          </cell>
          <cell r="R3167">
            <v>7.92</v>
          </cell>
          <cell r="S3167">
            <v>0</v>
          </cell>
          <cell r="T3167">
            <v>0</v>
          </cell>
          <cell r="U3167">
            <v>7.92</v>
          </cell>
          <cell r="V3167">
            <v>0</v>
          </cell>
          <cell r="W3167">
            <v>0</v>
          </cell>
          <cell r="X3167">
            <v>7.92</v>
          </cell>
          <cell r="Y3167">
            <v>0</v>
          </cell>
          <cell r="Z3167">
            <v>0</v>
          </cell>
          <cell r="AA3167"/>
          <cell r="AB3167"/>
          <cell r="AC3167"/>
          <cell r="AD3167"/>
          <cell r="AE3167"/>
          <cell r="AF3167"/>
          <cell r="AG3167"/>
          <cell r="AH3167"/>
          <cell r="AI3167"/>
          <cell r="AJ3167"/>
          <cell r="AK3167"/>
          <cell r="AL3167"/>
        </row>
        <row r="3168">
          <cell r="D3168" t="str">
            <v>USD</v>
          </cell>
          <cell r="J3168" t="str">
            <v>LETRAS EN GARANTÍA</v>
          </cell>
          <cell r="L3168" t="str">
            <v>TASA CERO</v>
          </cell>
          <cell r="M3168" t="str">
            <v>Argentina</v>
          </cell>
          <cell r="Q3168" t="str">
            <v>No mercado</v>
          </cell>
          <cell r="R3168">
            <v>7.92</v>
          </cell>
          <cell r="S3168">
            <v>0</v>
          </cell>
          <cell r="T3168">
            <v>0</v>
          </cell>
          <cell r="U3168">
            <v>7.92</v>
          </cell>
          <cell r="V3168">
            <v>0</v>
          </cell>
          <cell r="W3168">
            <v>0</v>
          </cell>
          <cell r="X3168">
            <v>7.92</v>
          </cell>
          <cell r="Y3168">
            <v>0</v>
          </cell>
          <cell r="Z3168">
            <v>0</v>
          </cell>
          <cell r="AA3168"/>
          <cell r="AB3168"/>
          <cell r="AC3168"/>
          <cell r="AD3168"/>
          <cell r="AE3168"/>
          <cell r="AF3168"/>
          <cell r="AG3168"/>
          <cell r="AH3168"/>
          <cell r="AI3168"/>
          <cell r="AJ3168"/>
          <cell r="AK3168"/>
          <cell r="AL3168"/>
        </row>
        <row r="3169">
          <cell r="D3169" t="str">
            <v>USD</v>
          </cell>
          <cell r="J3169" t="str">
            <v>LETRAS EN GARANTÍA</v>
          </cell>
          <cell r="L3169" t="str">
            <v>TASA CERO</v>
          </cell>
          <cell r="M3169" t="str">
            <v>Argentina</v>
          </cell>
          <cell r="Q3169" t="str">
            <v>No mercado</v>
          </cell>
          <cell r="R3169">
            <v>7.92</v>
          </cell>
          <cell r="S3169">
            <v>0</v>
          </cell>
          <cell r="T3169">
            <v>0</v>
          </cell>
          <cell r="U3169">
            <v>7.92</v>
          </cell>
          <cell r="V3169">
            <v>0</v>
          </cell>
          <cell r="W3169">
            <v>0</v>
          </cell>
          <cell r="X3169">
            <v>7.92</v>
          </cell>
          <cell r="Y3169">
            <v>0</v>
          </cell>
          <cell r="Z3169">
            <v>0</v>
          </cell>
          <cell r="AA3169"/>
          <cell r="AB3169"/>
          <cell r="AC3169"/>
          <cell r="AD3169"/>
          <cell r="AE3169"/>
          <cell r="AF3169"/>
          <cell r="AG3169"/>
          <cell r="AH3169"/>
          <cell r="AI3169"/>
          <cell r="AJ3169"/>
          <cell r="AK3169"/>
          <cell r="AL3169"/>
        </row>
        <row r="3170">
          <cell r="D3170" t="str">
            <v>USD</v>
          </cell>
          <cell r="J3170" t="str">
            <v>LETRAS EN GARANTÍA</v>
          </cell>
          <cell r="L3170" t="str">
            <v>TASA CERO</v>
          </cell>
          <cell r="M3170" t="str">
            <v>Argentina</v>
          </cell>
          <cell r="Q3170" t="str">
            <v>No mercado</v>
          </cell>
          <cell r="R3170">
            <v>7.92</v>
          </cell>
          <cell r="S3170">
            <v>0</v>
          </cell>
          <cell r="T3170">
            <v>0</v>
          </cell>
          <cell r="U3170">
            <v>7.92</v>
          </cell>
          <cell r="V3170">
            <v>0</v>
          </cell>
          <cell r="W3170">
            <v>0</v>
          </cell>
          <cell r="X3170">
            <v>7.92</v>
          </cell>
          <cell r="Y3170">
            <v>0</v>
          </cell>
          <cell r="Z3170">
            <v>0</v>
          </cell>
          <cell r="AA3170"/>
          <cell r="AB3170"/>
          <cell r="AC3170"/>
          <cell r="AD3170"/>
          <cell r="AE3170"/>
          <cell r="AF3170"/>
          <cell r="AG3170"/>
          <cell r="AH3170"/>
          <cell r="AI3170"/>
          <cell r="AJ3170"/>
          <cell r="AK3170"/>
          <cell r="AL3170"/>
        </row>
        <row r="3171">
          <cell r="D3171" t="str">
            <v>USD</v>
          </cell>
          <cell r="J3171" t="str">
            <v>LETRAS EN GARANTÍA</v>
          </cell>
          <cell r="L3171" t="str">
            <v>TASA CERO</v>
          </cell>
          <cell r="M3171" t="str">
            <v>Argentina</v>
          </cell>
          <cell r="Q3171" t="str">
            <v>No mercado</v>
          </cell>
          <cell r="R3171">
            <v>7.92</v>
          </cell>
          <cell r="S3171">
            <v>0</v>
          </cell>
          <cell r="T3171">
            <v>0</v>
          </cell>
          <cell r="U3171">
            <v>7.92</v>
          </cell>
          <cell r="V3171">
            <v>0</v>
          </cell>
          <cell r="W3171">
            <v>0</v>
          </cell>
          <cell r="X3171">
            <v>7.92</v>
          </cell>
          <cell r="Y3171">
            <v>0</v>
          </cell>
          <cell r="Z3171">
            <v>0</v>
          </cell>
          <cell r="AA3171"/>
          <cell r="AB3171"/>
          <cell r="AC3171"/>
          <cell r="AD3171"/>
          <cell r="AE3171"/>
          <cell r="AF3171"/>
          <cell r="AG3171"/>
          <cell r="AH3171"/>
          <cell r="AI3171"/>
          <cell r="AJ3171"/>
          <cell r="AK3171"/>
          <cell r="AL3171"/>
        </row>
        <row r="3172">
          <cell r="D3172" t="str">
            <v>USD</v>
          </cell>
          <cell r="J3172" t="str">
            <v>LETRAS EN GARANTÍA</v>
          </cell>
          <cell r="L3172" t="str">
            <v>TASA CERO</v>
          </cell>
          <cell r="M3172" t="str">
            <v>Argentina</v>
          </cell>
          <cell r="Q3172" t="str">
            <v>No mercado</v>
          </cell>
          <cell r="R3172">
            <v>7.92</v>
          </cell>
          <cell r="S3172">
            <v>0</v>
          </cell>
          <cell r="T3172">
            <v>0</v>
          </cell>
          <cell r="U3172">
            <v>7.92</v>
          </cell>
          <cell r="V3172">
            <v>0</v>
          </cell>
          <cell r="W3172">
            <v>0</v>
          </cell>
          <cell r="X3172">
            <v>7.92</v>
          </cell>
          <cell r="Y3172">
            <v>0</v>
          </cell>
          <cell r="Z3172">
            <v>0</v>
          </cell>
          <cell r="AA3172"/>
          <cell r="AB3172"/>
          <cell r="AC3172"/>
          <cell r="AD3172"/>
          <cell r="AE3172"/>
          <cell r="AF3172"/>
          <cell r="AG3172"/>
          <cell r="AH3172"/>
          <cell r="AI3172"/>
          <cell r="AJ3172"/>
          <cell r="AK3172"/>
          <cell r="AL3172"/>
        </row>
        <row r="3173">
          <cell r="D3173" t="str">
            <v>USD</v>
          </cell>
          <cell r="J3173" t="str">
            <v>LETRAS EN GARANTÍA</v>
          </cell>
          <cell r="L3173" t="str">
            <v>TASA CERO</v>
          </cell>
          <cell r="M3173" t="str">
            <v>Argentina</v>
          </cell>
          <cell r="Q3173" t="str">
            <v>No mercado</v>
          </cell>
          <cell r="R3173">
            <v>7.92</v>
          </cell>
          <cell r="S3173">
            <v>0</v>
          </cell>
          <cell r="T3173">
            <v>0</v>
          </cell>
          <cell r="U3173">
            <v>7.92</v>
          </cell>
          <cell r="V3173">
            <v>0</v>
          </cell>
          <cell r="W3173">
            <v>0</v>
          </cell>
          <cell r="X3173">
            <v>7.92</v>
          </cell>
          <cell r="Y3173">
            <v>0</v>
          </cell>
          <cell r="Z3173">
            <v>0</v>
          </cell>
          <cell r="AA3173"/>
          <cell r="AB3173"/>
          <cell r="AC3173"/>
          <cell r="AD3173"/>
          <cell r="AE3173"/>
          <cell r="AF3173"/>
          <cell r="AG3173"/>
          <cell r="AH3173"/>
          <cell r="AI3173"/>
          <cell r="AJ3173"/>
          <cell r="AK3173"/>
          <cell r="AL3173"/>
        </row>
        <row r="3174">
          <cell r="D3174" t="str">
            <v>USD</v>
          </cell>
          <cell r="J3174" t="str">
            <v>LETRAS EN GARANTÍA</v>
          </cell>
          <cell r="L3174" t="str">
            <v>TASA CERO</v>
          </cell>
          <cell r="M3174" t="str">
            <v>Argentina</v>
          </cell>
          <cell r="Q3174" t="str">
            <v>No mercado</v>
          </cell>
          <cell r="R3174">
            <v>7.92</v>
          </cell>
          <cell r="S3174">
            <v>0</v>
          </cell>
          <cell r="T3174">
            <v>0</v>
          </cell>
          <cell r="U3174">
            <v>7.92</v>
          </cell>
          <cell r="V3174">
            <v>0</v>
          </cell>
          <cell r="W3174">
            <v>0</v>
          </cell>
          <cell r="X3174">
            <v>7.92</v>
          </cell>
          <cell r="Y3174">
            <v>0</v>
          </cell>
          <cell r="Z3174">
            <v>0</v>
          </cell>
          <cell r="AA3174"/>
          <cell r="AB3174"/>
          <cell r="AC3174"/>
          <cell r="AD3174"/>
          <cell r="AE3174"/>
          <cell r="AF3174"/>
          <cell r="AG3174"/>
          <cell r="AH3174"/>
          <cell r="AI3174"/>
          <cell r="AJ3174"/>
          <cell r="AK3174"/>
          <cell r="AL3174"/>
        </row>
        <row r="3175">
          <cell r="D3175" t="str">
            <v>USD</v>
          </cell>
          <cell r="J3175" t="str">
            <v>LETRAS EN GARANTÍA</v>
          </cell>
          <cell r="L3175" t="str">
            <v>TASA CERO</v>
          </cell>
          <cell r="M3175" t="str">
            <v>Argentina</v>
          </cell>
          <cell r="Q3175" t="str">
            <v>No mercado</v>
          </cell>
          <cell r="R3175">
            <v>7.92</v>
          </cell>
          <cell r="S3175">
            <v>0</v>
          </cell>
          <cell r="T3175">
            <v>0</v>
          </cell>
          <cell r="U3175">
            <v>7.92</v>
          </cell>
          <cell r="V3175">
            <v>0</v>
          </cell>
          <cell r="W3175">
            <v>0</v>
          </cell>
          <cell r="X3175">
            <v>7.92</v>
          </cell>
          <cell r="Y3175">
            <v>0</v>
          </cell>
          <cell r="Z3175">
            <v>0</v>
          </cell>
          <cell r="AA3175"/>
          <cell r="AB3175"/>
          <cell r="AC3175"/>
          <cell r="AD3175"/>
          <cell r="AE3175"/>
          <cell r="AF3175"/>
          <cell r="AG3175"/>
          <cell r="AH3175"/>
          <cell r="AI3175"/>
          <cell r="AJ3175"/>
          <cell r="AK3175"/>
          <cell r="AL3175"/>
        </row>
        <row r="3176">
          <cell r="D3176" t="str">
            <v>USD</v>
          </cell>
          <cell r="J3176" t="str">
            <v>LETRAS EN GARANTÍA</v>
          </cell>
          <cell r="L3176" t="str">
            <v>TASA CERO</v>
          </cell>
          <cell r="M3176" t="str">
            <v>Argentina</v>
          </cell>
          <cell r="Q3176" t="str">
            <v>No mercado</v>
          </cell>
          <cell r="R3176">
            <v>7.92</v>
          </cell>
          <cell r="S3176">
            <v>0</v>
          </cell>
          <cell r="T3176">
            <v>0</v>
          </cell>
          <cell r="U3176">
            <v>7.92</v>
          </cell>
          <cell r="V3176">
            <v>0</v>
          </cell>
          <cell r="W3176">
            <v>0</v>
          </cell>
          <cell r="X3176">
            <v>7.92</v>
          </cell>
          <cell r="Y3176">
            <v>0</v>
          </cell>
          <cell r="Z3176">
            <v>0</v>
          </cell>
          <cell r="AA3176"/>
          <cell r="AB3176"/>
          <cell r="AC3176"/>
          <cell r="AD3176"/>
          <cell r="AE3176"/>
          <cell r="AF3176"/>
          <cell r="AG3176"/>
          <cell r="AH3176"/>
          <cell r="AI3176"/>
          <cell r="AJ3176"/>
          <cell r="AK3176"/>
          <cell r="AL3176"/>
        </row>
        <row r="3177">
          <cell r="D3177" t="str">
            <v>USD</v>
          </cell>
          <cell r="J3177" t="str">
            <v>LETRAS EN GARANTÍA</v>
          </cell>
          <cell r="L3177" t="str">
            <v>TASA CERO</v>
          </cell>
          <cell r="M3177" t="str">
            <v>Argentina</v>
          </cell>
          <cell r="Q3177" t="str">
            <v>No mercado</v>
          </cell>
          <cell r="R3177">
            <v>7.92</v>
          </cell>
          <cell r="S3177">
            <v>0</v>
          </cell>
          <cell r="T3177">
            <v>0</v>
          </cell>
          <cell r="U3177">
            <v>7.92</v>
          </cell>
          <cell r="V3177">
            <v>0</v>
          </cell>
          <cell r="W3177">
            <v>0</v>
          </cell>
          <cell r="X3177">
            <v>7.92</v>
          </cell>
          <cell r="Y3177">
            <v>0</v>
          </cell>
          <cell r="Z3177">
            <v>0</v>
          </cell>
          <cell r="AA3177"/>
          <cell r="AB3177"/>
          <cell r="AC3177"/>
          <cell r="AD3177"/>
          <cell r="AE3177"/>
          <cell r="AF3177"/>
          <cell r="AG3177"/>
          <cell r="AH3177"/>
          <cell r="AI3177"/>
          <cell r="AJ3177"/>
          <cell r="AK3177"/>
          <cell r="AL3177"/>
        </row>
        <row r="3178">
          <cell r="D3178" t="str">
            <v>USD</v>
          </cell>
          <cell r="J3178" t="str">
            <v>LETRAS EN GARANTÍA</v>
          </cell>
          <cell r="L3178" t="str">
            <v>TASA CERO</v>
          </cell>
          <cell r="M3178" t="str">
            <v>Argentina</v>
          </cell>
          <cell r="Q3178" t="str">
            <v>No mercado</v>
          </cell>
          <cell r="R3178">
            <v>7.92</v>
          </cell>
          <cell r="S3178">
            <v>0</v>
          </cell>
          <cell r="T3178">
            <v>0</v>
          </cell>
          <cell r="U3178">
            <v>7.92</v>
          </cell>
          <cell r="V3178">
            <v>0</v>
          </cell>
          <cell r="W3178">
            <v>0</v>
          </cell>
          <cell r="X3178">
            <v>7.92</v>
          </cell>
          <cell r="Y3178">
            <v>0</v>
          </cell>
          <cell r="Z3178">
            <v>0</v>
          </cell>
          <cell r="AA3178"/>
          <cell r="AB3178"/>
          <cell r="AC3178"/>
          <cell r="AD3178"/>
          <cell r="AE3178"/>
          <cell r="AF3178"/>
          <cell r="AG3178"/>
          <cell r="AH3178"/>
          <cell r="AI3178"/>
          <cell r="AJ3178"/>
          <cell r="AK3178"/>
          <cell r="AL3178"/>
        </row>
        <row r="3179">
          <cell r="D3179" t="str">
            <v>USD</v>
          </cell>
          <cell r="J3179" t="str">
            <v>LETRAS EN GARANTÍA</v>
          </cell>
          <cell r="L3179" t="str">
            <v>TASA CERO</v>
          </cell>
          <cell r="M3179" t="str">
            <v>Argentina</v>
          </cell>
          <cell r="Q3179" t="str">
            <v>No mercado</v>
          </cell>
          <cell r="R3179">
            <v>7.92</v>
          </cell>
          <cell r="S3179">
            <v>0</v>
          </cell>
          <cell r="T3179">
            <v>0</v>
          </cell>
          <cell r="U3179">
            <v>7.92</v>
          </cell>
          <cell r="V3179">
            <v>0</v>
          </cell>
          <cell r="W3179">
            <v>0</v>
          </cell>
          <cell r="X3179">
            <v>7.92</v>
          </cell>
          <cell r="Y3179">
            <v>0</v>
          </cell>
          <cell r="Z3179">
            <v>0</v>
          </cell>
          <cell r="AA3179"/>
          <cell r="AB3179"/>
          <cell r="AC3179"/>
          <cell r="AD3179"/>
          <cell r="AE3179"/>
          <cell r="AF3179"/>
          <cell r="AG3179"/>
          <cell r="AH3179"/>
          <cell r="AI3179"/>
          <cell r="AJ3179"/>
          <cell r="AK3179"/>
          <cell r="AL3179"/>
        </row>
        <row r="3180">
          <cell r="D3180" t="str">
            <v>USD</v>
          </cell>
          <cell r="J3180" t="str">
            <v>LETRAS EN GARANTÍA</v>
          </cell>
          <cell r="L3180" t="str">
            <v>TASA CERO</v>
          </cell>
          <cell r="M3180" t="str">
            <v>Argentina</v>
          </cell>
          <cell r="Q3180" t="str">
            <v>No mercado</v>
          </cell>
          <cell r="R3180">
            <v>7.92</v>
          </cell>
          <cell r="S3180">
            <v>0</v>
          </cell>
          <cell r="T3180">
            <v>0</v>
          </cell>
          <cell r="U3180">
            <v>7.92</v>
          </cell>
          <cell r="V3180">
            <v>0</v>
          </cell>
          <cell r="W3180">
            <v>0</v>
          </cell>
          <cell r="X3180">
            <v>7.92</v>
          </cell>
          <cell r="Y3180">
            <v>0</v>
          </cell>
          <cell r="Z3180">
            <v>0</v>
          </cell>
          <cell r="AA3180"/>
          <cell r="AB3180"/>
          <cell r="AC3180"/>
          <cell r="AD3180"/>
          <cell r="AE3180"/>
          <cell r="AF3180"/>
          <cell r="AG3180"/>
          <cell r="AH3180"/>
          <cell r="AI3180"/>
          <cell r="AJ3180"/>
          <cell r="AK3180"/>
          <cell r="AL3180"/>
        </row>
        <row r="3181">
          <cell r="D3181" t="str">
            <v>USD</v>
          </cell>
          <cell r="J3181" t="str">
            <v>LETRAS EN GARANTÍA</v>
          </cell>
          <cell r="L3181" t="str">
            <v>TASA CERO</v>
          </cell>
          <cell r="M3181" t="str">
            <v>Argentina</v>
          </cell>
          <cell r="Q3181" t="str">
            <v>No mercado</v>
          </cell>
          <cell r="R3181">
            <v>7.92</v>
          </cell>
          <cell r="S3181">
            <v>0</v>
          </cell>
          <cell r="T3181">
            <v>0</v>
          </cell>
          <cell r="U3181">
            <v>7.92</v>
          </cell>
          <cell r="V3181">
            <v>0</v>
          </cell>
          <cell r="W3181">
            <v>0</v>
          </cell>
          <cell r="X3181">
            <v>7.92</v>
          </cell>
          <cell r="Y3181">
            <v>0</v>
          </cell>
          <cell r="Z3181">
            <v>0</v>
          </cell>
          <cell r="AA3181"/>
          <cell r="AB3181"/>
          <cell r="AC3181"/>
          <cell r="AD3181"/>
          <cell r="AE3181"/>
          <cell r="AF3181"/>
          <cell r="AG3181"/>
          <cell r="AH3181"/>
          <cell r="AI3181"/>
          <cell r="AJ3181"/>
          <cell r="AK3181"/>
          <cell r="AL3181"/>
        </row>
        <row r="3182">
          <cell r="D3182" t="str">
            <v>USD</v>
          </cell>
          <cell r="J3182" t="str">
            <v>LETRAS EN GARANTÍA</v>
          </cell>
          <cell r="L3182" t="str">
            <v>TASA CERO</v>
          </cell>
          <cell r="M3182" t="str">
            <v>Argentina</v>
          </cell>
          <cell r="Q3182" t="str">
            <v>No mercado</v>
          </cell>
          <cell r="R3182">
            <v>7.98</v>
          </cell>
          <cell r="S3182">
            <v>0</v>
          </cell>
          <cell r="T3182">
            <v>0</v>
          </cell>
          <cell r="U3182">
            <v>7.98</v>
          </cell>
          <cell r="V3182">
            <v>0</v>
          </cell>
          <cell r="W3182">
            <v>0</v>
          </cell>
          <cell r="X3182">
            <v>7.98</v>
          </cell>
          <cell r="Y3182">
            <v>0</v>
          </cell>
          <cell r="Z3182">
            <v>0</v>
          </cell>
          <cell r="AA3182"/>
          <cell r="AB3182"/>
          <cell r="AC3182"/>
          <cell r="AD3182"/>
          <cell r="AE3182"/>
          <cell r="AF3182"/>
          <cell r="AG3182"/>
          <cell r="AH3182"/>
          <cell r="AI3182"/>
          <cell r="AJ3182"/>
          <cell r="AK3182"/>
          <cell r="AL3182"/>
        </row>
        <row r="3183">
          <cell r="D3183" t="str">
            <v>USD</v>
          </cell>
          <cell r="J3183" t="str">
            <v>LETRAS EN GARANTÍA</v>
          </cell>
          <cell r="L3183" t="str">
            <v>TASA CERO</v>
          </cell>
          <cell r="M3183" t="str">
            <v>Argentina</v>
          </cell>
          <cell r="Q3183" t="str">
            <v>No mercado</v>
          </cell>
          <cell r="R3183">
            <v>7.98</v>
          </cell>
          <cell r="S3183">
            <v>0</v>
          </cell>
          <cell r="T3183">
            <v>0</v>
          </cell>
          <cell r="U3183">
            <v>7.98</v>
          </cell>
          <cell r="V3183">
            <v>0</v>
          </cell>
          <cell r="W3183">
            <v>0</v>
          </cell>
          <cell r="X3183">
            <v>7.98</v>
          </cell>
          <cell r="Y3183">
            <v>0</v>
          </cell>
          <cell r="Z3183">
            <v>0</v>
          </cell>
          <cell r="AA3183"/>
          <cell r="AB3183"/>
          <cell r="AC3183"/>
          <cell r="AD3183"/>
          <cell r="AE3183"/>
          <cell r="AF3183"/>
          <cell r="AG3183"/>
          <cell r="AH3183"/>
          <cell r="AI3183"/>
          <cell r="AJ3183"/>
          <cell r="AK3183"/>
          <cell r="AL3183"/>
        </row>
        <row r="3184">
          <cell r="D3184" t="str">
            <v>USD</v>
          </cell>
          <cell r="J3184" t="str">
            <v>LETRAS EN GARANTÍA</v>
          </cell>
          <cell r="L3184" t="str">
            <v>TASA CERO</v>
          </cell>
          <cell r="M3184" t="str">
            <v>Argentina</v>
          </cell>
          <cell r="Q3184" t="str">
            <v>No mercado</v>
          </cell>
          <cell r="R3184">
            <v>7.98</v>
          </cell>
          <cell r="S3184">
            <v>0</v>
          </cell>
          <cell r="T3184">
            <v>0</v>
          </cell>
          <cell r="U3184">
            <v>7.98</v>
          </cell>
          <cell r="V3184">
            <v>0</v>
          </cell>
          <cell r="W3184">
            <v>0</v>
          </cell>
          <cell r="X3184">
            <v>7.98</v>
          </cell>
          <cell r="Y3184">
            <v>0</v>
          </cell>
          <cell r="Z3184">
            <v>0</v>
          </cell>
          <cell r="AA3184"/>
          <cell r="AB3184"/>
          <cell r="AC3184"/>
          <cell r="AD3184"/>
          <cell r="AE3184"/>
          <cell r="AF3184"/>
          <cell r="AG3184"/>
          <cell r="AH3184"/>
          <cell r="AI3184"/>
          <cell r="AJ3184"/>
          <cell r="AK3184"/>
          <cell r="AL3184"/>
        </row>
        <row r="3185">
          <cell r="D3185" t="str">
            <v>USD</v>
          </cell>
          <cell r="J3185" t="str">
            <v>LETRAS EN GARANTÍA</v>
          </cell>
          <cell r="L3185" t="str">
            <v>TASA CERO</v>
          </cell>
          <cell r="M3185" t="str">
            <v>Argentina</v>
          </cell>
          <cell r="Q3185" t="str">
            <v>No mercado</v>
          </cell>
          <cell r="R3185">
            <v>7.98</v>
          </cell>
          <cell r="S3185">
            <v>0</v>
          </cell>
          <cell r="T3185">
            <v>0</v>
          </cell>
          <cell r="U3185">
            <v>7.98</v>
          </cell>
          <cell r="V3185">
            <v>0</v>
          </cell>
          <cell r="W3185">
            <v>0</v>
          </cell>
          <cell r="X3185">
            <v>7.98</v>
          </cell>
          <cell r="Y3185">
            <v>0</v>
          </cell>
          <cell r="Z3185">
            <v>0</v>
          </cell>
          <cell r="AA3185"/>
          <cell r="AB3185"/>
          <cell r="AC3185"/>
          <cell r="AD3185"/>
          <cell r="AE3185"/>
          <cell r="AF3185"/>
          <cell r="AG3185"/>
          <cell r="AH3185"/>
          <cell r="AI3185"/>
          <cell r="AJ3185"/>
          <cell r="AK3185"/>
          <cell r="AL3185"/>
        </row>
        <row r="3186">
          <cell r="D3186" t="str">
            <v>USD</v>
          </cell>
          <cell r="J3186" t="str">
            <v>LETRAS EN GARANTÍA</v>
          </cell>
          <cell r="L3186" t="str">
            <v>TASA CERO</v>
          </cell>
          <cell r="M3186" t="str">
            <v>Argentina</v>
          </cell>
          <cell r="Q3186" t="str">
            <v>No mercado</v>
          </cell>
          <cell r="R3186">
            <v>7.98</v>
          </cell>
          <cell r="S3186">
            <v>0</v>
          </cell>
          <cell r="T3186">
            <v>0</v>
          </cell>
          <cell r="U3186">
            <v>7.98</v>
          </cell>
          <cell r="V3186">
            <v>0</v>
          </cell>
          <cell r="W3186">
            <v>0</v>
          </cell>
          <cell r="X3186">
            <v>7.98</v>
          </cell>
          <cell r="Y3186">
            <v>0</v>
          </cell>
          <cell r="Z3186">
            <v>0</v>
          </cell>
          <cell r="AA3186"/>
          <cell r="AB3186"/>
          <cell r="AC3186"/>
          <cell r="AD3186"/>
          <cell r="AE3186"/>
          <cell r="AF3186"/>
          <cell r="AG3186"/>
          <cell r="AH3186"/>
          <cell r="AI3186"/>
          <cell r="AJ3186"/>
          <cell r="AK3186"/>
          <cell r="AL3186"/>
        </row>
        <row r="3187">
          <cell r="D3187" t="str">
            <v>USD</v>
          </cell>
          <cell r="J3187" t="str">
            <v>LETRAS EN GARANTÍA</v>
          </cell>
          <cell r="L3187" t="str">
            <v>TASA CERO</v>
          </cell>
          <cell r="M3187" t="str">
            <v>Argentina</v>
          </cell>
          <cell r="Q3187" t="str">
            <v>No mercado</v>
          </cell>
          <cell r="R3187">
            <v>7.98</v>
          </cell>
          <cell r="S3187">
            <v>0</v>
          </cell>
          <cell r="T3187">
            <v>0</v>
          </cell>
          <cell r="U3187">
            <v>7.98</v>
          </cell>
          <cell r="V3187">
            <v>0</v>
          </cell>
          <cell r="W3187">
            <v>0</v>
          </cell>
          <cell r="X3187">
            <v>7.98</v>
          </cell>
          <cell r="Y3187">
            <v>0</v>
          </cell>
          <cell r="Z3187">
            <v>0</v>
          </cell>
          <cell r="AA3187"/>
          <cell r="AB3187"/>
          <cell r="AC3187"/>
          <cell r="AD3187"/>
          <cell r="AE3187"/>
          <cell r="AF3187"/>
          <cell r="AG3187"/>
          <cell r="AH3187"/>
          <cell r="AI3187"/>
          <cell r="AJ3187"/>
          <cell r="AK3187"/>
          <cell r="AL3187"/>
        </row>
        <row r="3188">
          <cell r="D3188" t="str">
            <v>USD</v>
          </cell>
          <cell r="J3188" t="str">
            <v>LETRAS EN GARANTÍA</v>
          </cell>
          <cell r="L3188" t="str">
            <v>TASA CERO</v>
          </cell>
          <cell r="M3188" t="str">
            <v>Argentina</v>
          </cell>
          <cell r="Q3188" t="str">
            <v>No mercado</v>
          </cell>
          <cell r="R3188">
            <v>7.98</v>
          </cell>
          <cell r="S3188">
            <v>0</v>
          </cell>
          <cell r="T3188">
            <v>0</v>
          </cell>
          <cell r="U3188">
            <v>7.98</v>
          </cell>
          <cell r="V3188">
            <v>0</v>
          </cell>
          <cell r="W3188">
            <v>0</v>
          </cell>
          <cell r="X3188">
            <v>7.98</v>
          </cell>
          <cell r="Y3188">
            <v>0</v>
          </cell>
          <cell r="Z3188">
            <v>0</v>
          </cell>
          <cell r="AA3188"/>
          <cell r="AB3188"/>
          <cell r="AC3188"/>
          <cell r="AD3188"/>
          <cell r="AE3188"/>
          <cell r="AF3188"/>
          <cell r="AG3188"/>
          <cell r="AH3188"/>
          <cell r="AI3188"/>
          <cell r="AJ3188"/>
          <cell r="AK3188"/>
          <cell r="AL3188"/>
        </row>
        <row r="3189">
          <cell r="D3189" t="str">
            <v>USD</v>
          </cell>
          <cell r="J3189" t="str">
            <v>LETRAS EN GARANTÍA</v>
          </cell>
          <cell r="L3189" t="str">
            <v>TASA CERO</v>
          </cell>
          <cell r="M3189" t="str">
            <v>Argentina</v>
          </cell>
          <cell r="Q3189" t="str">
            <v>No mercado</v>
          </cell>
          <cell r="R3189">
            <v>7.98</v>
          </cell>
          <cell r="S3189">
            <v>0</v>
          </cell>
          <cell r="T3189">
            <v>0</v>
          </cell>
          <cell r="U3189">
            <v>7.98</v>
          </cell>
          <cell r="V3189">
            <v>0</v>
          </cell>
          <cell r="W3189">
            <v>0</v>
          </cell>
          <cell r="X3189">
            <v>7.98</v>
          </cell>
          <cell r="Y3189">
            <v>0</v>
          </cell>
          <cell r="Z3189">
            <v>0</v>
          </cell>
          <cell r="AA3189"/>
          <cell r="AB3189"/>
          <cell r="AC3189"/>
          <cell r="AD3189"/>
          <cell r="AE3189"/>
          <cell r="AF3189"/>
          <cell r="AG3189"/>
          <cell r="AH3189"/>
          <cell r="AI3189"/>
          <cell r="AJ3189"/>
          <cell r="AK3189"/>
          <cell r="AL3189"/>
        </row>
        <row r="3190">
          <cell r="D3190" t="str">
            <v>USD</v>
          </cell>
          <cell r="J3190" t="str">
            <v>LETRAS EN GARANTÍA</v>
          </cell>
          <cell r="L3190" t="str">
            <v>TASA CERO</v>
          </cell>
          <cell r="M3190" t="str">
            <v>Argentina</v>
          </cell>
          <cell r="Q3190" t="str">
            <v>No mercado</v>
          </cell>
          <cell r="R3190">
            <v>7.98</v>
          </cell>
          <cell r="S3190">
            <v>0</v>
          </cell>
          <cell r="T3190">
            <v>0</v>
          </cell>
          <cell r="U3190">
            <v>7.98</v>
          </cell>
          <cell r="V3190">
            <v>0</v>
          </cell>
          <cell r="W3190">
            <v>0</v>
          </cell>
          <cell r="X3190">
            <v>7.98</v>
          </cell>
          <cell r="Y3190">
            <v>0</v>
          </cell>
          <cell r="Z3190">
            <v>0</v>
          </cell>
          <cell r="AA3190"/>
          <cell r="AB3190"/>
          <cell r="AC3190"/>
          <cell r="AD3190"/>
          <cell r="AE3190"/>
          <cell r="AF3190"/>
          <cell r="AG3190"/>
          <cell r="AH3190"/>
          <cell r="AI3190"/>
          <cell r="AJ3190"/>
          <cell r="AK3190"/>
          <cell r="AL3190"/>
        </row>
        <row r="3191">
          <cell r="D3191" t="str">
            <v>USD</v>
          </cell>
          <cell r="J3191" t="str">
            <v>LETRAS EN GARANTÍA</v>
          </cell>
          <cell r="L3191" t="str">
            <v>TASA CERO</v>
          </cell>
          <cell r="M3191" t="str">
            <v>Argentina</v>
          </cell>
          <cell r="Q3191" t="str">
            <v>No mercado</v>
          </cell>
          <cell r="R3191">
            <v>7.98</v>
          </cell>
          <cell r="S3191">
            <v>0</v>
          </cell>
          <cell r="T3191">
            <v>0</v>
          </cell>
          <cell r="U3191">
            <v>7.98</v>
          </cell>
          <cell r="V3191">
            <v>0</v>
          </cell>
          <cell r="W3191">
            <v>0</v>
          </cell>
          <cell r="X3191">
            <v>7.98</v>
          </cell>
          <cell r="Y3191">
            <v>0</v>
          </cell>
          <cell r="Z3191">
            <v>0</v>
          </cell>
          <cell r="AA3191"/>
          <cell r="AB3191"/>
          <cell r="AC3191"/>
          <cell r="AD3191"/>
          <cell r="AE3191"/>
          <cell r="AF3191"/>
          <cell r="AG3191"/>
          <cell r="AH3191"/>
          <cell r="AI3191"/>
          <cell r="AJ3191"/>
          <cell r="AK3191"/>
          <cell r="AL3191"/>
        </row>
        <row r="3192">
          <cell r="D3192" t="str">
            <v>USD</v>
          </cell>
          <cell r="J3192" t="str">
            <v>LETRAS EN GARANTÍA</v>
          </cell>
          <cell r="L3192" t="str">
            <v>TASA CERO</v>
          </cell>
          <cell r="M3192" t="str">
            <v>Argentina</v>
          </cell>
          <cell r="Q3192" t="str">
            <v>No mercado</v>
          </cell>
          <cell r="R3192">
            <v>7.98</v>
          </cell>
          <cell r="S3192">
            <v>0</v>
          </cell>
          <cell r="T3192">
            <v>0</v>
          </cell>
          <cell r="U3192">
            <v>7.98</v>
          </cell>
          <cell r="V3192">
            <v>0</v>
          </cell>
          <cell r="W3192">
            <v>0</v>
          </cell>
          <cell r="X3192">
            <v>7.98</v>
          </cell>
          <cell r="Y3192">
            <v>0</v>
          </cell>
          <cell r="Z3192">
            <v>0</v>
          </cell>
          <cell r="AA3192"/>
          <cell r="AB3192"/>
          <cell r="AC3192"/>
          <cell r="AD3192"/>
          <cell r="AE3192"/>
          <cell r="AF3192"/>
          <cell r="AG3192"/>
          <cell r="AH3192"/>
          <cell r="AI3192"/>
          <cell r="AJ3192"/>
          <cell r="AK3192"/>
          <cell r="AL3192"/>
        </row>
        <row r="3193">
          <cell r="D3193" t="str">
            <v>USD</v>
          </cell>
          <cell r="J3193" t="str">
            <v>LETRAS EN GARANTÍA</v>
          </cell>
          <cell r="L3193" t="str">
            <v>TASA CERO</v>
          </cell>
          <cell r="M3193" t="str">
            <v>Argentina</v>
          </cell>
          <cell r="Q3193" t="str">
            <v>No mercado</v>
          </cell>
          <cell r="R3193">
            <v>7.98</v>
          </cell>
          <cell r="S3193">
            <v>0</v>
          </cell>
          <cell r="T3193">
            <v>0</v>
          </cell>
          <cell r="U3193">
            <v>7.98</v>
          </cell>
          <cell r="V3193">
            <v>0</v>
          </cell>
          <cell r="W3193">
            <v>0</v>
          </cell>
          <cell r="X3193">
            <v>7.98</v>
          </cell>
          <cell r="Y3193">
            <v>0</v>
          </cell>
          <cell r="Z3193">
            <v>0</v>
          </cell>
          <cell r="AA3193"/>
          <cell r="AB3193"/>
          <cell r="AC3193"/>
          <cell r="AD3193"/>
          <cell r="AE3193"/>
          <cell r="AF3193"/>
          <cell r="AG3193"/>
          <cell r="AH3193"/>
          <cell r="AI3193"/>
          <cell r="AJ3193"/>
          <cell r="AK3193"/>
          <cell r="AL3193"/>
        </row>
        <row r="3194">
          <cell r="D3194" t="str">
            <v>USD</v>
          </cell>
          <cell r="J3194" t="str">
            <v>LETRAS EN GARANTÍA</v>
          </cell>
          <cell r="L3194" t="str">
            <v>TASA CERO</v>
          </cell>
          <cell r="M3194" t="str">
            <v>Argentina</v>
          </cell>
          <cell r="Q3194" t="str">
            <v>No mercado</v>
          </cell>
          <cell r="R3194">
            <v>7.98</v>
          </cell>
          <cell r="S3194">
            <v>0</v>
          </cell>
          <cell r="T3194">
            <v>0</v>
          </cell>
          <cell r="U3194">
            <v>7.98</v>
          </cell>
          <cell r="V3194">
            <v>0</v>
          </cell>
          <cell r="W3194">
            <v>0</v>
          </cell>
          <cell r="X3194">
            <v>7.98</v>
          </cell>
          <cell r="Y3194">
            <v>0</v>
          </cell>
          <cell r="Z3194">
            <v>0</v>
          </cell>
          <cell r="AA3194"/>
          <cell r="AB3194"/>
          <cell r="AC3194"/>
          <cell r="AD3194"/>
          <cell r="AE3194"/>
          <cell r="AF3194"/>
          <cell r="AG3194"/>
          <cell r="AH3194"/>
          <cell r="AI3194"/>
          <cell r="AJ3194"/>
          <cell r="AK3194"/>
          <cell r="AL3194"/>
        </row>
        <row r="3195">
          <cell r="D3195" t="str">
            <v>USD</v>
          </cell>
          <cell r="J3195" t="str">
            <v>LETRAS EN GARANTÍA</v>
          </cell>
          <cell r="L3195" t="str">
            <v>TASA CERO</v>
          </cell>
          <cell r="M3195" t="str">
            <v>Argentina</v>
          </cell>
          <cell r="Q3195" t="str">
            <v>No mercado</v>
          </cell>
          <cell r="R3195">
            <v>7.98</v>
          </cell>
          <cell r="S3195">
            <v>0</v>
          </cell>
          <cell r="T3195">
            <v>0</v>
          </cell>
          <cell r="U3195">
            <v>7.98</v>
          </cell>
          <cell r="V3195">
            <v>0</v>
          </cell>
          <cell r="W3195">
            <v>0</v>
          </cell>
          <cell r="X3195">
            <v>7.98</v>
          </cell>
          <cell r="Y3195">
            <v>0</v>
          </cell>
          <cell r="Z3195">
            <v>0</v>
          </cell>
          <cell r="AA3195"/>
          <cell r="AB3195"/>
          <cell r="AC3195"/>
          <cell r="AD3195"/>
          <cell r="AE3195"/>
          <cell r="AF3195"/>
          <cell r="AG3195"/>
          <cell r="AH3195"/>
          <cell r="AI3195"/>
          <cell r="AJ3195"/>
          <cell r="AK3195"/>
          <cell r="AL3195"/>
        </row>
        <row r="3196">
          <cell r="D3196" t="str">
            <v>USD</v>
          </cell>
          <cell r="J3196" t="str">
            <v>LETRAS EN GARANTÍA</v>
          </cell>
          <cell r="L3196" t="str">
            <v>TASA CERO</v>
          </cell>
          <cell r="M3196" t="str">
            <v>Argentina</v>
          </cell>
          <cell r="Q3196" t="str">
            <v>No mercado</v>
          </cell>
          <cell r="R3196">
            <v>7.98</v>
          </cell>
          <cell r="S3196">
            <v>0</v>
          </cell>
          <cell r="T3196">
            <v>0</v>
          </cell>
          <cell r="U3196">
            <v>7.98</v>
          </cell>
          <cell r="V3196">
            <v>0</v>
          </cell>
          <cell r="W3196">
            <v>0</v>
          </cell>
          <cell r="X3196">
            <v>7.98</v>
          </cell>
          <cell r="Y3196">
            <v>0</v>
          </cell>
          <cell r="Z3196">
            <v>0</v>
          </cell>
          <cell r="AA3196"/>
          <cell r="AB3196"/>
          <cell r="AC3196"/>
          <cell r="AD3196"/>
          <cell r="AE3196"/>
          <cell r="AF3196"/>
          <cell r="AG3196"/>
          <cell r="AH3196"/>
          <cell r="AI3196"/>
          <cell r="AJ3196"/>
          <cell r="AK3196"/>
          <cell r="AL3196"/>
        </row>
        <row r="3197">
          <cell r="D3197" t="str">
            <v>USD</v>
          </cell>
          <cell r="J3197" t="str">
            <v>LETRAS EN GARANTÍA</v>
          </cell>
          <cell r="L3197" t="str">
            <v>TASA CERO</v>
          </cell>
          <cell r="M3197" t="str">
            <v>Argentina</v>
          </cell>
          <cell r="Q3197" t="str">
            <v>No mercado</v>
          </cell>
          <cell r="R3197">
            <v>7.98</v>
          </cell>
          <cell r="S3197">
            <v>0</v>
          </cell>
          <cell r="T3197">
            <v>0</v>
          </cell>
          <cell r="U3197">
            <v>7.98</v>
          </cell>
          <cell r="V3197">
            <v>0</v>
          </cell>
          <cell r="W3197">
            <v>0</v>
          </cell>
          <cell r="X3197">
            <v>7.98</v>
          </cell>
          <cell r="Y3197">
            <v>0</v>
          </cell>
          <cell r="Z3197">
            <v>0</v>
          </cell>
          <cell r="AA3197"/>
          <cell r="AB3197"/>
          <cell r="AC3197"/>
          <cell r="AD3197"/>
          <cell r="AE3197"/>
          <cell r="AF3197"/>
          <cell r="AG3197"/>
          <cell r="AH3197"/>
          <cell r="AI3197"/>
          <cell r="AJ3197"/>
          <cell r="AK3197"/>
          <cell r="AL3197"/>
        </row>
        <row r="3198">
          <cell r="D3198" t="str">
            <v>USD</v>
          </cell>
          <cell r="J3198" t="str">
            <v>LETRAS EN GARANTÍA</v>
          </cell>
          <cell r="L3198" t="str">
            <v>TASA CERO</v>
          </cell>
          <cell r="M3198" t="str">
            <v>Argentina</v>
          </cell>
          <cell r="Q3198" t="str">
            <v>No mercado</v>
          </cell>
          <cell r="R3198">
            <v>7.98</v>
          </cell>
          <cell r="S3198">
            <v>0</v>
          </cell>
          <cell r="T3198">
            <v>0</v>
          </cell>
          <cell r="U3198">
            <v>7.98</v>
          </cell>
          <cell r="V3198">
            <v>0</v>
          </cell>
          <cell r="W3198">
            <v>0</v>
          </cell>
          <cell r="X3198">
            <v>7.98</v>
          </cell>
          <cell r="Y3198">
            <v>0</v>
          </cell>
          <cell r="Z3198">
            <v>0</v>
          </cell>
          <cell r="AA3198"/>
          <cell r="AB3198"/>
          <cell r="AC3198"/>
          <cell r="AD3198"/>
          <cell r="AE3198"/>
          <cell r="AF3198"/>
          <cell r="AG3198"/>
          <cell r="AH3198"/>
          <cell r="AI3198"/>
          <cell r="AJ3198"/>
          <cell r="AK3198"/>
          <cell r="AL3198"/>
        </row>
        <row r="3199">
          <cell r="D3199" t="str">
            <v>USD</v>
          </cell>
          <cell r="J3199" t="str">
            <v>LETRAS EN GARANTÍA</v>
          </cell>
          <cell r="L3199" t="str">
            <v>TASA CERO</v>
          </cell>
          <cell r="M3199" t="str">
            <v>Argentina</v>
          </cell>
          <cell r="Q3199" t="str">
            <v>No mercado</v>
          </cell>
          <cell r="R3199">
            <v>7.98</v>
          </cell>
          <cell r="S3199">
            <v>0</v>
          </cell>
          <cell r="T3199">
            <v>0</v>
          </cell>
          <cell r="U3199">
            <v>7.98</v>
          </cell>
          <cell r="V3199">
            <v>0</v>
          </cell>
          <cell r="W3199">
            <v>0</v>
          </cell>
          <cell r="X3199">
            <v>7.98</v>
          </cell>
          <cell r="Y3199">
            <v>0</v>
          </cell>
          <cell r="Z3199">
            <v>0</v>
          </cell>
          <cell r="AA3199"/>
          <cell r="AB3199"/>
          <cell r="AC3199"/>
          <cell r="AD3199"/>
          <cell r="AE3199"/>
          <cell r="AF3199"/>
          <cell r="AG3199"/>
          <cell r="AH3199"/>
          <cell r="AI3199"/>
          <cell r="AJ3199"/>
          <cell r="AK3199"/>
          <cell r="AL3199"/>
        </row>
        <row r="3200">
          <cell r="D3200" t="str">
            <v>USD</v>
          </cell>
          <cell r="J3200" t="str">
            <v>LETRAS EN GARANTÍA</v>
          </cell>
          <cell r="L3200" t="str">
            <v>TASA CERO</v>
          </cell>
          <cell r="M3200" t="str">
            <v>Argentina</v>
          </cell>
          <cell r="Q3200" t="str">
            <v>No mercado</v>
          </cell>
          <cell r="R3200">
            <v>7.98</v>
          </cell>
          <cell r="S3200">
            <v>0</v>
          </cell>
          <cell r="T3200">
            <v>0</v>
          </cell>
          <cell r="U3200">
            <v>7.98</v>
          </cell>
          <cell r="V3200">
            <v>0</v>
          </cell>
          <cell r="W3200">
            <v>0</v>
          </cell>
          <cell r="X3200">
            <v>7.98</v>
          </cell>
          <cell r="Y3200">
            <v>0</v>
          </cell>
          <cell r="Z3200">
            <v>0</v>
          </cell>
          <cell r="AA3200"/>
          <cell r="AB3200"/>
          <cell r="AC3200"/>
          <cell r="AD3200"/>
          <cell r="AE3200"/>
          <cell r="AF3200"/>
          <cell r="AG3200"/>
          <cell r="AH3200"/>
          <cell r="AI3200"/>
          <cell r="AJ3200"/>
          <cell r="AK3200"/>
          <cell r="AL3200"/>
        </row>
        <row r="3201">
          <cell r="D3201" t="str">
            <v>USD</v>
          </cell>
          <cell r="J3201" t="str">
            <v>LETRAS EN GARANTÍA</v>
          </cell>
          <cell r="L3201" t="str">
            <v>TASA CERO</v>
          </cell>
          <cell r="M3201" t="str">
            <v>Argentina</v>
          </cell>
          <cell r="Q3201" t="str">
            <v>No mercado</v>
          </cell>
          <cell r="R3201">
            <v>7.98</v>
          </cell>
          <cell r="S3201">
            <v>0</v>
          </cell>
          <cell r="T3201">
            <v>0</v>
          </cell>
          <cell r="U3201">
            <v>7.98</v>
          </cell>
          <cell r="V3201">
            <v>0</v>
          </cell>
          <cell r="W3201">
            <v>0</v>
          </cell>
          <cell r="X3201">
            <v>7.98</v>
          </cell>
          <cell r="Y3201">
            <v>0</v>
          </cell>
          <cell r="Z3201">
            <v>0</v>
          </cell>
          <cell r="AA3201"/>
          <cell r="AB3201"/>
          <cell r="AC3201"/>
          <cell r="AD3201"/>
          <cell r="AE3201"/>
          <cell r="AF3201"/>
          <cell r="AG3201"/>
          <cell r="AH3201"/>
          <cell r="AI3201"/>
          <cell r="AJ3201"/>
          <cell r="AK3201"/>
          <cell r="AL3201"/>
        </row>
        <row r="3202">
          <cell r="D3202" t="str">
            <v>USD</v>
          </cell>
          <cell r="J3202" t="str">
            <v>LETRAS EN GARANTÍA</v>
          </cell>
          <cell r="L3202" t="str">
            <v>TASA CERO</v>
          </cell>
          <cell r="M3202" t="str">
            <v>Argentina</v>
          </cell>
          <cell r="Q3202" t="str">
            <v>No mercado</v>
          </cell>
          <cell r="R3202">
            <v>8</v>
          </cell>
          <cell r="S3202">
            <v>0</v>
          </cell>
          <cell r="T3202">
            <v>0</v>
          </cell>
          <cell r="U3202">
            <v>8</v>
          </cell>
          <cell r="V3202">
            <v>0</v>
          </cell>
          <cell r="W3202">
            <v>0</v>
          </cell>
          <cell r="X3202">
            <v>8</v>
          </cell>
          <cell r="Y3202">
            <v>0</v>
          </cell>
          <cell r="Z3202">
            <v>0</v>
          </cell>
          <cell r="AA3202"/>
          <cell r="AB3202"/>
          <cell r="AC3202"/>
          <cell r="AD3202"/>
          <cell r="AE3202"/>
          <cell r="AF3202"/>
          <cell r="AG3202"/>
          <cell r="AH3202"/>
          <cell r="AI3202"/>
          <cell r="AJ3202"/>
          <cell r="AK3202"/>
          <cell r="AL3202"/>
        </row>
        <row r="3203">
          <cell r="D3203" t="str">
            <v>USD</v>
          </cell>
          <cell r="J3203" t="str">
            <v>LETRAS EN GARANTÍA</v>
          </cell>
          <cell r="L3203" t="str">
            <v>TASA CERO</v>
          </cell>
          <cell r="M3203" t="str">
            <v>Argentina</v>
          </cell>
          <cell r="Q3203" t="str">
            <v>No mercado</v>
          </cell>
          <cell r="R3203">
            <v>8</v>
          </cell>
          <cell r="S3203">
            <v>0</v>
          </cell>
          <cell r="T3203">
            <v>0</v>
          </cell>
          <cell r="U3203">
            <v>8</v>
          </cell>
          <cell r="V3203">
            <v>0</v>
          </cell>
          <cell r="W3203">
            <v>0</v>
          </cell>
          <cell r="X3203">
            <v>8</v>
          </cell>
          <cell r="Y3203">
            <v>0</v>
          </cell>
          <cell r="Z3203">
            <v>0</v>
          </cell>
          <cell r="AA3203"/>
          <cell r="AB3203"/>
          <cell r="AC3203"/>
          <cell r="AD3203"/>
          <cell r="AE3203"/>
          <cell r="AF3203"/>
          <cell r="AG3203"/>
          <cell r="AH3203"/>
          <cell r="AI3203"/>
          <cell r="AJ3203"/>
          <cell r="AK3203"/>
          <cell r="AL3203"/>
        </row>
        <row r="3204">
          <cell r="D3204" t="str">
            <v>USD</v>
          </cell>
          <cell r="J3204" t="str">
            <v>LETRAS EN GARANTÍA</v>
          </cell>
          <cell r="L3204" t="str">
            <v>TASA CERO</v>
          </cell>
          <cell r="M3204" t="str">
            <v>Argentina</v>
          </cell>
          <cell r="Q3204" t="str">
            <v>No mercado</v>
          </cell>
          <cell r="R3204">
            <v>8</v>
          </cell>
          <cell r="S3204">
            <v>0</v>
          </cell>
          <cell r="T3204">
            <v>0</v>
          </cell>
          <cell r="U3204">
            <v>8</v>
          </cell>
          <cell r="V3204">
            <v>0</v>
          </cell>
          <cell r="W3204">
            <v>0</v>
          </cell>
          <cell r="X3204">
            <v>8</v>
          </cell>
          <cell r="Y3204">
            <v>0</v>
          </cell>
          <cell r="Z3204">
            <v>0</v>
          </cell>
          <cell r="AA3204"/>
          <cell r="AB3204"/>
          <cell r="AC3204"/>
          <cell r="AD3204"/>
          <cell r="AE3204"/>
          <cell r="AF3204"/>
          <cell r="AG3204"/>
          <cell r="AH3204"/>
          <cell r="AI3204"/>
          <cell r="AJ3204"/>
          <cell r="AK3204"/>
          <cell r="AL3204"/>
        </row>
        <row r="3205">
          <cell r="D3205" t="str">
            <v>USD</v>
          </cell>
          <cell r="J3205" t="str">
            <v>LETRAS EN GARANTÍA</v>
          </cell>
          <cell r="L3205" t="str">
            <v>TASA CERO</v>
          </cell>
          <cell r="M3205" t="str">
            <v>Argentina</v>
          </cell>
          <cell r="Q3205" t="str">
            <v>No mercado</v>
          </cell>
          <cell r="R3205">
            <v>8</v>
          </cell>
          <cell r="S3205">
            <v>0</v>
          </cell>
          <cell r="T3205">
            <v>0</v>
          </cell>
          <cell r="U3205">
            <v>8</v>
          </cell>
          <cell r="V3205">
            <v>0</v>
          </cell>
          <cell r="W3205">
            <v>0</v>
          </cell>
          <cell r="X3205">
            <v>8</v>
          </cell>
          <cell r="Y3205">
            <v>0</v>
          </cell>
          <cell r="Z3205">
            <v>0</v>
          </cell>
          <cell r="AA3205"/>
          <cell r="AB3205"/>
          <cell r="AC3205"/>
          <cell r="AD3205"/>
          <cell r="AE3205"/>
          <cell r="AF3205"/>
          <cell r="AG3205"/>
          <cell r="AH3205"/>
          <cell r="AI3205"/>
          <cell r="AJ3205"/>
          <cell r="AK3205"/>
          <cell r="AL3205"/>
        </row>
        <row r="3206">
          <cell r="D3206" t="str">
            <v>USD</v>
          </cell>
          <cell r="J3206" t="str">
            <v>LETRAS EN GARANTÍA</v>
          </cell>
          <cell r="L3206" t="str">
            <v>TASA CERO</v>
          </cell>
          <cell r="M3206" t="str">
            <v>Argentina</v>
          </cell>
          <cell r="Q3206" t="str">
            <v>No mercado</v>
          </cell>
          <cell r="R3206">
            <v>8</v>
          </cell>
          <cell r="S3206">
            <v>0</v>
          </cell>
          <cell r="T3206">
            <v>0</v>
          </cell>
          <cell r="U3206">
            <v>8</v>
          </cell>
          <cell r="V3206">
            <v>0</v>
          </cell>
          <cell r="W3206">
            <v>0</v>
          </cell>
          <cell r="X3206">
            <v>8</v>
          </cell>
          <cell r="Y3206">
            <v>0</v>
          </cell>
          <cell r="Z3206">
            <v>0</v>
          </cell>
          <cell r="AA3206"/>
          <cell r="AB3206"/>
          <cell r="AC3206"/>
          <cell r="AD3206"/>
          <cell r="AE3206"/>
          <cell r="AF3206"/>
          <cell r="AG3206"/>
          <cell r="AH3206"/>
          <cell r="AI3206"/>
          <cell r="AJ3206"/>
          <cell r="AK3206"/>
          <cell r="AL3206"/>
        </row>
        <row r="3207">
          <cell r="D3207" t="str">
            <v>USD</v>
          </cell>
          <cell r="J3207" t="str">
            <v>LETRAS EN GARANTÍA</v>
          </cell>
          <cell r="L3207" t="str">
            <v>TASA CERO</v>
          </cell>
          <cell r="M3207" t="str">
            <v>Argentina</v>
          </cell>
          <cell r="Q3207" t="str">
            <v>No mercado</v>
          </cell>
          <cell r="R3207">
            <v>8</v>
          </cell>
          <cell r="S3207">
            <v>0</v>
          </cell>
          <cell r="T3207">
            <v>0</v>
          </cell>
          <cell r="U3207">
            <v>8</v>
          </cell>
          <cell r="V3207">
            <v>0</v>
          </cell>
          <cell r="W3207">
            <v>0</v>
          </cell>
          <cell r="X3207">
            <v>8</v>
          </cell>
          <cell r="Y3207">
            <v>0</v>
          </cell>
          <cell r="Z3207">
            <v>0</v>
          </cell>
          <cell r="AA3207"/>
          <cell r="AB3207"/>
          <cell r="AC3207"/>
          <cell r="AD3207"/>
          <cell r="AE3207"/>
          <cell r="AF3207"/>
          <cell r="AG3207"/>
          <cell r="AH3207"/>
          <cell r="AI3207"/>
          <cell r="AJ3207"/>
          <cell r="AK3207"/>
          <cell r="AL3207"/>
        </row>
        <row r="3208">
          <cell r="D3208" t="str">
            <v>USD</v>
          </cell>
          <cell r="J3208" t="str">
            <v>LETRAS EN GARANTÍA</v>
          </cell>
          <cell r="L3208" t="str">
            <v>TASA CERO</v>
          </cell>
          <cell r="M3208" t="str">
            <v>Argentina</v>
          </cell>
          <cell r="Q3208" t="str">
            <v>No mercado</v>
          </cell>
          <cell r="R3208">
            <v>8</v>
          </cell>
          <cell r="S3208">
            <v>0</v>
          </cell>
          <cell r="T3208">
            <v>0</v>
          </cell>
          <cell r="U3208">
            <v>8</v>
          </cell>
          <cell r="V3208">
            <v>0</v>
          </cell>
          <cell r="W3208">
            <v>0</v>
          </cell>
          <cell r="X3208">
            <v>8</v>
          </cell>
          <cell r="Y3208">
            <v>0</v>
          </cell>
          <cell r="Z3208">
            <v>0</v>
          </cell>
          <cell r="AA3208"/>
          <cell r="AB3208"/>
          <cell r="AC3208"/>
          <cell r="AD3208"/>
          <cell r="AE3208"/>
          <cell r="AF3208"/>
          <cell r="AG3208"/>
          <cell r="AH3208"/>
          <cell r="AI3208"/>
          <cell r="AJ3208"/>
          <cell r="AK3208"/>
          <cell r="AL3208"/>
        </row>
        <row r="3209">
          <cell r="D3209" t="str">
            <v>USD</v>
          </cell>
          <cell r="J3209" t="str">
            <v>LETRAS EN GARANTÍA</v>
          </cell>
          <cell r="L3209" t="str">
            <v>TASA CERO</v>
          </cell>
          <cell r="M3209" t="str">
            <v>Argentina</v>
          </cell>
          <cell r="Q3209" t="str">
            <v>No mercado</v>
          </cell>
          <cell r="R3209">
            <v>8</v>
          </cell>
          <cell r="S3209">
            <v>0</v>
          </cell>
          <cell r="T3209">
            <v>0</v>
          </cell>
          <cell r="U3209">
            <v>8</v>
          </cell>
          <cell r="V3209">
            <v>0</v>
          </cell>
          <cell r="W3209">
            <v>0</v>
          </cell>
          <cell r="X3209">
            <v>8</v>
          </cell>
          <cell r="Y3209">
            <v>0</v>
          </cell>
          <cell r="Z3209">
            <v>0</v>
          </cell>
          <cell r="AA3209"/>
          <cell r="AB3209"/>
          <cell r="AC3209"/>
          <cell r="AD3209"/>
          <cell r="AE3209"/>
          <cell r="AF3209"/>
          <cell r="AG3209"/>
          <cell r="AH3209"/>
          <cell r="AI3209"/>
          <cell r="AJ3209"/>
          <cell r="AK3209"/>
          <cell r="AL3209"/>
        </row>
        <row r="3210">
          <cell r="D3210" t="str">
            <v>USD</v>
          </cell>
          <cell r="J3210" t="str">
            <v>LETRAS EN GARANTÍA</v>
          </cell>
          <cell r="L3210" t="str">
            <v>TASA CERO</v>
          </cell>
          <cell r="M3210" t="str">
            <v>Argentina</v>
          </cell>
          <cell r="Q3210" t="str">
            <v>No mercado</v>
          </cell>
          <cell r="R3210">
            <v>8</v>
          </cell>
          <cell r="S3210">
            <v>0</v>
          </cell>
          <cell r="T3210">
            <v>0</v>
          </cell>
          <cell r="U3210">
            <v>8</v>
          </cell>
          <cell r="V3210">
            <v>0</v>
          </cell>
          <cell r="W3210">
            <v>0</v>
          </cell>
          <cell r="X3210">
            <v>8</v>
          </cell>
          <cell r="Y3210">
            <v>0</v>
          </cell>
          <cell r="Z3210">
            <v>0</v>
          </cell>
          <cell r="AA3210"/>
          <cell r="AB3210"/>
          <cell r="AC3210"/>
          <cell r="AD3210"/>
          <cell r="AE3210"/>
          <cell r="AF3210"/>
          <cell r="AG3210"/>
          <cell r="AH3210"/>
          <cell r="AI3210"/>
          <cell r="AJ3210"/>
          <cell r="AK3210"/>
          <cell r="AL3210"/>
        </row>
        <row r="3211">
          <cell r="D3211" t="str">
            <v>USD</v>
          </cell>
          <cell r="J3211" t="str">
            <v>LETRAS EN GARANTÍA</v>
          </cell>
          <cell r="L3211" t="str">
            <v>TASA CERO</v>
          </cell>
          <cell r="M3211" t="str">
            <v>Argentina</v>
          </cell>
          <cell r="Q3211" t="str">
            <v>No mercado</v>
          </cell>
          <cell r="R3211">
            <v>8</v>
          </cell>
          <cell r="S3211">
            <v>0</v>
          </cell>
          <cell r="T3211">
            <v>0</v>
          </cell>
          <cell r="U3211">
            <v>8</v>
          </cell>
          <cell r="V3211">
            <v>0</v>
          </cell>
          <cell r="W3211">
            <v>0</v>
          </cell>
          <cell r="X3211">
            <v>8</v>
          </cell>
          <cell r="Y3211">
            <v>0</v>
          </cell>
          <cell r="Z3211">
            <v>0</v>
          </cell>
          <cell r="AA3211"/>
          <cell r="AB3211"/>
          <cell r="AC3211"/>
          <cell r="AD3211"/>
          <cell r="AE3211"/>
          <cell r="AF3211"/>
          <cell r="AG3211"/>
          <cell r="AH3211"/>
          <cell r="AI3211"/>
          <cell r="AJ3211"/>
          <cell r="AK3211"/>
          <cell r="AL3211"/>
        </row>
        <row r="3212">
          <cell r="D3212" t="str">
            <v>USD</v>
          </cell>
          <cell r="J3212" t="str">
            <v>LETRAS EN GARANTÍA</v>
          </cell>
          <cell r="L3212" t="str">
            <v>TASA CERO</v>
          </cell>
          <cell r="M3212" t="str">
            <v>Argentina</v>
          </cell>
          <cell r="Q3212" t="str">
            <v>No mercado</v>
          </cell>
          <cell r="R3212">
            <v>8</v>
          </cell>
          <cell r="S3212">
            <v>0</v>
          </cell>
          <cell r="T3212">
            <v>0</v>
          </cell>
          <cell r="U3212">
            <v>8</v>
          </cell>
          <cell r="V3212">
            <v>0</v>
          </cell>
          <cell r="W3212">
            <v>0</v>
          </cell>
          <cell r="X3212">
            <v>8</v>
          </cell>
          <cell r="Y3212">
            <v>0</v>
          </cell>
          <cell r="Z3212">
            <v>0</v>
          </cell>
          <cell r="AA3212"/>
          <cell r="AB3212"/>
          <cell r="AC3212"/>
          <cell r="AD3212"/>
          <cell r="AE3212"/>
          <cell r="AF3212"/>
          <cell r="AG3212"/>
          <cell r="AH3212"/>
          <cell r="AI3212"/>
          <cell r="AJ3212"/>
          <cell r="AK3212"/>
          <cell r="AL3212"/>
        </row>
        <row r="3213">
          <cell r="D3213" t="str">
            <v>USD</v>
          </cell>
          <cell r="J3213" t="str">
            <v>LETRAS EN GARANTÍA</v>
          </cell>
          <cell r="L3213" t="str">
            <v>TASA CERO</v>
          </cell>
          <cell r="M3213" t="str">
            <v>Argentina</v>
          </cell>
          <cell r="Q3213" t="str">
            <v>No mercado</v>
          </cell>
          <cell r="R3213">
            <v>8</v>
          </cell>
          <cell r="S3213">
            <v>0</v>
          </cell>
          <cell r="T3213">
            <v>0</v>
          </cell>
          <cell r="U3213">
            <v>8</v>
          </cell>
          <cell r="V3213">
            <v>0</v>
          </cell>
          <cell r="W3213">
            <v>0</v>
          </cell>
          <cell r="X3213">
            <v>8</v>
          </cell>
          <cell r="Y3213">
            <v>0</v>
          </cell>
          <cell r="Z3213">
            <v>0</v>
          </cell>
          <cell r="AA3213"/>
          <cell r="AB3213"/>
          <cell r="AC3213"/>
          <cell r="AD3213"/>
          <cell r="AE3213"/>
          <cell r="AF3213"/>
          <cell r="AG3213"/>
          <cell r="AH3213"/>
          <cell r="AI3213"/>
          <cell r="AJ3213"/>
          <cell r="AK3213"/>
          <cell r="AL3213"/>
        </row>
        <row r="3214">
          <cell r="D3214" t="str">
            <v>USD</v>
          </cell>
          <cell r="J3214" t="str">
            <v>LETRAS EN GARANTÍA</v>
          </cell>
          <cell r="L3214" t="str">
            <v>TASA CERO</v>
          </cell>
          <cell r="M3214" t="str">
            <v>Argentina</v>
          </cell>
          <cell r="Q3214" t="str">
            <v>No mercado</v>
          </cell>
          <cell r="R3214">
            <v>8</v>
          </cell>
          <cell r="S3214">
            <v>0</v>
          </cell>
          <cell r="T3214">
            <v>0</v>
          </cell>
          <cell r="U3214">
            <v>8</v>
          </cell>
          <cell r="V3214">
            <v>0</v>
          </cell>
          <cell r="W3214">
            <v>0</v>
          </cell>
          <cell r="X3214">
            <v>8</v>
          </cell>
          <cell r="Y3214">
            <v>0</v>
          </cell>
          <cell r="Z3214">
            <v>0</v>
          </cell>
          <cell r="AA3214"/>
          <cell r="AB3214"/>
          <cell r="AC3214"/>
          <cell r="AD3214"/>
          <cell r="AE3214"/>
          <cell r="AF3214"/>
          <cell r="AG3214"/>
          <cell r="AH3214"/>
          <cell r="AI3214"/>
          <cell r="AJ3214"/>
          <cell r="AK3214"/>
          <cell r="AL3214"/>
        </row>
        <row r="3215">
          <cell r="D3215" t="str">
            <v>USD</v>
          </cell>
          <cell r="J3215" t="str">
            <v>LETRAS EN GARANTÍA</v>
          </cell>
          <cell r="L3215" t="str">
            <v>TASA CERO</v>
          </cell>
          <cell r="M3215" t="str">
            <v>Argentina</v>
          </cell>
          <cell r="Q3215" t="str">
            <v>No mercado</v>
          </cell>
          <cell r="R3215">
            <v>8</v>
          </cell>
          <cell r="S3215">
            <v>0</v>
          </cell>
          <cell r="T3215">
            <v>0</v>
          </cell>
          <cell r="U3215">
            <v>8</v>
          </cell>
          <cell r="V3215">
            <v>0</v>
          </cell>
          <cell r="W3215">
            <v>0</v>
          </cell>
          <cell r="X3215">
            <v>8</v>
          </cell>
          <cell r="Y3215">
            <v>0</v>
          </cell>
          <cell r="Z3215">
            <v>0</v>
          </cell>
          <cell r="AA3215"/>
          <cell r="AB3215"/>
          <cell r="AC3215"/>
          <cell r="AD3215"/>
          <cell r="AE3215"/>
          <cell r="AF3215"/>
          <cell r="AG3215"/>
          <cell r="AH3215"/>
          <cell r="AI3215"/>
          <cell r="AJ3215"/>
          <cell r="AK3215"/>
          <cell r="AL3215"/>
        </row>
        <row r="3216">
          <cell r="D3216" t="str">
            <v>USD</v>
          </cell>
          <cell r="J3216" t="str">
            <v>LETRAS EN GARANTÍA</v>
          </cell>
          <cell r="L3216" t="str">
            <v>TASA CERO</v>
          </cell>
          <cell r="M3216" t="str">
            <v>Argentina</v>
          </cell>
          <cell r="Q3216" t="str">
            <v>No mercado</v>
          </cell>
          <cell r="R3216">
            <v>8</v>
          </cell>
          <cell r="S3216">
            <v>0</v>
          </cell>
          <cell r="T3216">
            <v>0</v>
          </cell>
          <cell r="U3216">
            <v>8</v>
          </cell>
          <cell r="V3216">
            <v>0</v>
          </cell>
          <cell r="W3216">
            <v>0</v>
          </cell>
          <cell r="X3216">
            <v>8</v>
          </cell>
          <cell r="Y3216">
            <v>0</v>
          </cell>
          <cell r="Z3216">
            <v>0</v>
          </cell>
          <cell r="AA3216"/>
          <cell r="AB3216"/>
          <cell r="AC3216"/>
          <cell r="AD3216"/>
          <cell r="AE3216"/>
          <cell r="AF3216"/>
          <cell r="AG3216"/>
          <cell r="AH3216"/>
          <cell r="AI3216"/>
          <cell r="AJ3216"/>
          <cell r="AK3216"/>
          <cell r="AL3216"/>
        </row>
        <row r="3217">
          <cell r="D3217" t="str">
            <v>USD</v>
          </cell>
          <cell r="J3217" t="str">
            <v>LETRAS EN GARANTÍA</v>
          </cell>
          <cell r="L3217" t="str">
            <v>TASA CERO</v>
          </cell>
          <cell r="M3217" t="str">
            <v>Argentina</v>
          </cell>
          <cell r="Q3217" t="str">
            <v>No mercado</v>
          </cell>
          <cell r="R3217">
            <v>8</v>
          </cell>
          <cell r="S3217">
            <v>0</v>
          </cell>
          <cell r="T3217">
            <v>0</v>
          </cell>
          <cell r="U3217">
            <v>8</v>
          </cell>
          <cell r="V3217">
            <v>0</v>
          </cell>
          <cell r="W3217">
            <v>0</v>
          </cell>
          <cell r="X3217">
            <v>8</v>
          </cell>
          <cell r="Y3217">
            <v>0</v>
          </cell>
          <cell r="Z3217">
            <v>0</v>
          </cell>
          <cell r="AA3217"/>
          <cell r="AB3217"/>
          <cell r="AC3217"/>
          <cell r="AD3217"/>
          <cell r="AE3217"/>
          <cell r="AF3217"/>
          <cell r="AG3217"/>
          <cell r="AH3217"/>
          <cell r="AI3217"/>
          <cell r="AJ3217"/>
          <cell r="AK3217"/>
          <cell r="AL3217"/>
        </row>
        <row r="3218">
          <cell r="D3218" t="str">
            <v>USD</v>
          </cell>
          <cell r="J3218" t="str">
            <v>LETRAS EN GARANTÍA</v>
          </cell>
          <cell r="L3218" t="str">
            <v>TASA CERO</v>
          </cell>
          <cell r="M3218" t="str">
            <v>Argentina</v>
          </cell>
          <cell r="Q3218" t="str">
            <v>No mercado</v>
          </cell>
          <cell r="R3218">
            <v>8</v>
          </cell>
          <cell r="S3218">
            <v>0</v>
          </cell>
          <cell r="T3218">
            <v>0</v>
          </cell>
          <cell r="U3218">
            <v>8</v>
          </cell>
          <cell r="V3218">
            <v>0</v>
          </cell>
          <cell r="W3218">
            <v>0</v>
          </cell>
          <cell r="X3218">
            <v>8</v>
          </cell>
          <cell r="Y3218">
            <v>0</v>
          </cell>
          <cell r="Z3218">
            <v>0</v>
          </cell>
          <cell r="AA3218"/>
          <cell r="AB3218"/>
          <cell r="AC3218"/>
          <cell r="AD3218"/>
          <cell r="AE3218"/>
          <cell r="AF3218"/>
          <cell r="AG3218"/>
          <cell r="AH3218"/>
          <cell r="AI3218"/>
          <cell r="AJ3218"/>
          <cell r="AK3218"/>
          <cell r="AL3218"/>
        </row>
        <row r="3219">
          <cell r="D3219" t="str">
            <v>USD</v>
          </cell>
          <cell r="J3219" t="str">
            <v>LETRAS EN GARANTÍA</v>
          </cell>
          <cell r="L3219" t="str">
            <v>TASA CERO</v>
          </cell>
          <cell r="M3219" t="str">
            <v>Argentina</v>
          </cell>
          <cell r="Q3219" t="str">
            <v>No mercado</v>
          </cell>
          <cell r="R3219">
            <v>8</v>
          </cell>
          <cell r="S3219">
            <v>0</v>
          </cell>
          <cell r="T3219">
            <v>0</v>
          </cell>
          <cell r="U3219">
            <v>8</v>
          </cell>
          <cell r="V3219">
            <v>0</v>
          </cell>
          <cell r="W3219">
            <v>0</v>
          </cell>
          <cell r="X3219">
            <v>8</v>
          </cell>
          <cell r="Y3219">
            <v>0</v>
          </cell>
          <cell r="Z3219">
            <v>0</v>
          </cell>
          <cell r="AA3219"/>
          <cell r="AB3219"/>
          <cell r="AC3219"/>
          <cell r="AD3219"/>
          <cell r="AE3219"/>
          <cell r="AF3219"/>
          <cell r="AG3219"/>
          <cell r="AH3219"/>
          <cell r="AI3219"/>
          <cell r="AJ3219"/>
          <cell r="AK3219"/>
          <cell r="AL3219"/>
        </row>
        <row r="3220">
          <cell r="D3220" t="str">
            <v>USD</v>
          </cell>
          <cell r="J3220" t="str">
            <v>LETRAS EN GARANTÍA</v>
          </cell>
          <cell r="L3220" t="str">
            <v>TASA CERO</v>
          </cell>
          <cell r="M3220" t="str">
            <v>Argentina</v>
          </cell>
          <cell r="Q3220" t="str">
            <v>No mercado</v>
          </cell>
          <cell r="R3220">
            <v>8</v>
          </cell>
          <cell r="S3220">
            <v>0</v>
          </cell>
          <cell r="T3220">
            <v>0</v>
          </cell>
          <cell r="U3220">
            <v>8</v>
          </cell>
          <cell r="V3220">
            <v>0</v>
          </cell>
          <cell r="W3220">
            <v>0</v>
          </cell>
          <cell r="X3220">
            <v>8</v>
          </cell>
          <cell r="Y3220">
            <v>0</v>
          </cell>
          <cell r="Z3220">
            <v>0</v>
          </cell>
          <cell r="AA3220"/>
          <cell r="AB3220"/>
          <cell r="AC3220"/>
          <cell r="AD3220"/>
          <cell r="AE3220"/>
          <cell r="AF3220"/>
          <cell r="AG3220"/>
          <cell r="AH3220"/>
          <cell r="AI3220"/>
          <cell r="AJ3220"/>
          <cell r="AK3220"/>
          <cell r="AL3220"/>
        </row>
        <row r="3221">
          <cell r="D3221" t="str">
            <v>USD</v>
          </cell>
          <cell r="J3221" t="str">
            <v>LETRAS EN GARANTÍA</v>
          </cell>
          <cell r="L3221" t="str">
            <v>TASA CERO</v>
          </cell>
          <cell r="M3221" t="str">
            <v>Argentina</v>
          </cell>
          <cell r="Q3221" t="str">
            <v>No mercado</v>
          </cell>
          <cell r="R3221">
            <v>8</v>
          </cell>
          <cell r="S3221">
            <v>0</v>
          </cell>
          <cell r="T3221">
            <v>0</v>
          </cell>
          <cell r="U3221">
            <v>8</v>
          </cell>
          <cell r="V3221">
            <v>0</v>
          </cell>
          <cell r="W3221">
            <v>0</v>
          </cell>
          <cell r="X3221">
            <v>8</v>
          </cell>
          <cell r="Y3221">
            <v>0</v>
          </cell>
          <cell r="Z3221">
            <v>0</v>
          </cell>
          <cell r="AA3221"/>
          <cell r="AB3221"/>
          <cell r="AC3221"/>
          <cell r="AD3221"/>
          <cell r="AE3221"/>
          <cell r="AF3221"/>
          <cell r="AG3221"/>
          <cell r="AH3221"/>
          <cell r="AI3221"/>
          <cell r="AJ3221"/>
          <cell r="AK3221"/>
          <cell r="AL3221"/>
        </row>
        <row r="3222">
          <cell r="D3222" t="str">
            <v>USD</v>
          </cell>
          <cell r="J3222" t="str">
            <v>LETRAS EN GARANTÍA</v>
          </cell>
          <cell r="L3222" t="str">
            <v>TASA CERO</v>
          </cell>
          <cell r="M3222" t="str">
            <v>Argentina</v>
          </cell>
          <cell r="Q3222" t="str">
            <v>No mercado</v>
          </cell>
          <cell r="R3222">
            <v>8</v>
          </cell>
          <cell r="S3222">
            <v>0</v>
          </cell>
          <cell r="T3222">
            <v>0</v>
          </cell>
          <cell r="U3222">
            <v>8</v>
          </cell>
          <cell r="V3222">
            <v>0</v>
          </cell>
          <cell r="W3222">
            <v>0</v>
          </cell>
          <cell r="X3222">
            <v>8</v>
          </cell>
          <cell r="Y3222">
            <v>0</v>
          </cell>
          <cell r="Z3222">
            <v>0</v>
          </cell>
          <cell r="AA3222"/>
          <cell r="AB3222"/>
          <cell r="AC3222"/>
          <cell r="AD3222"/>
          <cell r="AE3222"/>
          <cell r="AF3222"/>
          <cell r="AG3222"/>
          <cell r="AH3222"/>
          <cell r="AI3222"/>
          <cell r="AJ3222"/>
          <cell r="AK3222"/>
          <cell r="AL3222"/>
        </row>
        <row r="3223">
          <cell r="D3223" t="str">
            <v>USD</v>
          </cell>
          <cell r="J3223" t="str">
            <v>LETRAS EN GARANTÍA</v>
          </cell>
          <cell r="L3223" t="str">
            <v>TASA CERO</v>
          </cell>
          <cell r="M3223" t="str">
            <v>Argentina</v>
          </cell>
          <cell r="Q3223" t="str">
            <v>No mercado</v>
          </cell>
          <cell r="R3223">
            <v>8</v>
          </cell>
          <cell r="S3223">
            <v>0</v>
          </cell>
          <cell r="T3223">
            <v>0</v>
          </cell>
          <cell r="U3223">
            <v>8</v>
          </cell>
          <cell r="V3223">
            <v>0</v>
          </cell>
          <cell r="W3223">
            <v>0</v>
          </cell>
          <cell r="X3223">
            <v>8</v>
          </cell>
          <cell r="Y3223">
            <v>0</v>
          </cell>
          <cell r="Z3223">
            <v>0</v>
          </cell>
          <cell r="AA3223"/>
          <cell r="AB3223"/>
          <cell r="AC3223"/>
          <cell r="AD3223"/>
          <cell r="AE3223"/>
          <cell r="AF3223"/>
          <cell r="AG3223"/>
          <cell r="AH3223"/>
          <cell r="AI3223"/>
          <cell r="AJ3223"/>
          <cell r="AK3223"/>
          <cell r="AL3223"/>
        </row>
        <row r="3224">
          <cell r="D3224" t="str">
            <v>USD</v>
          </cell>
          <cell r="J3224" t="str">
            <v>LETRAS EN GARANTÍA</v>
          </cell>
          <cell r="L3224" t="str">
            <v>TASA CERO</v>
          </cell>
          <cell r="M3224" t="str">
            <v>Argentina</v>
          </cell>
          <cell r="Q3224" t="str">
            <v>No mercado</v>
          </cell>
          <cell r="R3224">
            <v>8</v>
          </cell>
          <cell r="S3224">
            <v>0</v>
          </cell>
          <cell r="T3224">
            <v>0</v>
          </cell>
          <cell r="U3224">
            <v>8</v>
          </cell>
          <cell r="V3224">
            <v>0</v>
          </cell>
          <cell r="W3224">
            <v>0</v>
          </cell>
          <cell r="X3224">
            <v>8</v>
          </cell>
          <cell r="Y3224">
            <v>0</v>
          </cell>
          <cell r="Z3224">
            <v>0</v>
          </cell>
          <cell r="AA3224"/>
          <cell r="AB3224"/>
          <cell r="AC3224"/>
          <cell r="AD3224"/>
          <cell r="AE3224"/>
          <cell r="AF3224"/>
          <cell r="AG3224"/>
          <cell r="AH3224"/>
          <cell r="AI3224"/>
          <cell r="AJ3224"/>
          <cell r="AK3224"/>
          <cell r="AL3224"/>
        </row>
        <row r="3225">
          <cell r="D3225" t="str">
            <v>USD</v>
          </cell>
          <cell r="J3225" t="str">
            <v>LETRAS EN GARANTÍA</v>
          </cell>
          <cell r="L3225" t="str">
            <v>TASA CERO</v>
          </cell>
          <cell r="M3225" t="str">
            <v>Argentina</v>
          </cell>
          <cell r="Q3225" t="str">
            <v>No mercado</v>
          </cell>
          <cell r="R3225">
            <v>8</v>
          </cell>
          <cell r="S3225">
            <v>0</v>
          </cell>
          <cell r="T3225">
            <v>0</v>
          </cell>
          <cell r="U3225">
            <v>8</v>
          </cell>
          <cell r="V3225">
            <v>0</v>
          </cell>
          <cell r="W3225">
            <v>0</v>
          </cell>
          <cell r="X3225">
            <v>8</v>
          </cell>
          <cell r="Y3225">
            <v>0</v>
          </cell>
          <cell r="Z3225">
            <v>0</v>
          </cell>
          <cell r="AA3225"/>
          <cell r="AB3225"/>
          <cell r="AC3225"/>
          <cell r="AD3225"/>
          <cell r="AE3225"/>
          <cell r="AF3225"/>
          <cell r="AG3225"/>
          <cell r="AH3225"/>
          <cell r="AI3225"/>
          <cell r="AJ3225"/>
          <cell r="AK3225"/>
          <cell r="AL3225"/>
        </row>
        <row r="3226">
          <cell r="D3226" t="str">
            <v>USD</v>
          </cell>
          <cell r="J3226" t="str">
            <v>LETRAS EN GARANTÍA</v>
          </cell>
          <cell r="L3226" t="str">
            <v>TASA CERO</v>
          </cell>
          <cell r="M3226" t="str">
            <v>Argentina</v>
          </cell>
          <cell r="Q3226" t="str">
            <v>No mercado</v>
          </cell>
          <cell r="R3226">
            <v>8</v>
          </cell>
          <cell r="S3226">
            <v>0</v>
          </cell>
          <cell r="T3226">
            <v>0</v>
          </cell>
          <cell r="U3226">
            <v>8</v>
          </cell>
          <cell r="V3226">
            <v>0</v>
          </cell>
          <cell r="W3226">
            <v>0</v>
          </cell>
          <cell r="X3226">
            <v>8</v>
          </cell>
          <cell r="Y3226">
            <v>0</v>
          </cell>
          <cell r="Z3226">
            <v>0</v>
          </cell>
          <cell r="AA3226"/>
          <cell r="AB3226"/>
          <cell r="AC3226"/>
          <cell r="AD3226"/>
          <cell r="AE3226"/>
          <cell r="AF3226"/>
          <cell r="AG3226"/>
          <cell r="AH3226"/>
          <cell r="AI3226"/>
          <cell r="AJ3226"/>
          <cell r="AK3226"/>
          <cell r="AL3226"/>
        </row>
        <row r="3227">
          <cell r="D3227" t="str">
            <v>USD</v>
          </cell>
          <cell r="J3227" t="str">
            <v>LETRAS EN GARANTÍA</v>
          </cell>
          <cell r="L3227" t="str">
            <v>TASA CERO</v>
          </cell>
          <cell r="M3227" t="str">
            <v>Argentina</v>
          </cell>
          <cell r="Q3227" t="str">
            <v>No mercado</v>
          </cell>
          <cell r="R3227">
            <v>8</v>
          </cell>
          <cell r="S3227">
            <v>0</v>
          </cell>
          <cell r="T3227">
            <v>0</v>
          </cell>
          <cell r="U3227">
            <v>8</v>
          </cell>
          <cell r="V3227">
            <v>0</v>
          </cell>
          <cell r="W3227">
            <v>0</v>
          </cell>
          <cell r="X3227">
            <v>8</v>
          </cell>
          <cell r="Y3227">
            <v>0</v>
          </cell>
          <cell r="Z3227">
            <v>0</v>
          </cell>
          <cell r="AA3227"/>
          <cell r="AB3227"/>
          <cell r="AC3227"/>
          <cell r="AD3227"/>
          <cell r="AE3227"/>
          <cell r="AF3227"/>
          <cell r="AG3227"/>
          <cell r="AH3227"/>
          <cell r="AI3227"/>
          <cell r="AJ3227"/>
          <cell r="AK3227"/>
          <cell r="AL3227"/>
        </row>
        <row r="3228">
          <cell r="D3228" t="str">
            <v>USD</v>
          </cell>
          <cell r="J3228" t="str">
            <v>LETRAS EN GARANTÍA</v>
          </cell>
          <cell r="L3228" t="str">
            <v>TASA CERO</v>
          </cell>
          <cell r="M3228" t="str">
            <v>Argentina</v>
          </cell>
          <cell r="Q3228" t="str">
            <v>No mercado</v>
          </cell>
          <cell r="R3228">
            <v>8</v>
          </cell>
          <cell r="S3228">
            <v>0</v>
          </cell>
          <cell r="T3228">
            <v>0</v>
          </cell>
          <cell r="U3228">
            <v>8</v>
          </cell>
          <cell r="V3228">
            <v>0</v>
          </cell>
          <cell r="W3228">
            <v>0</v>
          </cell>
          <cell r="X3228">
            <v>8</v>
          </cell>
          <cell r="Y3228">
            <v>0</v>
          </cell>
          <cell r="Z3228">
            <v>0</v>
          </cell>
          <cell r="AA3228"/>
          <cell r="AB3228"/>
          <cell r="AC3228"/>
          <cell r="AD3228"/>
          <cell r="AE3228"/>
          <cell r="AF3228"/>
          <cell r="AG3228"/>
          <cell r="AH3228"/>
          <cell r="AI3228"/>
          <cell r="AJ3228"/>
          <cell r="AK3228"/>
          <cell r="AL3228"/>
        </row>
        <row r="3229">
          <cell r="D3229" t="str">
            <v>USD</v>
          </cell>
          <cell r="J3229" t="str">
            <v>LETRAS EN GARANTÍA</v>
          </cell>
          <cell r="L3229" t="str">
            <v>TASA CERO</v>
          </cell>
          <cell r="M3229" t="str">
            <v>Argentina</v>
          </cell>
          <cell r="Q3229" t="str">
            <v>No mercado</v>
          </cell>
          <cell r="R3229">
            <v>8</v>
          </cell>
          <cell r="S3229">
            <v>0</v>
          </cell>
          <cell r="T3229">
            <v>0</v>
          </cell>
          <cell r="U3229">
            <v>8</v>
          </cell>
          <cell r="V3229">
            <v>0</v>
          </cell>
          <cell r="W3229">
            <v>0</v>
          </cell>
          <cell r="X3229">
            <v>8</v>
          </cell>
          <cell r="Y3229">
            <v>0</v>
          </cell>
          <cell r="Z3229">
            <v>0</v>
          </cell>
          <cell r="AA3229"/>
          <cell r="AB3229"/>
          <cell r="AC3229"/>
          <cell r="AD3229"/>
          <cell r="AE3229"/>
          <cell r="AF3229"/>
          <cell r="AG3229"/>
          <cell r="AH3229"/>
          <cell r="AI3229"/>
          <cell r="AJ3229"/>
          <cell r="AK3229"/>
          <cell r="AL3229"/>
        </row>
        <row r="3230">
          <cell r="D3230" t="str">
            <v>USD</v>
          </cell>
          <cell r="J3230" t="str">
            <v>LETRAS EN GARANTÍA</v>
          </cell>
          <cell r="L3230" t="str">
            <v>TASA CERO</v>
          </cell>
          <cell r="M3230" t="str">
            <v>Argentina</v>
          </cell>
          <cell r="Q3230" t="str">
            <v>No mercado</v>
          </cell>
          <cell r="R3230">
            <v>8</v>
          </cell>
          <cell r="S3230">
            <v>0</v>
          </cell>
          <cell r="T3230">
            <v>0</v>
          </cell>
          <cell r="U3230">
            <v>8</v>
          </cell>
          <cell r="V3230">
            <v>0</v>
          </cell>
          <cell r="W3230">
            <v>0</v>
          </cell>
          <cell r="X3230">
            <v>8</v>
          </cell>
          <cell r="Y3230">
            <v>0</v>
          </cell>
          <cell r="Z3230">
            <v>0</v>
          </cell>
          <cell r="AA3230"/>
          <cell r="AB3230"/>
          <cell r="AC3230"/>
          <cell r="AD3230"/>
          <cell r="AE3230"/>
          <cell r="AF3230"/>
          <cell r="AG3230"/>
          <cell r="AH3230"/>
          <cell r="AI3230"/>
          <cell r="AJ3230"/>
          <cell r="AK3230"/>
          <cell r="AL3230"/>
        </row>
        <row r="3231">
          <cell r="D3231" t="str">
            <v>USD</v>
          </cell>
          <cell r="J3231" t="str">
            <v>LETRAS EN GARANTÍA</v>
          </cell>
          <cell r="L3231" t="str">
            <v>TASA CERO</v>
          </cell>
          <cell r="M3231" t="str">
            <v>Argentina</v>
          </cell>
          <cell r="Q3231" t="str">
            <v>No mercado</v>
          </cell>
          <cell r="R3231">
            <v>8</v>
          </cell>
          <cell r="S3231">
            <v>0</v>
          </cell>
          <cell r="T3231">
            <v>0</v>
          </cell>
          <cell r="U3231">
            <v>8</v>
          </cell>
          <cell r="V3231">
            <v>0</v>
          </cell>
          <cell r="W3231">
            <v>0</v>
          </cell>
          <cell r="X3231">
            <v>8</v>
          </cell>
          <cell r="Y3231">
            <v>0</v>
          </cell>
          <cell r="Z3231">
            <v>0</v>
          </cell>
          <cell r="AA3231"/>
          <cell r="AB3231"/>
          <cell r="AC3231"/>
          <cell r="AD3231"/>
          <cell r="AE3231"/>
          <cell r="AF3231"/>
          <cell r="AG3231"/>
          <cell r="AH3231"/>
          <cell r="AI3231"/>
          <cell r="AJ3231"/>
          <cell r="AK3231"/>
          <cell r="AL3231"/>
        </row>
        <row r="3232">
          <cell r="D3232" t="str">
            <v>USD</v>
          </cell>
          <cell r="J3232" t="str">
            <v>LETRAS EN GARANTÍA</v>
          </cell>
          <cell r="L3232" t="str">
            <v>TASA CERO</v>
          </cell>
          <cell r="M3232" t="str">
            <v>Argentina</v>
          </cell>
          <cell r="Q3232" t="str">
            <v>No mercado</v>
          </cell>
          <cell r="R3232">
            <v>8</v>
          </cell>
          <cell r="S3232">
            <v>0</v>
          </cell>
          <cell r="T3232">
            <v>0</v>
          </cell>
          <cell r="U3232">
            <v>8</v>
          </cell>
          <cell r="V3232">
            <v>0</v>
          </cell>
          <cell r="W3232">
            <v>0</v>
          </cell>
          <cell r="X3232">
            <v>8</v>
          </cell>
          <cell r="Y3232">
            <v>0</v>
          </cell>
          <cell r="Z3232">
            <v>0</v>
          </cell>
          <cell r="AA3232"/>
          <cell r="AB3232"/>
          <cell r="AC3232"/>
          <cell r="AD3232"/>
          <cell r="AE3232"/>
          <cell r="AF3232"/>
          <cell r="AG3232"/>
          <cell r="AH3232"/>
          <cell r="AI3232"/>
          <cell r="AJ3232"/>
          <cell r="AK3232"/>
          <cell r="AL3232"/>
        </row>
        <row r="3233">
          <cell r="D3233" t="str">
            <v>USD</v>
          </cell>
          <cell r="J3233" t="str">
            <v>LETRAS EN GARANTÍA</v>
          </cell>
          <cell r="L3233" t="str">
            <v>TASA CERO</v>
          </cell>
          <cell r="M3233" t="str">
            <v>Argentina</v>
          </cell>
          <cell r="Q3233" t="str">
            <v>No mercado</v>
          </cell>
          <cell r="R3233">
            <v>8</v>
          </cell>
          <cell r="S3233">
            <v>0</v>
          </cell>
          <cell r="T3233">
            <v>0</v>
          </cell>
          <cell r="U3233">
            <v>8</v>
          </cell>
          <cell r="V3233">
            <v>0</v>
          </cell>
          <cell r="W3233">
            <v>0</v>
          </cell>
          <cell r="X3233">
            <v>8</v>
          </cell>
          <cell r="Y3233">
            <v>0</v>
          </cell>
          <cell r="Z3233">
            <v>0</v>
          </cell>
          <cell r="AA3233"/>
          <cell r="AB3233"/>
          <cell r="AC3233"/>
          <cell r="AD3233"/>
          <cell r="AE3233"/>
          <cell r="AF3233"/>
          <cell r="AG3233"/>
          <cell r="AH3233"/>
          <cell r="AI3233"/>
          <cell r="AJ3233"/>
          <cell r="AK3233"/>
          <cell r="AL3233"/>
        </row>
        <row r="3234">
          <cell r="D3234" t="str">
            <v>USD</v>
          </cell>
          <cell r="J3234" t="str">
            <v>LETRAS EN GARANTÍA</v>
          </cell>
          <cell r="L3234" t="str">
            <v>TASA CERO</v>
          </cell>
          <cell r="M3234" t="str">
            <v>Argentina</v>
          </cell>
          <cell r="Q3234" t="str">
            <v>No mercado</v>
          </cell>
          <cell r="R3234">
            <v>8</v>
          </cell>
          <cell r="S3234">
            <v>0</v>
          </cell>
          <cell r="T3234">
            <v>0</v>
          </cell>
          <cell r="U3234">
            <v>8</v>
          </cell>
          <cell r="V3234">
            <v>0</v>
          </cell>
          <cell r="W3234">
            <v>0</v>
          </cell>
          <cell r="X3234">
            <v>8</v>
          </cell>
          <cell r="Y3234">
            <v>0</v>
          </cell>
          <cell r="Z3234">
            <v>0</v>
          </cell>
          <cell r="AA3234"/>
          <cell r="AB3234"/>
          <cell r="AC3234"/>
          <cell r="AD3234"/>
          <cell r="AE3234"/>
          <cell r="AF3234"/>
          <cell r="AG3234"/>
          <cell r="AH3234"/>
          <cell r="AI3234"/>
          <cell r="AJ3234"/>
          <cell r="AK3234"/>
          <cell r="AL3234"/>
        </row>
        <row r="3235">
          <cell r="D3235" t="str">
            <v>USD</v>
          </cell>
          <cell r="J3235" t="str">
            <v>LETRAS EN GARANTÍA</v>
          </cell>
          <cell r="L3235" t="str">
            <v>TASA CERO</v>
          </cell>
          <cell r="M3235" t="str">
            <v>Argentina</v>
          </cell>
          <cell r="Q3235" t="str">
            <v>No mercado</v>
          </cell>
          <cell r="R3235">
            <v>8</v>
          </cell>
          <cell r="S3235">
            <v>0</v>
          </cell>
          <cell r="T3235">
            <v>0</v>
          </cell>
          <cell r="U3235">
            <v>8</v>
          </cell>
          <cell r="V3235">
            <v>0</v>
          </cell>
          <cell r="W3235">
            <v>0</v>
          </cell>
          <cell r="X3235">
            <v>8</v>
          </cell>
          <cell r="Y3235">
            <v>0</v>
          </cell>
          <cell r="Z3235">
            <v>0</v>
          </cell>
          <cell r="AA3235"/>
          <cell r="AB3235"/>
          <cell r="AC3235"/>
          <cell r="AD3235"/>
          <cell r="AE3235"/>
          <cell r="AF3235"/>
          <cell r="AG3235"/>
          <cell r="AH3235"/>
          <cell r="AI3235"/>
          <cell r="AJ3235"/>
          <cell r="AK3235"/>
          <cell r="AL3235"/>
        </row>
        <row r="3236">
          <cell r="D3236" t="str">
            <v>USD</v>
          </cell>
          <cell r="J3236" t="str">
            <v>LETRAS EN GARANTÍA</v>
          </cell>
          <cell r="L3236" t="str">
            <v>TASA CERO</v>
          </cell>
          <cell r="M3236" t="str">
            <v>Argentina</v>
          </cell>
          <cell r="Q3236" t="str">
            <v>No mercado</v>
          </cell>
          <cell r="R3236">
            <v>8</v>
          </cell>
          <cell r="S3236">
            <v>0</v>
          </cell>
          <cell r="T3236">
            <v>0</v>
          </cell>
          <cell r="U3236">
            <v>8</v>
          </cell>
          <cell r="V3236">
            <v>0</v>
          </cell>
          <cell r="W3236">
            <v>0</v>
          </cell>
          <cell r="X3236">
            <v>8</v>
          </cell>
          <cell r="Y3236">
            <v>0</v>
          </cell>
          <cell r="Z3236">
            <v>0</v>
          </cell>
          <cell r="AA3236"/>
          <cell r="AB3236"/>
          <cell r="AC3236"/>
          <cell r="AD3236"/>
          <cell r="AE3236"/>
          <cell r="AF3236"/>
          <cell r="AG3236"/>
          <cell r="AH3236"/>
          <cell r="AI3236"/>
          <cell r="AJ3236"/>
          <cell r="AK3236"/>
          <cell r="AL3236"/>
        </row>
        <row r="3237">
          <cell r="D3237" t="str">
            <v>USD</v>
          </cell>
          <cell r="J3237" t="str">
            <v>LETRAS EN GARANTÍA</v>
          </cell>
          <cell r="L3237" t="str">
            <v>TASA CERO</v>
          </cell>
          <cell r="M3237" t="str">
            <v>Argentina</v>
          </cell>
          <cell r="Q3237" t="str">
            <v>No mercado</v>
          </cell>
          <cell r="R3237">
            <v>8</v>
          </cell>
          <cell r="S3237">
            <v>0</v>
          </cell>
          <cell r="T3237">
            <v>0</v>
          </cell>
          <cell r="U3237">
            <v>8</v>
          </cell>
          <cell r="V3237">
            <v>0</v>
          </cell>
          <cell r="W3237">
            <v>0</v>
          </cell>
          <cell r="X3237">
            <v>8</v>
          </cell>
          <cell r="Y3237">
            <v>0</v>
          </cell>
          <cell r="Z3237">
            <v>0</v>
          </cell>
          <cell r="AA3237"/>
          <cell r="AB3237"/>
          <cell r="AC3237"/>
          <cell r="AD3237"/>
          <cell r="AE3237"/>
          <cell r="AF3237"/>
          <cell r="AG3237"/>
          <cell r="AH3237"/>
          <cell r="AI3237"/>
          <cell r="AJ3237"/>
          <cell r="AK3237"/>
          <cell r="AL3237"/>
        </row>
        <row r="3238">
          <cell r="D3238" t="str">
            <v>USD</v>
          </cell>
          <cell r="J3238" t="str">
            <v>LETRAS EN GARANTÍA</v>
          </cell>
          <cell r="L3238" t="str">
            <v>TASA CERO</v>
          </cell>
          <cell r="M3238" t="str">
            <v>Argentina</v>
          </cell>
          <cell r="Q3238" t="str">
            <v>No mercado</v>
          </cell>
          <cell r="R3238">
            <v>8</v>
          </cell>
          <cell r="S3238">
            <v>0</v>
          </cell>
          <cell r="T3238">
            <v>0</v>
          </cell>
          <cell r="U3238">
            <v>8</v>
          </cell>
          <cell r="V3238">
            <v>0</v>
          </cell>
          <cell r="W3238">
            <v>0</v>
          </cell>
          <cell r="X3238">
            <v>8</v>
          </cell>
          <cell r="Y3238">
            <v>0</v>
          </cell>
          <cell r="Z3238">
            <v>0</v>
          </cell>
          <cell r="AA3238"/>
          <cell r="AB3238"/>
          <cell r="AC3238"/>
          <cell r="AD3238"/>
          <cell r="AE3238"/>
          <cell r="AF3238"/>
          <cell r="AG3238"/>
          <cell r="AH3238"/>
          <cell r="AI3238"/>
          <cell r="AJ3238"/>
          <cell r="AK3238"/>
          <cell r="AL3238"/>
        </row>
        <row r="3239">
          <cell r="D3239" t="str">
            <v>USD</v>
          </cell>
          <cell r="J3239" t="str">
            <v>LETRAS EN GARANTÍA</v>
          </cell>
          <cell r="L3239" t="str">
            <v>TASA CERO</v>
          </cell>
          <cell r="M3239" t="str">
            <v>Argentina</v>
          </cell>
          <cell r="Q3239" t="str">
            <v>No mercado</v>
          </cell>
          <cell r="R3239">
            <v>8</v>
          </cell>
          <cell r="S3239">
            <v>0</v>
          </cell>
          <cell r="T3239">
            <v>0</v>
          </cell>
          <cell r="U3239">
            <v>8</v>
          </cell>
          <cell r="V3239">
            <v>0</v>
          </cell>
          <cell r="W3239">
            <v>0</v>
          </cell>
          <cell r="X3239">
            <v>8</v>
          </cell>
          <cell r="Y3239">
            <v>0</v>
          </cell>
          <cell r="Z3239">
            <v>0</v>
          </cell>
          <cell r="AA3239"/>
          <cell r="AB3239"/>
          <cell r="AC3239"/>
          <cell r="AD3239"/>
          <cell r="AE3239"/>
          <cell r="AF3239"/>
          <cell r="AG3239"/>
          <cell r="AH3239"/>
          <cell r="AI3239"/>
          <cell r="AJ3239"/>
          <cell r="AK3239"/>
          <cell r="AL3239"/>
        </row>
        <row r="3240">
          <cell r="D3240" t="str">
            <v>USD</v>
          </cell>
          <cell r="J3240" t="str">
            <v>LETRAS EN GARANTÍA</v>
          </cell>
          <cell r="L3240" t="str">
            <v>TASA CERO</v>
          </cell>
          <cell r="M3240" t="str">
            <v>Argentina</v>
          </cell>
          <cell r="Q3240" t="str">
            <v>No mercado</v>
          </cell>
          <cell r="R3240">
            <v>8</v>
          </cell>
          <cell r="S3240">
            <v>0</v>
          </cell>
          <cell r="T3240">
            <v>0</v>
          </cell>
          <cell r="U3240">
            <v>8</v>
          </cell>
          <cell r="V3240">
            <v>0</v>
          </cell>
          <cell r="W3240">
            <v>0</v>
          </cell>
          <cell r="X3240">
            <v>8</v>
          </cell>
          <cell r="Y3240">
            <v>0</v>
          </cell>
          <cell r="Z3240">
            <v>0</v>
          </cell>
          <cell r="AA3240"/>
          <cell r="AB3240"/>
          <cell r="AC3240"/>
          <cell r="AD3240"/>
          <cell r="AE3240"/>
          <cell r="AF3240"/>
          <cell r="AG3240"/>
          <cell r="AH3240"/>
          <cell r="AI3240"/>
          <cell r="AJ3240"/>
          <cell r="AK3240"/>
          <cell r="AL3240"/>
        </row>
        <row r="3241">
          <cell r="D3241" t="str">
            <v>USD</v>
          </cell>
          <cell r="J3241" t="str">
            <v>LETRAS EN GARANTÍA</v>
          </cell>
          <cell r="L3241" t="str">
            <v>TASA CERO</v>
          </cell>
          <cell r="M3241" t="str">
            <v>Argentina</v>
          </cell>
          <cell r="Q3241" t="str">
            <v>No mercado</v>
          </cell>
          <cell r="R3241">
            <v>8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  <cell r="X3241">
            <v>8</v>
          </cell>
          <cell r="Y3241">
            <v>0</v>
          </cell>
          <cell r="Z3241">
            <v>0</v>
          </cell>
          <cell r="AA3241"/>
          <cell r="AB3241"/>
          <cell r="AC3241"/>
          <cell r="AD3241"/>
          <cell r="AE3241"/>
          <cell r="AF3241"/>
          <cell r="AG3241"/>
          <cell r="AH3241"/>
          <cell r="AI3241"/>
          <cell r="AJ3241"/>
          <cell r="AK3241"/>
          <cell r="AL3241"/>
        </row>
        <row r="3242">
          <cell r="D3242" t="str">
            <v>USD</v>
          </cell>
          <cell r="J3242" t="str">
            <v>LETRAS EN GARANTÍA</v>
          </cell>
          <cell r="L3242" t="str">
            <v>TASA CERO</v>
          </cell>
          <cell r="M3242" t="str">
            <v>Argentina</v>
          </cell>
          <cell r="Q3242" t="str">
            <v>No mercado</v>
          </cell>
          <cell r="R3242">
            <v>8</v>
          </cell>
          <cell r="S3242">
            <v>0</v>
          </cell>
          <cell r="T3242">
            <v>0</v>
          </cell>
          <cell r="U3242">
            <v>8</v>
          </cell>
          <cell r="V3242">
            <v>0</v>
          </cell>
          <cell r="W3242">
            <v>0</v>
          </cell>
          <cell r="X3242">
            <v>8</v>
          </cell>
          <cell r="Y3242">
            <v>0</v>
          </cell>
          <cell r="Z3242">
            <v>0</v>
          </cell>
          <cell r="AA3242"/>
          <cell r="AB3242"/>
          <cell r="AC3242"/>
          <cell r="AD3242"/>
          <cell r="AE3242"/>
          <cell r="AF3242"/>
          <cell r="AG3242"/>
          <cell r="AH3242"/>
          <cell r="AI3242"/>
          <cell r="AJ3242"/>
          <cell r="AK3242"/>
          <cell r="AL3242"/>
        </row>
        <row r="3243">
          <cell r="D3243" t="str">
            <v>USD</v>
          </cell>
          <cell r="J3243" t="str">
            <v>LETRAS EN GARANTÍA</v>
          </cell>
          <cell r="L3243" t="str">
            <v>TASA CERO</v>
          </cell>
          <cell r="M3243" t="str">
            <v>Argentina</v>
          </cell>
          <cell r="Q3243" t="str">
            <v>No mercado</v>
          </cell>
          <cell r="R3243">
            <v>8</v>
          </cell>
          <cell r="S3243">
            <v>0</v>
          </cell>
          <cell r="T3243">
            <v>0</v>
          </cell>
          <cell r="U3243">
            <v>8</v>
          </cell>
          <cell r="V3243">
            <v>0</v>
          </cell>
          <cell r="W3243">
            <v>0</v>
          </cell>
          <cell r="X3243">
            <v>8</v>
          </cell>
          <cell r="Y3243">
            <v>0</v>
          </cell>
          <cell r="Z3243">
            <v>0</v>
          </cell>
          <cell r="AA3243"/>
          <cell r="AB3243"/>
          <cell r="AC3243"/>
          <cell r="AD3243"/>
          <cell r="AE3243"/>
          <cell r="AF3243"/>
          <cell r="AG3243"/>
          <cell r="AH3243"/>
          <cell r="AI3243"/>
          <cell r="AJ3243"/>
          <cell r="AK3243"/>
          <cell r="AL3243"/>
        </row>
        <row r="3244">
          <cell r="D3244" t="str">
            <v>USD</v>
          </cell>
          <cell r="J3244" t="str">
            <v>LETRAS EN GARANTÍA</v>
          </cell>
          <cell r="L3244" t="str">
            <v>TASA CERO</v>
          </cell>
          <cell r="M3244" t="str">
            <v>Argentina</v>
          </cell>
          <cell r="Q3244" t="str">
            <v>No mercado</v>
          </cell>
          <cell r="R3244">
            <v>8</v>
          </cell>
          <cell r="S3244">
            <v>0</v>
          </cell>
          <cell r="T3244">
            <v>0</v>
          </cell>
          <cell r="U3244">
            <v>8</v>
          </cell>
          <cell r="V3244">
            <v>0</v>
          </cell>
          <cell r="W3244">
            <v>0</v>
          </cell>
          <cell r="X3244">
            <v>8</v>
          </cell>
          <cell r="Y3244">
            <v>0</v>
          </cell>
          <cell r="Z3244">
            <v>0</v>
          </cell>
          <cell r="AA3244"/>
          <cell r="AB3244"/>
          <cell r="AC3244"/>
          <cell r="AD3244"/>
          <cell r="AE3244"/>
          <cell r="AF3244"/>
          <cell r="AG3244"/>
          <cell r="AH3244"/>
          <cell r="AI3244"/>
          <cell r="AJ3244"/>
          <cell r="AK3244"/>
          <cell r="AL3244"/>
        </row>
        <row r="3245">
          <cell r="D3245" t="str">
            <v>USD</v>
          </cell>
          <cell r="J3245" t="str">
            <v>LETRAS EN GARANTÍA</v>
          </cell>
          <cell r="L3245" t="str">
            <v>TASA CERO</v>
          </cell>
          <cell r="M3245" t="str">
            <v>Argentina</v>
          </cell>
          <cell r="Q3245" t="str">
            <v>No mercado</v>
          </cell>
          <cell r="R3245">
            <v>8</v>
          </cell>
          <cell r="S3245">
            <v>0</v>
          </cell>
          <cell r="T3245">
            <v>0</v>
          </cell>
          <cell r="U3245">
            <v>8</v>
          </cell>
          <cell r="V3245">
            <v>0</v>
          </cell>
          <cell r="W3245">
            <v>0</v>
          </cell>
          <cell r="X3245">
            <v>8</v>
          </cell>
          <cell r="Y3245">
            <v>0</v>
          </cell>
          <cell r="Z3245">
            <v>0</v>
          </cell>
          <cell r="AA3245"/>
          <cell r="AB3245"/>
          <cell r="AC3245"/>
          <cell r="AD3245"/>
          <cell r="AE3245"/>
          <cell r="AF3245"/>
          <cell r="AG3245"/>
          <cell r="AH3245"/>
          <cell r="AI3245"/>
          <cell r="AJ3245"/>
          <cell r="AK3245"/>
          <cell r="AL3245"/>
        </row>
        <row r="3246">
          <cell r="D3246" t="str">
            <v>USD</v>
          </cell>
          <cell r="J3246" t="str">
            <v>LETRAS EN GARANTÍA</v>
          </cell>
          <cell r="L3246" t="str">
            <v>TASA CERO</v>
          </cell>
          <cell r="M3246" t="str">
            <v>Argentina</v>
          </cell>
          <cell r="Q3246" t="str">
            <v>No mercado</v>
          </cell>
          <cell r="R3246">
            <v>8</v>
          </cell>
          <cell r="S3246">
            <v>0</v>
          </cell>
          <cell r="T3246">
            <v>0</v>
          </cell>
          <cell r="U3246">
            <v>8</v>
          </cell>
          <cell r="V3246">
            <v>0</v>
          </cell>
          <cell r="W3246">
            <v>0</v>
          </cell>
          <cell r="X3246">
            <v>8</v>
          </cell>
          <cell r="Y3246">
            <v>0</v>
          </cell>
          <cell r="Z3246">
            <v>0</v>
          </cell>
          <cell r="AA3246"/>
          <cell r="AB3246"/>
          <cell r="AC3246"/>
          <cell r="AD3246"/>
          <cell r="AE3246"/>
          <cell r="AF3246"/>
          <cell r="AG3246"/>
          <cell r="AH3246"/>
          <cell r="AI3246"/>
          <cell r="AJ3246"/>
          <cell r="AK3246"/>
          <cell r="AL3246"/>
        </row>
        <row r="3247">
          <cell r="D3247" t="str">
            <v>USD</v>
          </cell>
          <cell r="J3247" t="str">
            <v>LETRAS EN GARANTÍA</v>
          </cell>
          <cell r="L3247" t="str">
            <v>TASA CERO</v>
          </cell>
          <cell r="M3247" t="str">
            <v>Argentina</v>
          </cell>
          <cell r="Q3247" t="str">
            <v>No mercado</v>
          </cell>
          <cell r="R3247">
            <v>8</v>
          </cell>
          <cell r="S3247">
            <v>0</v>
          </cell>
          <cell r="T3247">
            <v>0</v>
          </cell>
          <cell r="U3247">
            <v>8</v>
          </cell>
          <cell r="V3247">
            <v>0</v>
          </cell>
          <cell r="W3247">
            <v>0</v>
          </cell>
          <cell r="X3247">
            <v>8</v>
          </cell>
          <cell r="Y3247">
            <v>0</v>
          </cell>
          <cell r="Z3247">
            <v>0</v>
          </cell>
          <cell r="AA3247"/>
          <cell r="AB3247"/>
          <cell r="AC3247"/>
          <cell r="AD3247"/>
          <cell r="AE3247"/>
          <cell r="AF3247"/>
          <cell r="AG3247"/>
          <cell r="AH3247"/>
          <cell r="AI3247"/>
          <cell r="AJ3247"/>
          <cell r="AK3247"/>
          <cell r="AL3247"/>
        </row>
        <row r="3248">
          <cell r="D3248" t="str">
            <v>USD</v>
          </cell>
          <cell r="J3248" t="str">
            <v>LETRAS EN GARANTÍA</v>
          </cell>
          <cell r="L3248" t="str">
            <v>TASA CERO</v>
          </cell>
          <cell r="M3248" t="str">
            <v>Argentina</v>
          </cell>
          <cell r="Q3248" t="str">
            <v>No mercado</v>
          </cell>
          <cell r="R3248">
            <v>8</v>
          </cell>
          <cell r="S3248">
            <v>0</v>
          </cell>
          <cell r="T3248">
            <v>0</v>
          </cell>
          <cell r="U3248">
            <v>8</v>
          </cell>
          <cell r="V3248">
            <v>0</v>
          </cell>
          <cell r="W3248">
            <v>0</v>
          </cell>
          <cell r="X3248">
            <v>8</v>
          </cell>
          <cell r="Y3248">
            <v>0</v>
          </cell>
          <cell r="Z3248">
            <v>0</v>
          </cell>
          <cell r="AA3248"/>
          <cell r="AB3248"/>
          <cell r="AC3248"/>
          <cell r="AD3248"/>
          <cell r="AE3248"/>
          <cell r="AF3248"/>
          <cell r="AG3248"/>
          <cell r="AH3248"/>
          <cell r="AI3248"/>
          <cell r="AJ3248"/>
          <cell r="AK3248"/>
          <cell r="AL3248"/>
        </row>
        <row r="3249">
          <cell r="D3249" t="str">
            <v>USD</v>
          </cell>
          <cell r="J3249" t="str">
            <v>LETRAS EN GARANTÍA</v>
          </cell>
          <cell r="L3249" t="str">
            <v>TASA CERO</v>
          </cell>
          <cell r="M3249" t="str">
            <v>Argentina</v>
          </cell>
          <cell r="Q3249" t="str">
            <v>No mercado</v>
          </cell>
          <cell r="R3249">
            <v>8</v>
          </cell>
          <cell r="S3249">
            <v>0</v>
          </cell>
          <cell r="T3249">
            <v>0</v>
          </cell>
          <cell r="U3249">
            <v>8</v>
          </cell>
          <cell r="V3249">
            <v>0</v>
          </cell>
          <cell r="W3249">
            <v>0</v>
          </cell>
          <cell r="X3249">
            <v>8</v>
          </cell>
          <cell r="Y3249">
            <v>0</v>
          </cell>
          <cell r="Z3249">
            <v>0</v>
          </cell>
          <cell r="AA3249"/>
          <cell r="AB3249"/>
          <cell r="AC3249"/>
          <cell r="AD3249"/>
          <cell r="AE3249"/>
          <cell r="AF3249"/>
          <cell r="AG3249"/>
          <cell r="AH3249"/>
          <cell r="AI3249"/>
          <cell r="AJ3249"/>
          <cell r="AK3249"/>
          <cell r="AL3249"/>
        </row>
        <row r="3250">
          <cell r="D3250" t="str">
            <v>USD</v>
          </cell>
          <cell r="J3250" t="str">
            <v>LETRAS EN GARANTÍA</v>
          </cell>
          <cell r="L3250" t="str">
            <v>TASA CERO</v>
          </cell>
          <cell r="M3250" t="str">
            <v>Argentina</v>
          </cell>
          <cell r="Q3250" t="str">
            <v>No mercado</v>
          </cell>
          <cell r="R3250">
            <v>8</v>
          </cell>
          <cell r="S3250">
            <v>0</v>
          </cell>
          <cell r="T3250">
            <v>0</v>
          </cell>
          <cell r="U3250">
            <v>8</v>
          </cell>
          <cell r="V3250">
            <v>0</v>
          </cell>
          <cell r="W3250">
            <v>0</v>
          </cell>
          <cell r="X3250">
            <v>8</v>
          </cell>
          <cell r="Y3250">
            <v>0</v>
          </cell>
          <cell r="Z3250">
            <v>0</v>
          </cell>
          <cell r="AA3250"/>
          <cell r="AB3250"/>
          <cell r="AC3250"/>
          <cell r="AD3250"/>
          <cell r="AE3250"/>
          <cell r="AF3250"/>
          <cell r="AG3250"/>
          <cell r="AH3250"/>
          <cell r="AI3250"/>
          <cell r="AJ3250"/>
          <cell r="AK3250"/>
          <cell r="AL3250"/>
        </row>
        <row r="3251">
          <cell r="D3251" t="str">
            <v>USD</v>
          </cell>
          <cell r="J3251" t="str">
            <v>LETRAS EN GARANTÍA</v>
          </cell>
          <cell r="L3251" t="str">
            <v>TASA CERO</v>
          </cell>
          <cell r="M3251" t="str">
            <v>Argentina</v>
          </cell>
          <cell r="Q3251" t="str">
            <v>No mercado</v>
          </cell>
          <cell r="R3251">
            <v>8</v>
          </cell>
          <cell r="S3251">
            <v>0</v>
          </cell>
          <cell r="T3251">
            <v>0</v>
          </cell>
          <cell r="U3251">
            <v>8</v>
          </cell>
          <cell r="V3251">
            <v>0</v>
          </cell>
          <cell r="W3251">
            <v>0</v>
          </cell>
          <cell r="X3251">
            <v>8</v>
          </cell>
          <cell r="Y3251">
            <v>0</v>
          </cell>
          <cell r="Z3251">
            <v>0</v>
          </cell>
          <cell r="AA3251"/>
          <cell r="AB3251"/>
          <cell r="AC3251"/>
          <cell r="AD3251"/>
          <cell r="AE3251"/>
          <cell r="AF3251"/>
          <cell r="AG3251"/>
          <cell r="AH3251"/>
          <cell r="AI3251"/>
          <cell r="AJ3251"/>
          <cell r="AK3251"/>
          <cell r="AL3251"/>
        </row>
        <row r="3252">
          <cell r="D3252" t="str">
            <v>USD</v>
          </cell>
          <cell r="J3252" t="str">
            <v>LETRAS EN GARANTÍA</v>
          </cell>
          <cell r="L3252" t="str">
            <v>TASA CERO</v>
          </cell>
          <cell r="M3252" t="str">
            <v>Argentina</v>
          </cell>
          <cell r="Q3252" t="str">
            <v>No mercado</v>
          </cell>
          <cell r="R3252">
            <v>8</v>
          </cell>
          <cell r="S3252">
            <v>0</v>
          </cell>
          <cell r="T3252">
            <v>0</v>
          </cell>
          <cell r="U3252">
            <v>8</v>
          </cell>
          <cell r="V3252">
            <v>0</v>
          </cell>
          <cell r="W3252">
            <v>0</v>
          </cell>
          <cell r="X3252">
            <v>8</v>
          </cell>
          <cell r="Y3252">
            <v>0</v>
          </cell>
          <cell r="Z3252">
            <v>0</v>
          </cell>
          <cell r="AA3252"/>
          <cell r="AB3252"/>
          <cell r="AC3252"/>
          <cell r="AD3252"/>
          <cell r="AE3252"/>
          <cell r="AF3252"/>
          <cell r="AG3252"/>
          <cell r="AH3252"/>
          <cell r="AI3252"/>
          <cell r="AJ3252"/>
          <cell r="AK3252"/>
          <cell r="AL3252"/>
        </row>
        <row r="3253">
          <cell r="D3253" t="str">
            <v>USD</v>
          </cell>
          <cell r="J3253" t="str">
            <v>LETRAS EN GARANTÍA</v>
          </cell>
          <cell r="L3253" t="str">
            <v>TASA CERO</v>
          </cell>
          <cell r="M3253" t="str">
            <v>Argentina</v>
          </cell>
          <cell r="Q3253" t="str">
            <v>No mercado</v>
          </cell>
          <cell r="R3253">
            <v>8</v>
          </cell>
          <cell r="S3253">
            <v>0</v>
          </cell>
          <cell r="T3253">
            <v>0</v>
          </cell>
          <cell r="U3253">
            <v>8</v>
          </cell>
          <cell r="V3253">
            <v>0</v>
          </cell>
          <cell r="W3253">
            <v>0</v>
          </cell>
          <cell r="X3253">
            <v>8</v>
          </cell>
          <cell r="Y3253">
            <v>0</v>
          </cell>
          <cell r="Z3253">
            <v>0</v>
          </cell>
          <cell r="AA3253"/>
          <cell r="AB3253"/>
          <cell r="AC3253"/>
          <cell r="AD3253"/>
          <cell r="AE3253"/>
          <cell r="AF3253"/>
          <cell r="AG3253"/>
          <cell r="AH3253"/>
          <cell r="AI3253"/>
          <cell r="AJ3253"/>
          <cell r="AK3253"/>
          <cell r="AL3253"/>
        </row>
        <row r="3254">
          <cell r="D3254" t="str">
            <v>USD</v>
          </cell>
          <cell r="J3254" t="str">
            <v>LETRAS EN GARANTÍA</v>
          </cell>
          <cell r="L3254" t="str">
            <v>TASA CERO</v>
          </cell>
          <cell r="M3254" t="str">
            <v>Argentina</v>
          </cell>
          <cell r="Q3254" t="str">
            <v>No mercado</v>
          </cell>
          <cell r="R3254">
            <v>8</v>
          </cell>
          <cell r="S3254">
            <v>0</v>
          </cell>
          <cell r="T3254">
            <v>0</v>
          </cell>
          <cell r="U3254">
            <v>8</v>
          </cell>
          <cell r="V3254">
            <v>0</v>
          </cell>
          <cell r="W3254">
            <v>0</v>
          </cell>
          <cell r="X3254">
            <v>8</v>
          </cell>
          <cell r="Y3254">
            <v>0</v>
          </cell>
          <cell r="Z3254">
            <v>0</v>
          </cell>
          <cell r="AA3254"/>
          <cell r="AB3254"/>
          <cell r="AC3254"/>
          <cell r="AD3254"/>
          <cell r="AE3254"/>
          <cell r="AF3254"/>
          <cell r="AG3254"/>
          <cell r="AH3254"/>
          <cell r="AI3254"/>
          <cell r="AJ3254"/>
          <cell r="AK3254"/>
          <cell r="AL3254"/>
        </row>
        <row r="3255">
          <cell r="D3255" t="str">
            <v>USD</v>
          </cell>
          <cell r="J3255" t="str">
            <v>LETRAS EN GARANTÍA</v>
          </cell>
          <cell r="L3255" t="str">
            <v>TASA CERO</v>
          </cell>
          <cell r="M3255" t="str">
            <v>Argentina</v>
          </cell>
          <cell r="Q3255" t="str">
            <v>No mercado</v>
          </cell>
          <cell r="R3255">
            <v>8</v>
          </cell>
          <cell r="S3255">
            <v>0</v>
          </cell>
          <cell r="T3255">
            <v>0</v>
          </cell>
          <cell r="U3255">
            <v>8</v>
          </cell>
          <cell r="V3255">
            <v>0</v>
          </cell>
          <cell r="W3255">
            <v>0</v>
          </cell>
          <cell r="X3255">
            <v>8</v>
          </cell>
          <cell r="Y3255">
            <v>0</v>
          </cell>
          <cell r="Z3255">
            <v>0</v>
          </cell>
          <cell r="AA3255"/>
          <cell r="AB3255"/>
          <cell r="AC3255"/>
          <cell r="AD3255"/>
          <cell r="AE3255"/>
          <cell r="AF3255"/>
          <cell r="AG3255"/>
          <cell r="AH3255"/>
          <cell r="AI3255"/>
          <cell r="AJ3255"/>
          <cell r="AK3255"/>
          <cell r="AL3255"/>
        </row>
        <row r="3256">
          <cell r="D3256" t="str">
            <v>USD</v>
          </cell>
          <cell r="J3256" t="str">
            <v>LETRAS EN GARANTÍA</v>
          </cell>
          <cell r="L3256" t="str">
            <v>TASA CERO</v>
          </cell>
          <cell r="M3256" t="str">
            <v>Argentina</v>
          </cell>
          <cell r="Q3256" t="str">
            <v>No mercado</v>
          </cell>
          <cell r="R3256">
            <v>8</v>
          </cell>
          <cell r="S3256">
            <v>0</v>
          </cell>
          <cell r="T3256">
            <v>0</v>
          </cell>
          <cell r="U3256">
            <v>8</v>
          </cell>
          <cell r="V3256">
            <v>0</v>
          </cell>
          <cell r="W3256">
            <v>0</v>
          </cell>
          <cell r="X3256">
            <v>8</v>
          </cell>
          <cell r="Y3256">
            <v>0</v>
          </cell>
          <cell r="Z3256">
            <v>0</v>
          </cell>
          <cell r="AA3256"/>
          <cell r="AB3256"/>
          <cell r="AC3256"/>
          <cell r="AD3256"/>
          <cell r="AE3256"/>
          <cell r="AF3256"/>
          <cell r="AG3256"/>
          <cell r="AH3256"/>
          <cell r="AI3256"/>
          <cell r="AJ3256"/>
          <cell r="AK3256"/>
          <cell r="AL3256"/>
        </row>
        <row r="3257">
          <cell r="D3257" t="str">
            <v>USD</v>
          </cell>
          <cell r="J3257" t="str">
            <v>LETRAS EN GARANTÍA</v>
          </cell>
          <cell r="L3257" t="str">
            <v>TASA CERO</v>
          </cell>
          <cell r="M3257" t="str">
            <v>Argentina</v>
          </cell>
          <cell r="Q3257" t="str">
            <v>No mercado</v>
          </cell>
          <cell r="R3257">
            <v>8</v>
          </cell>
          <cell r="S3257">
            <v>0</v>
          </cell>
          <cell r="T3257">
            <v>0</v>
          </cell>
          <cell r="U3257">
            <v>8</v>
          </cell>
          <cell r="V3257">
            <v>0</v>
          </cell>
          <cell r="W3257">
            <v>0</v>
          </cell>
          <cell r="X3257">
            <v>8</v>
          </cell>
          <cell r="Y3257">
            <v>0</v>
          </cell>
          <cell r="Z3257">
            <v>0</v>
          </cell>
          <cell r="AA3257"/>
          <cell r="AB3257"/>
          <cell r="AC3257"/>
          <cell r="AD3257"/>
          <cell r="AE3257"/>
          <cell r="AF3257"/>
          <cell r="AG3257"/>
          <cell r="AH3257"/>
          <cell r="AI3257"/>
          <cell r="AJ3257"/>
          <cell r="AK3257"/>
          <cell r="AL3257"/>
        </row>
        <row r="3258">
          <cell r="D3258" t="str">
            <v>USD</v>
          </cell>
          <cell r="J3258" t="str">
            <v>LETRAS EN GARANTÍA</v>
          </cell>
          <cell r="L3258" t="str">
            <v>TASA CERO</v>
          </cell>
          <cell r="M3258" t="str">
            <v>Argentina</v>
          </cell>
          <cell r="Q3258" t="str">
            <v>No mercado</v>
          </cell>
          <cell r="R3258">
            <v>8</v>
          </cell>
          <cell r="S3258">
            <v>0</v>
          </cell>
          <cell r="T3258">
            <v>0</v>
          </cell>
          <cell r="U3258">
            <v>8</v>
          </cell>
          <cell r="V3258">
            <v>0</v>
          </cell>
          <cell r="W3258">
            <v>0</v>
          </cell>
          <cell r="X3258">
            <v>8</v>
          </cell>
          <cell r="Y3258">
            <v>0</v>
          </cell>
          <cell r="Z3258">
            <v>0</v>
          </cell>
          <cell r="AA3258"/>
          <cell r="AB3258"/>
          <cell r="AC3258"/>
          <cell r="AD3258"/>
          <cell r="AE3258"/>
          <cell r="AF3258"/>
          <cell r="AG3258"/>
          <cell r="AH3258"/>
          <cell r="AI3258"/>
          <cell r="AJ3258"/>
          <cell r="AK3258"/>
          <cell r="AL3258"/>
        </row>
        <row r="3259">
          <cell r="D3259" t="str">
            <v>USD</v>
          </cell>
          <cell r="J3259" t="str">
            <v>LETRAS EN GARANTÍA</v>
          </cell>
          <cell r="L3259" t="str">
            <v>TASA CERO</v>
          </cell>
          <cell r="M3259" t="str">
            <v>Argentina</v>
          </cell>
          <cell r="Q3259" t="str">
            <v>No mercado</v>
          </cell>
          <cell r="R3259">
            <v>8</v>
          </cell>
          <cell r="S3259">
            <v>0</v>
          </cell>
          <cell r="T3259">
            <v>0</v>
          </cell>
          <cell r="U3259">
            <v>8</v>
          </cell>
          <cell r="V3259">
            <v>0</v>
          </cell>
          <cell r="W3259">
            <v>0</v>
          </cell>
          <cell r="X3259">
            <v>8</v>
          </cell>
          <cell r="Y3259">
            <v>0</v>
          </cell>
          <cell r="Z3259">
            <v>0</v>
          </cell>
          <cell r="AA3259"/>
          <cell r="AB3259"/>
          <cell r="AC3259"/>
          <cell r="AD3259"/>
          <cell r="AE3259"/>
          <cell r="AF3259"/>
          <cell r="AG3259"/>
          <cell r="AH3259"/>
          <cell r="AI3259"/>
          <cell r="AJ3259"/>
          <cell r="AK3259"/>
          <cell r="AL3259"/>
        </row>
        <row r="3260">
          <cell r="D3260" t="str">
            <v>USD</v>
          </cell>
          <cell r="J3260" t="str">
            <v>LETRAS EN GARANTÍA</v>
          </cell>
          <cell r="L3260" t="str">
            <v>TASA CERO</v>
          </cell>
          <cell r="M3260" t="str">
            <v>Argentina</v>
          </cell>
          <cell r="Q3260" t="str">
            <v>No mercado</v>
          </cell>
          <cell r="R3260">
            <v>8</v>
          </cell>
          <cell r="S3260">
            <v>0</v>
          </cell>
          <cell r="T3260">
            <v>0</v>
          </cell>
          <cell r="U3260">
            <v>8</v>
          </cell>
          <cell r="V3260">
            <v>0</v>
          </cell>
          <cell r="W3260">
            <v>0</v>
          </cell>
          <cell r="X3260">
            <v>8</v>
          </cell>
          <cell r="Y3260">
            <v>0</v>
          </cell>
          <cell r="Z3260">
            <v>0</v>
          </cell>
          <cell r="AA3260"/>
          <cell r="AB3260"/>
          <cell r="AC3260"/>
          <cell r="AD3260"/>
          <cell r="AE3260"/>
          <cell r="AF3260"/>
          <cell r="AG3260"/>
          <cell r="AH3260"/>
          <cell r="AI3260"/>
          <cell r="AJ3260"/>
          <cell r="AK3260"/>
          <cell r="AL3260"/>
        </row>
        <row r="3261">
          <cell r="D3261" t="str">
            <v>USD</v>
          </cell>
          <cell r="J3261" t="str">
            <v>LETRAS EN GARANTÍA</v>
          </cell>
          <cell r="L3261" t="str">
            <v>TASA CERO</v>
          </cell>
          <cell r="M3261" t="str">
            <v>Argentina</v>
          </cell>
          <cell r="Q3261" t="str">
            <v>No mercado</v>
          </cell>
          <cell r="R3261">
            <v>8</v>
          </cell>
          <cell r="S3261">
            <v>0</v>
          </cell>
          <cell r="T3261">
            <v>0</v>
          </cell>
          <cell r="U3261">
            <v>8</v>
          </cell>
          <cell r="V3261">
            <v>0</v>
          </cell>
          <cell r="W3261">
            <v>0</v>
          </cell>
          <cell r="X3261">
            <v>8</v>
          </cell>
          <cell r="Y3261">
            <v>0</v>
          </cell>
          <cell r="Z3261">
            <v>0</v>
          </cell>
          <cell r="AA3261"/>
          <cell r="AB3261"/>
          <cell r="AC3261"/>
          <cell r="AD3261"/>
          <cell r="AE3261"/>
          <cell r="AF3261"/>
          <cell r="AG3261"/>
          <cell r="AH3261"/>
          <cell r="AI3261"/>
          <cell r="AJ3261"/>
          <cell r="AK3261"/>
          <cell r="AL3261"/>
        </row>
        <row r="3262">
          <cell r="D3262" t="str">
            <v>USD</v>
          </cell>
          <cell r="J3262" t="str">
            <v>LETRAS EN GARANTÍA</v>
          </cell>
          <cell r="L3262" t="str">
            <v>TASA CERO</v>
          </cell>
          <cell r="M3262" t="str">
            <v>Argentina</v>
          </cell>
          <cell r="Q3262" t="str">
            <v>No mercado</v>
          </cell>
          <cell r="R3262">
            <v>8</v>
          </cell>
          <cell r="S3262">
            <v>0</v>
          </cell>
          <cell r="T3262">
            <v>0</v>
          </cell>
          <cell r="U3262">
            <v>8</v>
          </cell>
          <cell r="V3262">
            <v>0</v>
          </cell>
          <cell r="W3262">
            <v>0</v>
          </cell>
          <cell r="X3262">
            <v>8</v>
          </cell>
          <cell r="Y3262">
            <v>0</v>
          </cell>
          <cell r="Z3262">
            <v>0</v>
          </cell>
          <cell r="AA3262"/>
          <cell r="AB3262"/>
          <cell r="AC3262"/>
          <cell r="AD3262"/>
          <cell r="AE3262"/>
          <cell r="AF3262"/>
          <cell r="AG3262"/>
          <cell r="AH3262"/>
          <cell r="AI3262"/>
          <cell r="AJ3262"/>
          <cell r="AK3262"/>
          <cell r="AL3262"/>
        </row>
        <row r="3263">
          <cell r="D3263" t="str">
            <v>USD</v>
          </cell>
          <cell r="J3263" t="str">
            <v>LETRAS EN GARANTÍA</v>
          </cell>
          <cell r="L3263" t="str">
            <v>TASA CERO</v>
          </cell>
          <cell r="M3263" t="str">
            <v>Argentina</v>
          </cell>
          <cell r="Q3263" t="str">
            <v>No mercado</v>
          </cell>
          <cell r="R3263">
            <v>8</v>
          </cell>
          <cell r="S3263">
            <v>0</v>
          </cell>
          <cell r="T3263">
            <v>0</v>
          </cell>
          <cell r="U3263">
            <v>8</v>
          </cell>
          <cell r="V3263">
            <v>0</v>
          </cell>
          <cell r="W3263">
            <v>0</v>
          </cell>
          <cell r="X3263">
            <v>8</v>
          </cell>
          <cell r="Y3263">
            <v>0</v>
          </cell>
          <cell r="Z3263">
            <v>0</v>
          </cell>
          <cell r="AA3263"/>
          <cell r="AB3263"/>
          <cell r="AC3263"/>
          <cell r="AD3263"/>
          <cell r="AE3263"/>
          <cell r="AF3263"/>
          <cell r="AG3263"/>
          <cell r="AH3263"/>
          <cell r="AI3263"/>
          <cell r="AJ3263"/>
          <cell r="AK3263"/>
          <cell r="AL3263"/>
        </row>
        <row r="3264">
          <cell r="D3264" t="str">
            <v>USD</v>
          </cell>
          <cell r="J3264" t="str">
            <v>LETRAS EN GARANTÍA</v>
          </cell>
          <cell r="L3264" t="str">
            <v>TASA CERO</v>
          </cell>
          <cell r="M3264" t="str">
            <v>Argentina</v>
          </cell>
          <cell r="Q3264" t="str">
            <v>No mercado</v>
          </cell>
          <cell r="R3264">
            <v>8</v>
          </cell>
          <cell r="S3264">
            <v>0</v>
          </cell>
          <cell r="T3264">
            <v>0</v>
          </cell>
          <cell r="U3264">
            <v>8</v>
          </cell>
          <cell r="V3264">
            <v>0</v>
          </cell>
          <cell r="W3264">
            <v>0</v>
          </cell>
          <cell r="X3264">
            <v>8</v>
          </cell>
          <cell r="Y3264">
            <v>0</v>
          </cell>
          <cell r="Z3264">
            <v>0</v>
          </cell>
          <cell r="AA3264"/>
          <cell r="AB3264"/>
          <cell r="AC3264"/>
          <cell r="AD3264"/>
          <cell r="AE3264"/>
          <cell r="AF3264"/>
          <cell r="AG3264"/>
          <cell r="AH3264"/>
          <cell r="AI3264"/>
          <cell r="AJ3264"/>
          <cell r="AK3264"/>
          <cell r="AL3264"/>
        </row>
        <row r="3265">
          <cell r="D3265" t="str">
            <v>USD</v>
          </cell>
          <cell r="J3265" t="str">
            <v>LETRAS EN GARANTÍA</v>
          </cell>
          <cell r="L3265" t="str">
            <v>TASA CERO</v>
          </cell>
          <cell r="M3265" t="str">
            <v>Argentina</v>
          </cell>
          <cell r="Q3265" t="str">
            <v>No mercado</v>
          </cell>
          <cell r="R3265">
            <v>8</v>
          </cell>
          <cell r="S3265">
            <v>0</v>
          </cell>
          <cell r="T3265">
            <v>0</v>
          </cell>
          <cell r="U3265">
            <v>8</v>
          </cell>
          <cell r="V3265">
            <v>0</v>
          </cell>
          <cell r="W3265">
            <v>0</v>
          </cell>
          <cell r="X3265">
            <v>8</v>
          </cell>
          <cell r="Y3265">
            <v>0</v>
          </cell>
          <cell r="Z3265">
            <v>0</v>
          </cell>
          <cell r="AA3265"/>
          <cell r="AB3265"/>
          <cell r="AC3265"/>
          <cell r="AD3265"/>
          <cell r="AE3265"/>
          <cell r="AF3265"/>
          <cell r="AG3265"/>
          <cell r="AH3265"/>
          <cell r="AI3265"/>
          <cell r="AJ3265"/>
          <cell r="AK3265"/>
          <cell r="AL3265"/>
        </row>
        <row r="3266">
          <cell r="D3266" t="str">
            <v>USD</v>
          </cell>
          <cell r="J3266" t="str">
            <v>LETRAS EN GARANTÍA</v>
          </cell>
          <cell r="L3266" t="str">
            <v>TASA CERO</v>
          </cell>
          <cell r="M3266" t="str">
            <v>Argentina</v>
          </cell>
          <cell r="Q3266" t="str">
            <v>No mercado</v>
          </cell>
          <cell r="R3266">
            <v>8</v>
          </cell>
          <cell r="S3266">
            <v>0</v>
          </cell>
          <cell r="T3266">
            <v>0</v>
          </cell>
          <cell r="U3266">
            <v>8</v>
          </cell>
          <cell r="V3266">
            <v>0</v>
          </cell>
          <cell r="W3266">
            <v>0</v>
          </cell>
          <cell r="X3266">
            <v>8</v>
          </cell>
          <cell r="Y3266">
            <v>0</v>
          </cell>
          <cell r="Z3266">
            <v>0</v>
          </cell>
          <cell r="AA3266"/>
          <cell r="AB3266"/>
          <cell r="AC3266"/>
          <cell r="AD3266"/>
          <cell r="AE3266"/>
          <cell r="AF3266"/>
          <cell r="AG3266"/>
          <cell r="AH3266"/>
          <cell r="AI3266"/>
          <cell r="AJ3266"/>
          <cell r="AK3266"/>
          <cell r="AL3266"/>
        </row>
        <row r="3267">
          <cell r="D3267" t="str">
            <v>USD</v>
          </cell>
          <cell r="J3267" t="str">
            <v>LETRAS EN GARANTÍA</v>
          </cell>
          <cell r="L3267" t="str">
            <v>TASA CERO</v>
          </cell>
          <cell r="M3267" t="str">
            <v>Argentina</v>
          </cell>
          <cell r="Q3267" t="str">
            <v>No mercado</v>
          </cell>
          <cell r="R3267">
            <v>8</v>
          </cell>
          <cell r="S3267">
            <v>0</v>
          </cell>
          <cell r="T3267">
            <v>0</v>
          </cell>
          <cell r="U3267">
            <v>8</v>
          </cell>
          <cell r="V3267">
            <v>0</v>
          </cell>
          <cell r="W3267">
            <v>0</v>
          </cell>
          <cell r="X3267">
            <v>8</v>
          </cell>
          <cell r="Y3267">
            <v>0</v>
          </cell>
          <cell r="Z3267">
            <v>0</v>
          </cell>
          <cell r="AA3267"/>
          <cell r="AB3267"/>
          <cell r="AC3267"/>
          <cell r="AD3267"/>
          <cell r="AE3267"/>
          <cell r="AF3267"/>
          <cell r="AG3267"/>
          <cell r="AH3267"/>
          <cell r="AI3267"/>
          <cell r="AJ3267"/>
          <cell r="AK3267"/>
          <cell r="AL3267"/>
        </row>
        <row r="3268">
          <cell r="D3268" t="str">
            <v>USD</v>
          </cell>
          <cell r="J3268" t="str">
            <v>LETRAS EN GARANTÍA</v>
          </cell>
          <cell r="L3268" t="str">
            <v>TASA CERO</v>
          </cell>
          <cell r="M3268" t="str">
            <v>Argentina</v>
          </cell>
          <cell r="Q3268" t="str">
            <v>No mercado</v>
          </cell>
          <cell r="R3268">
            <v>8</v>
          </cell>
          <cell r="S3268">
            <v>0</v>
          </cell>
          <cell r="T3268">
            <v>0</v>
          </cell>
          <cell r="U3268">
            <v>8</v>
          </cell>
          <cell r="V3268">
            <v>0</v>
          </cell>
          <cell r="W3268">
            <v>0</v>
          </cell>
          <cell r="X3268">
            <v>8</v>
          </cell>
          <cell r="Y3268">
            <v>0</v>
          </cell>
          <cell r="Z3268">
            <v>0</v>
          </cell>
          <cell r="AA3268"/>
          <cell r="AB3268"/>
          <cell r="AC3268"/>
          <cell r="AD3268"/>
          <cell r="AE3268"/>
          <cell r="AF3268"/>
          <cell r="AG3268"/>
          <cell r="AH3268"/>
          <cell r="AI3268"/>
          <cell r="AJ3268"/>
          <cell r="AK3268"/>
          <cell r="AL3268"/>
        </row>
        <row r="3269">
          <cell r="D3269" t="str">
            <v>USD</v>
          </cell>
          <cell r="J3269" t="str">
            <v>LETRAS EN GARANTÍA</v>
          </cell>
          <cell r="L3269" t="str">
            <v>TASA CERO</v>
          </cell>
          <cell r="M3269" t="str">
            <v>Argentina</v>
          </cell>
          <cell r="Q3269" t="str">
            <v>No mercado</v>
          </cell>
          <cell r="R3269">
            <v>8</v>
          </cell>
          <cell r="S3269">
            <v>0</v>
          </cell>
          <cell r="T3269">
            <v>0</v>
          </cell>
          <cell r="U3269">
            <v>8</v>
          </cell>
          <cell r="V3269">
            <v>0</v>
          </cell>
          <cell r="W3269">
            <v>0</v>
          </cell>
          <cell r="X3269">
            <v>8</v>
          </cell>
          <cell r="Y3269">
            <v>0</v>
          </cell>
          <cell r="Z3269">
            <v>0</v>
          </cell>
          <cell r="AA3269"/>
          <cell r="AB3269"/>
          <cell r="AC3269"/>
          <cell r="AD3269"/>
          <cell r="AE3269"/>
          <cell r="AF3269"/>
          <cell r="AG3269"/>
          <cell r="AH3269"/>
          <cell r="AI3269"/>
          <cell r="AJ3269"/>
          <cell r="AK3269"/>
          <cell r="AL3269"/>
        </row>
        <row r="3270">
          <cell r="D3270" t="str">
            <v>USD</v>
          </cell>
          <cell r="J3270" t="str">
            <v>LETRAS EN GARANTÍA</v>
          </cell>
          <cell r="L3270" t="str">
            <v>TASA CERO</v>
          </cell>
          <cell r="M3270" t="str">
            <v>Argentina</v>
          </cell>
          <cell r="Q3270" t="str">
            <v>No mercado</v>
          </cell>
          <cell r="R3270">
            <v>8</v>
          </cell>
          <cell r="S3270">
            <v>0</v>
          </cell>
          <cell r="T3270">
            <v>0</v>
          </cell>
          <cell r="U3270">
            <v>8</v>
          </cell>
          <cell r="V3270">
            <v>0</v>
          </cell>
          <cell r="W3270">
            <v>0</v>
          </cell>
          <cell r="X3270">
            <v>8</v>
          </cell>
          <cell r="Y3270">
            <v>0</v>
          </cell>
          <cell r="Z3270">
            <v>0</v>
          </cell>
          <cell r="AA3270"/>
          <cell r="AB3270"/>
          <cell r="AC3270"/>
          <cell r="AD3270"/>
          <cell r="AE3270"/>
          <cell r="AF3270"/>
          <cell r="AG3270"/>
          <cell r="AH3270"/>
          <cell r="AI3270"/>
          <cell r="AJ3270"/>
          <cell r="AK3270"/>
          <cell r="AL3270"/>
        </row>
        <row r="3271">
          <cell r="D3271" t="str">
            <v>USD</v>
          </cell>
          <cell r="J3271" t="str">
            <v>LETRAS EN GARANTÍA</v>
          </cell>
          <cell r="L3271" t="str">
            <v>TASA CERO</v>
          </cell>
          <cell r="M3271" t="str">
            <v>Argentina</v>
          </cell>
          <cell r="Q3271" t="str">
            <v>No mercado</v>
          </cell>
          <cell r="R3271">
            <v>8</v>
          </cell>
          <cell r="S3271">
            <v>0</v>
          </cell>
          <cell r="T3271">
            <v>0</v>
          </cell>
          <cell r="U3271">
            <v>8</v>
          </cell>
          <cell r="V3271">
            <v>0</v>
          </cell>
          <cell r="W3271">
            <v>0</v>
          </cell>
          <cell r="X3271">
            <v>8</v>
          </cell>
          <cell r="Y3271">
            <v>0</v>
          </cell>
          <cell r="Z3271">
            <v>0</v>
          </cell>
          <cell r="AA3271"/>
          <cell r="AB3271"/>
          <cell r="AC3271"/>
          <cell r="AD3271"/>
          <cell r="AE3271"/>
          <cell r="AF3271"/>
          <cell r="AG3271"/>
          <cell r="AH3271"/>
          <cell r="AI3271"/>
          <cell r="AJ3271"/>
          <cell r="AK3271"/>
          <cell r="AL3271"/>
        </row>
        <row r="3272">
          <cell r="D3272" t="str">
            <v>USD</v>
          </cell>
          <cell r="J3272" t="str">
            <v>LETRAS EN GARANTÍA</v>
          </cell>
          <cell r="L3272" t="str">
            <v>TASA CERO</v>
          </cell>
          <cell r="M3272" t="str">
            <v>Argentina</v>
          </cell>
          <cell r="Q3272" t="str">
            <v>No mercado</v>
          </cell>
          <cell r="R3272">
            <v>8</v>
          </cell>
          <cell r="S3272">
            <v>0</v>
          </cell>
          <cell r="T3272">
            <v>0</v>
          </cell>
          <cell r="U3272">
            <v>8</v>
          </cell>
          <cell r="V3272">
            <v>0</v>
          </cell>
          <cell r="W3272">
            <v>0</v>
          </cell>
          <cell r="X3272">
            <v>8</v>
          </cell>
          <cell r="Y3272">
            <v>0</v>
          </cell>
          <cell r="Z3272">
            <v>0</v>
          </cell>
          <cell r="AA3272"/>
          <cell r="AB3272"/>
          <cell r="AC3272"/>
          <cell r="AD3272"/>
          <cell r="AE3272"/>
          <cell r="AF3272"/>
          <cell r="AG3272"/>
          <cell r="AH3272"/>
          <cell r="AI3272"/>
          <cell r="AJ3272"/>
          <cell r="AK3272"/>
          <cell r="AL3272"/>
        </row>
        <row r="3273">
          <cell r="D3273" t="str">
            <v>USD</v>
          </cell>
          <cell r="J3273" t="str">
            <v>LETRAS EN GARANTÍA</v>
          </cell>
          <cell r="L3273" t="str">
            <v>TASA CERO</v>
          </cell>
          <cell r="M3273" t="str">
            <v>Argentina</v>
          </cell>
          <cell r="Q3273" t="str">
            <v>No mercado</v>
          </cell>
          <cell r="R3273">
            <v>8</v>
          </cell>
          <cell r="S3273">
            <v>0</v>
          </cell>
          <cell r="T3273">
            <v>0</v>
          </cell>
          <cell r="U3273">
            <v>8</v>
          </cell>
          <cell r="V3273">
            <v>0</v>
          </cell>
          <cell r="W3273">
            <v>0</v>
          </cell>
          <cell r="X3273">
            <v>8</v>
          </cell>
          <cell r="Y3273">
            <v>0</v>
          </cell>
          <cell r="Z3273">
            <v>0</v>
          </cell>
          <cell r="AA3273"/>
          <cell r="AB3273"/>
          <cell r="AC3273"/>
          <cell r="AD3273"/>
          <cell r="AE3273"/>
          <cell r="AF3273"/>
          <cell r="AG3273"/>
          <cell r="AH3273"/>
          <cell r="AI3273"/>
          <cell r="AJ3273"/>
          <cell r="AK3273"/>
          <cell r="AL3273"/>
        </row>
        <row r="3274">
          <cell r="D3274" t="str">
            <v>USD</v>
          </cell>
          <cell r="J3274" t="str">
            <v>LETRAS EN GARANTÍA</v>
          </cell>
          <cell r="L3274" t="str">
            <v>TASA CERO</v>
          </cell>
          <cell r="M3274" t="str">
            <v>Argentina</v>
          </cell>
          <cell r="Q3274" t="str">
            <v>No mercado</v>
          </cell>
          <cell r="R3274">
            <v>8</v>
          </cell>
          <cell r="S3274">
            <v>0</v>
          </cell>
          <cell r="T3274">
            <v>0</v>
          </cell>
          <cell r="U3274">
            <v>8</v>
          </cell>
          <cell r="V3274">
            <v>0</v>
          </cell>
          <cell r="W3274">
            <v>0</v>
          </cell>
          <cell r="X3274">
            <v>8</v>
          </cell>
          <cell r="Y3274">
            <v>0</v>
          </cell>
          <cell r="Z3274">
            <v>0</v>
          </cell>
          <cell r="AA3274"/>
          <cell r="AB3274"/>
          <cell r="AC3274"/>
          <cell r="AD3274"/>
          <cell r="AE3274"/>
          <cell r="AF3274"/>
          <cell r="AG3274"/>
          <cell r="AH3274"/>
          <cell r="AI3274"/>
          <cell r="AJ3274"/>
          <cell r="AK3274"/>
          <cell r="AL3274"/>
        </row>
        <row r="3275">
          <cell r="D3275" t="str">
            <v>USD</v>
          </cell>
          <cell r="J3275" t="str">
            <v>LETRAS EN GARANTÍA</v>
          </cell>
          <cell r="L3275" t="str">
            <v>TASA CERO</v>
          </cell>
          <cell r="M3275" t="str">
            <v>Argentina</v>
          </cell>
          <cell r="Q3275" t="str">
            <v>No mercado</v>
          </cell>
          <cell r="R3275">
            <v>8</v>
          </cell>
          <cell r="S3275">
            <v>0</v>
          </cell>
          <cell r="T3275">
            <v>0</v>
          </cell>
          <cell r="U3275">
            <v>8</v>
          </cell>
          <cell r="V3275">
            <v>0</v>
          </cell>
          <cell r="W3275">
            <v>0</v>
          </cell>
          <cell r="X3275">
            <v>8</v>
          </cell>
          <cell r="Y3275">
            <v>0</v>
          </cell>
          <cell r="Z3275">
            <v>0</v>
          </cell>
          <cell r="AA3275"/>
          <cell r="AB3275"/>
          <cell r="AC3275"/>
          <cell r="AD3275"/>
          <cell r="AE3275"/>
          <cell r="AF3275"/>
          <cell r="AG3275"/>
          <cell r="AH3275"/>
          <cell r="AI3275"/>
          <cell r="AJ3275"/>
          <cell r="AK3275"/>
          <cell r="AL3275"/>
        </row>
        <row r="3276">
          <cell r="D3276" t="str">
            <v>USD</v>
          </cell>
          <cell r="J3276" t="str">
            <v>LETRAS EN GARANTÍA</v>
          </cell>
          <cell r="L3276" t="str">
            <v>TASA CERO</v>
          </cell>
          <cell r="M3276" t="str">
            <v>Argentina</v>
          </cell>
          <cell r="Q3276" t="str">
            <v>No mercado</v>
          </cell>
          <cell r="R3276">
            <v>8</v>
          </cell>
          <cell r="S3276">
            <v>0</v>
          </cell>
          <cell r="T3276">
            <v>0</v>
          </cell>
          <cell r="U3276">
            <v>8</v>
          </cell>
          <cell r="V3276">
            <v>0</v>
          </cell>
          <cell r="W3276">
            <v>0</v>
          </cell>
          <cell r="X3276">
            <v>8</v>
          </cell>
          <cell r="Y3276">
            <v>0</v>
          </cell>
          <cell r="Z3276">
            <v>0</v>
          </cell>
          <cell r="AA3276"/>
          <cell r="AB3276"/>
          <cell r="AC3276"/>
          <cell r="AD3276"/>
          <cell r="AE3276"/>
          <cell r="AF3276"/>
          <cell r="AG3276"/>
          <cell r="AH3276"/>
          <cell r="AI3276"/>
          <cell r="AJ3276"/>
          <cell r="AK3276"/>
          <cell r="AL3276"/>
        </row>
        <row r="3277">
          <cell r="D3277" t="str">
            <v>USD</v>
          </cell>
          <cell r="J3277" t="str">
            <v>LETRAS EN GARANTÍA</v>
          </cell>
          <cell r="L3277" t="str">
            <v>TASA CERO</v>
          </cell>
          <cell r="M3277" t="str">
            <v>Argentina</v>
          </cell>
          <cell r="Q3277" t="str">
            <v>No mercado</v>
          </cell>
          <cell r="R3277">
            <v>8</v>
          </cell>
          <cell r="S3277">
            <v>0</v>
          </cell>
          <cell r="T3277">
            <v>0</v>
          </cell>
          <cell r="U3277">
            <v>8</v>
          </cell>
          <cell r="V3277">
            <v>0</v>
          </cell>
          <cell r="W3277">
            <v>0</v>
          </cell>
          <cell r="X3277">
            <v>8</v>
          </cell>
          <cell r="Y3277">
            <v>0</v>
          </cell>
          <cell r="Z3277">
            <v>0</v>
          </cell>
          <cell r="AA3277"/>
          <cell r="AB3277"/>
          <cell r="AC3277"/>
          <cell r="AD3277"/>
          <cell r="AE3277"/>
          <cell r="AF3277"/>
          <cell r="AG3277"/>
          <cell r="AH3277"/>
          <cell r="AI3277"/>
          <cell r="AJ3277"/>
          <cell r="AK3277"/>
          <cell r="AL3277"/>
        </row>
        <row r="3278">
          <cell r="D3278" t="str">
            <v>USD</v>
          </cell>
          <cell r="J3278" t="str">
            <v>LETRAS EN GARANTÍA</v>
          </cell>
          <cell r="L3278" t="str">
            <v>TASA CERO</v>
          </cell>
          <cell r="M3278" t="str">
            <v>Argentina</v>
          </cell>
          <cell r="Q3278" t="str">
            <v>No mercado</v>
          </cell>
          <cell r="R3278">
            <v>8</v>
          </cell>
          <cell r="S3278">
            <v>0</v>
          </cell>
          <cell r="T3278">
            <v>0</v>
          </cell>
          <cell r="U3278">
            <v>8</v>
          </cell>
          <cell r="V3278">
            <v>0</v>
          </cell>
          <cell r="W3278">
            <v>0</v>
          </cell>
          <cell r="X3278">
            <v>8</v>
          </cell>
          <cell r="Y3278">
            <v>0</v>
          </cell>
          <cell r="Z3278">
            <v>0</v>
          </cell>
          <cell r="AA3278"/>
          <cell r="AB3278"/>
          <cell r="AC3278"/>
          <cell r="AD3278"/>
          <cell r="AE3278"/>
          <cell r="AF3278"/>
          <cell r="AG3278"/>
          <cell r="AH3278"/>
          <cell r="AI3278"/>
          <cell r="AJ3278"/>
          <cell r="AK3278"/>
          <cell r="AL3278"/>
        </row>
        <row r="3279">
          <cell r="D3279" t="str">
            <v>USD</v>
          </cell>
          <cell r="J3279" t="str">
            <v>LETRAS EN GARANTÍA</v>
          </cell>
          <cell r="L3279" t="str">
            <v>TASA CERO</v>
          </cell>
          <cell r="M3279" t="str">
            <v>Argentina</v>
          </cell>
          <cell r="Q3279" t="str">
            <v>No mercado</v>
          </cell>
          <cell r="R3279">
            <v>8</v>
          </cell>
          <cell r="S3279">
            <v>0</v>
          </cell>
          <cell r="T3279">
            <v>0</v>
          </cell>
          <cell r="U3279">
            <v>8</v>
          </cell>
          <cell r="V3279">
            <v>0</v>
          </cell>
          <cell r="W3279">
            <v>0</v>
          </cell>
          <cell r="X3279">
            <v>8</v>
          </cell>
          <cell r="Y3279">
            <v>0</v>
          </cell>
          <cell r="Z3279">
            <v>0</v>
          </cell>
          <cell r="AA3279"/>
          <cell r="AB3279"/>
          <cell r="AC3279"/>
          <cell r="AD3279"/>
          <cell r="AE3279"/>
          <cell r="AF3279"/>
          <cell r="AG3279"/>
          <cell r="AH3279"/>
          <cell r="AI3279"/>
          <cell r="AJ3279"/>
          <cell r="AK3279"/>
          <cell r="AL3279"/>
        </row>
        <row r="3280">
          <cell r="D3280" t="str">
            <v>USD</v>
          </cell>
          <cell r="J3280" t="str">
            <v>LETRAS EN GARANTÍA</v>
          </cell>
          <cell r="L3280" t="str">
            <v>TASA CERO</v>
          </cell>
          <cell r="M3280" t="str">
            <v>Argentina</v>
          </cell>
          <cell r="Q3280" t="str">
            <v>No mercado</v>
          </cell>
          <cell r="R3280">
            <v>8</v>
          </cell>
          <cell r="S3280">
            <v>0</v>
          </cell>
          <cell r="T3280">
            <v>0</v>
          </cell>
          <cell r="U3280">
            <v>8</v>
          </cell>
          <cell r="V3280">
            <v>0</v>
          </cell>
          <cell r="W3280">
            <v>0</v>
          </cell>
          <cell r="X3280">
            <v>8</v>
          </cell>
          <cell r="Y3280">
            <v>0</v>
          </cell>
          <cell r="Z3280">
            <v>0</v>
          </cell>
          <cell r="AA3280"/>
          <cell r="AB3280"/>
          <cell r="AC3280"/>
          <cell r="AD3280"/>
          <cell r="AE3280"/>
          <cell r="AF3280"/>
          <cell r="AG3280"/>
          <cell r="AH3280"/>
          <cell r="AI3280"/>
          <cell r="AJ3280"/>
          <cell r="AK3280"/>
          <cell r="AL3280"/>
        </row>
        <row r="3281">
          <cell r="D3281" t="str">
            <v>USD</v>
          </cell>
          <cell r="J3281" t="str">
            <v>LETRAS EN GARANTÍA</v>
          </cell>
          <cell r="L3281" t="str">
            <v>TASA CERO</v>
          </cell>
          <cell r="M3281" t="str">
            <v>Argentina</v>
          </cell>
          <cell r="Q3281" t="str">
            <v>No mercado</v>
          </cell>
          <cell r="R3281">
            <v>8</v>
          </cell>
          <cell r="S3281">
            <v>0</v>
          </cell>
          <cell r="T3281">
            <v>0</v>
          </cell>
          <cell r="U3281">
            <v>8</v>
          </cell>
          <cell r="V3281">
            <v>0</v>
          </cell>
          <cell r="W3281">
            <v>0</v>
          </cell>
          <cell r="X3281">
            <v>8</v>
          </cell>
          <cell r="Y3281">
            <v>0</v>
          </cell>
          <cell r="Z3281">
            <v>0</v>
          </cell>
          <cell r="AA3281"/>
          <cell r="AB3281"/>
          <cell r="AC3281"/>
          <cell r="AD3281"/>
          <cell r="AE3281"/>
          <cell r="AF3281"/>
          <cell r="AG3281"/>
          <cell r="AH3281"/>
          <cell r="AI3281"/>
          <cell r="AJ3281"/>
          <cell r="AK3281"/>
          <cell r="AL3281"/>
        </row>
        <row r="3282">
          <cell r="D3282" t="str">
            <v>USD</v>
          </cell>
          <cell r="J3282" t="str">
            <v>LETRAS EN GARANTÍA</v>
          </cell>
          <cell r="L3282" t="str">
            <v>TASA CERO</v>
          </cell>
          <cell r="M3282" t="str">
            <v>Argentina</v>
          </cell>
          <cell r="Q3282" t="str">
            <v>No mercado</v>
          </cell>
          <cell r="R3282">
            <v>8</v>
          </cell>
          <cell r="S3282">
            <v>0</v>
          </cell>
          <cell r="T3282">
            <v>0</v>
          </cell>
          <cell r="U3282">
            <v>8</v>
          </cell>
          <cell r="V3282">
            <v>0</v>
          </cell>
          <cell r="W3282">
            <v>0</v>
          </cell>
          <cell r="X3282">
            <v>8</v>
          </cell>
          <cell r="Y3282">
            <v>0</v>
          </cell>
          <cell r="Z3282">
            <v>0</v>
          </cell>
          <cell r="AA3282"/>
          <cell r="AB3282"/>
          <cell r="AC3282"/>
          <cell r="AD3282"/>
          <cell r="AE3282"/>
          <cell r="AF3282"/>
          <cell r="AG3282"/>
          <cell r="AH3282"/>
          <cell r="AI3282"/>
          <cell r="AJ3282"/>
          <cell r="AK3282"/>
          <cell r="AL3282"/>
        </row>
        <row r="3283">
          <cell r="D3283" t="str">
            <v>USD</v>
          </cell>
          <cell r="J3283" t="str">
            <v>LETRAS EN GARANTÍA</v>
          </cell>
          <cell r="L3283" t="str">
            <v>TASA CERO</v>
          </cell>
          <cell r="M3283" t="str">
            <v>Argentina</v>
          </cell>
          <cell r="Q3283" t="str">
            <v>No mercado</v>
          </cell>
          <cell r="R3283">
            <v>8</v>
          </cell>
          <cell r="S3283">
            <v>0</v>
          </cell>
          <cell r="T3283">
            <v>0</v>
          </cell>
          <cell r="U3283">
            <v>8</v>
          </cell>
          <cell r="V3283">
            <v>0</v>
          </cell>
          <cell r="W3283">
            <v>0</v>
          </cell>
          <cell r="X3283">
            <v>8</v>
          </cell>
          <cell r="Y3283">
            <v>0</v>
          </cell>
          <cell r="Z3283">
            <v>0</v>
          </cell>
          <cell r="AA3283"/>
          <cell r="AB3283"/>
          <cell r="AC3283"/>
          <cell r="AD3283"/>
          <cell r="AE3283"/>
          <cell r="AF3283"/>
          <cell r="AG3283"/>
          <cell r="AH3283"/>
          <cell r="AI3283"/>
          <cell r="AJ3283"/>
          <cell r="AK3283"/>
          <cell r="AL3283"/>
        </row>
        <row r="3284">
          <cell r="D3284" t="str">
            <v>USD</v>
          </cell>
          <cell r="J3284" t="str">
            <v>LETRAS EN GARANTÍA</v>
          </cell>
          <cell r="L3284" t="str">
            <v>TASA CERO</v>
          </cell>
          <cell r="M3284" t="str">
            <v>Argentina</v>
          </cell>
          <cell r="Q3284" t="str">
            <v>No mercado</v>
          </cell>
          <cell r="R3284">
            <v>8</v>
          </cell>
          <cell r="S3284">
            <v>0</v>
          </cell>
          <cell r="T3284">
            <v>0</v>
          </cell>
          <cell r="U3284">
            <v>8</v>
          </cell>
          <cell r="V3284">
            <v>0</v>
          </cell>
          <cell r="W3284">
            <v>0</v>
          </cell>
          <cell r="X3284">
            <v>8</v>
          </cell>
          <cell r="Y3284">
            <v>0</v>
          </cell>
          <cell r="Z3284">
            <v>0</v>
          </cell>
          <cell r="AA3284"/>
          <cell r="AB3284"/>
          <cell r="AC3284"/>
          <cell r="AD3284"/>
          <cell r="AE3284"/>
          <cell r="AF3284"/>
          <cell r="AG3284"/>
          <cell r="AH3284"/>
          <cell r="AI3284"/>
          <cell r="AJ3284"/>
          <cell r="AK3284"/>
          <cell r="AL3284"/>
        </row>
        <row r="3285">
          <cell r="D3285" t="str">
            <v>USD</v>
          </cell>
          <cell r="J3285" t="str">
            <v>LETRAS EN GARANTÍA</v>
          </cell>
          <cell r="L3285" t="str">
            <v>TASA CERO</v>
          </cell>
          <cell r="M3285" t="str">
            <v>Argentina</v>
          </cell>
          <cell r="Q3285" t="str">
            <v>No mercado</v>
          </cell>
          <cell r="R3285">
            <v>8</v>
          </cell>
          <cell r="S3285">
            <v>0</v>
          </cell>
          <cell r="T3285">
            <v>0</v>
          </cell>
          <cell r="U3285">
            <v>8</v>
          </cell>
          <cell r="V3285">
            <v>0</v>
          </cell>
          <cell r="W3285">
            <v>0</v>
          </cell>
          <cell r="X3285">
            <v>8</v>
          </cell>
          <cell r="Y3285">
            <v>0</v>
          </cell>
          <cell r="Z3285">
            <v>0</v>
          </cell>
          <cell r="AA3285"/>
          <cell r="AB3285"/>
          <cell r="AC3285"/>
          <cell r="AD3285"/>
          <cell r="AE3285"/>
          <cell r="AF3285"/>
          <cell r="AG3285"/>
          <cell r="AH3285"/>
          <cell r="AI3285"/>
          <cell r="AJ3285"/>
          <cell r="AK3285"/>
          <cell r="AL3285"/>
        </row>
        <row r="3286">
          <cell r="D3286" t="str">
            <v>USD</v>
          </cell>
          <cell r="J3286" t="str">
            <v>LETRAS EN GARANTÍA</v>
          </cell>
          <cell r="L3286" t="str">
            <v>TASA CERO</v>
          </cell>
          <cell r="M3286" t="str">
            <v>Argentina</v>
          </cell>
          <cell r="Q3286" t="str">
            <v>No mercado</v>
          </cell>
          <cell r="R3286">
            <v>8</v>
          </cell>
          <cell r="S3286">
            <v>0</v>
          </cell>
          <cell r="T3286">
            <v>0</v>
          </cell>
          <cell r="U3286">
            <v>8</v>
          </cell>
          <cell r="V3286">
            <v>0</v>
          </cell>
          <cell r="W3286">
            <v>0</v>
          </cell>
          <cell r="X3286">
            <v>8</v>
          </cell>
          <cell r="Y3286">
            <v>0</v>
          </cell>
          <cell r="Z3286">
            <v>0</v>
          </cell>
          <cell r="AA3286"/>
          <cell r="AB3286"/>
          <cell r="AC3286"/>
          <cell r="AD3286"/>
          <cell r="AE3286"/>
          <cell r="AF3286"/>
          <cell r="AG3286"/>
          <cell r="AH3286"/>
          <cell r="AI3286"/>
          <cell r="AJ3286"/>
          <cell r="AK3286"/>
          <cell r="AL3286"/>
        </row>
        <row r="3287">
          <cell r="D3287" t="str">
            <v>USD</v>
          </cell>
          <cell r="J3287" t="str">
            <v>LETRAS EN GARANTÍA</v>
          </cell>
          <cell r="L3287" t="str">
            <v>TASA CERO</v>
          </cell>
          <cell r="M3287" t="str">
            <v>Argentina</v>
          </cell>
          <cell r="Q3287" t="str">
            <v>No mercado</v>
          </cell>
          <cell r="R3287">
            <v>8</v>
          </cell>
          <cell r="S3287">
            <v>0</v>
          </cell>
          <cell r="T3287">
            <v>0</v>
          </cell>
          <cell r="U3287">
            <v>8</v>
          </cell>
          <cell r="V3287">
            <v>0</v>
          </cell>
          <cell r="W3287">
            <v>0</v>
          </cell>
          <cell r="X3287">
            <v>8</v>
          </cell>
          <cell r="Y3287">
            <v>0</v>
          </cell>
          <cell r="Z3287">
            <v>0</v>
          </cell>
          <cell r="AA3287"/>
          <cell r="AB3287"/>
          <cell r="AC3287"/>
          <cell r="AD3287"/>
          <cell r="AE3287"/>
          <cell r="AF3287"/>
          <cell r="AG3287"/>
          <cell r="AH3287"/>
          <cell r="AI3287"/>
          <cell r="AJ3287"/>
          <cell r="AK3287"/>
          <cell r="AL3287"/>
        </row>
        <row r="3288">
          <cell r="D3288" t="str">
            <v>USD</v>
          </cell>
          <cell r="J3288" t="str">
            <v>LETRAS EN GARANTÍA</v>
          </cell>
          <cell r="L3288" t="str">
            <v>TASA CERO</v>
          </cell>
          <cell r="M3288" t="str">
            <v>Argentina</v>
          </cell>
          <cell r="Q3288" t="str">
            <v>No mercado</v>
          </cell>
          <cell r="R3288">
            <v>8</v>
          </cell>
          <cell r="S3288">
            <v>0</v>
          </cell>
          <cell r="T3288">
            <v>0</v>
          </cell>
          <cell r="U3288">
            <v>8</v>
          </cell>
          <cell r="V3288">
            <v>0</v>
          </cell>
          <cell r="W3288">
            <v>0</v>
          </cell>
          <cell r="X3288">
            <v>8</v>
          </cell>
          <cell r="Y3288">
            <v>0</v>
          </cell>
          <cell r="Z3288">
            <v>0</v>
          </cell>
          <cell r="AA3288"/>
          <cell r="AB3288"/>
          <cell r="AC3288"/>
          <cell r="AD3288"/>
          <cell r="AE3288"/>
          <cell r="AF3288"/>
          <cell r="AG3288"/>
          <cell r="AH3288"/>
          <cell r="AI3288"/>
          <cell r="AJ3288"/>
          <cell r="AK3288"/>
          <cell r="AL3288"/>
        </row>
        <row r="3289">
          <cell r="D3289" t="str">
            <v>USD</v>
          </cell>
          <cell r="J3289" t="str">
            <v>LETRAS EN GARANTÍA</v>
          </cell>
          <cell r="L3289" t="str">
            <v>TASA CERO</v>
          </cell>
          <cell r="M3289" t="str">
            <v>Argentina</v>
          </cell>
          <cell r="Q3289" t="str">
            <v>No mercado</v>
          </cell>
          <cell r="R3289">
            <v>8</v>
          </cell>
          <cell r="S3289">
            <v>0</v>
          </cell>
          <cell r="T3289">
            <v>0</v>
          </cell>
          <cell r="U3289">
            <v>8</v>
          </cell>
          <cell r="V3289">
            <v>0</v>
          </cell>
          <cell r="W3289">
            <v>0</v>
          </cell>
          <cell r="X3289">
            <v>8</v>
          </cell>
          <cell r="Y3289">
            <v>0</v>
          </cell>
          <cell r="Z3289">
            <v>0</v>
          </cell>
          <cell r="AA3289"/>
          <cell r="AB3289"/>
          <cell r="AC3289"/>
          <cell r="AD3289"/>
          <cell r="AE3289"/>
          <cell r="AF3289"/>
          <cell r="AG3289"/>
          <cell r="AH3289"/>
          <cell r="AI3289"/>
          <cell r="AJ3289"/>
          <cell r="AK3289"/>
          <cell r="AL3289"/>
        </row>
        <row r="3290">
          <cell r="D3290" t="str">
            <v>USD</v>
          </cell>
          <cell r="J3290" t="str">
            <v>LETRAS EN GARANTÍA</v>
          </cell>
          <cell r="L3290" t="str">
            <v>TASA CERO</v>
          </cell>
          <cell r="M3290" t="str">
            <v>Argentina</v>
          </cell>
          <cell r="Q3290" t="str">
            <v>No mercado</v>
          </cell>
          <cell r="R3290">
            <v>8</v>
          </cell>
          <cell r="S3290">
            <v>0</v>
          </cell>
          <cell r="T3290">
            <v>0</v>
          </cell>
          <cell r="U3290">
            <v>8</v>
          </cell>
          <cell r="V3290">
            <v>0</v>
          </cell>
          <cell r="W3290">
            <v>0</v>
          </cell>
          <cell r="X3290">
            <v>8</v>
          </cell>
          <cell r="Y3290">
            <v>0</v>
          </cell>
          <cell r="Z3290">
            <v>0</v>
          </cell>
          <cell r="AA3290"/>
          <cell r="AB3290"/>
          <cell r="AC3290"/>
          <cell r="AD3290"/>
          <cell r="AE3290"/>
          <cell r="AF3290"/>
          <cell r="AG3290"/>
          <cell r="AH3290"/>
          <cell r="AI3290"/>
          <cell r="AJ3290"/>
          <cell r="AK3290"/>
          <cell r="AL3290"/>
        </row>
        <row r="3291">
          <cell r="D3291" t="str">
            <v>USD</v>
          </cell>
          <cell r="J3291" t="str">
            <v>LETRAS EN GARANTÍA</v>
          </cell>
          <cell r="L3291" t="str">
            <v>TASA CERO</v>
          </cell>
          <cell r="M3291" t="str">
            <v>Argentina</v>
          </cell>
          <cell r="Q3291" t="str">
            <v>No mercado</v>
          </cell>
          <cell r="R3291">
            <v>8</v>
          </cell>
          <cell r="S3291">
            <v>0</v>
          </cell>
          <cell r="T3291">
            <v>0</v>
          </cell>
          <cell r="U3291">
            <v>8</v>
          </cell>
          <cell r="V3291">
            <v>0</v>
          </cell>
          <cell r="W3291">
            <v>0</v>
          </cell>
          <cell r="X3291">
            <v>8</v>
          </cell>
          <cell r="Y3291">
            <v>0</v>
          </cell>
          <cell r="Z3291">
            <v>0</v>
          </cell>
          <cell r="AA3291"/>
          <cell r="AB3291"/>
          <cell r="AC3291"/>
          <cell r="AD3291"/>
          <cell r="AE3291"/>
          <cell r="AF3291"/>
          <cell r="AG3291"/>
          <cell r="AH3291"/>
          <cell r="AI3291"/>
          <cell r="AJ3291"/>
          <cell r="AK3291"/>
          <cell r="AL3291"/>
        </row>
        <row r="3292">
          <cell r="D3292" t="str">
            <v>USD</v>
          </cell>
          <cell r="J3292" t="str">
            <v>LETRAS EN GARANTÍA</v>
          </cell>
          <cell r="L3292" t="str">
            <v>TASA CERO</v>
          </cell>
          <cell r="M3292" t="str">
            <v>Argentina</v>
          </cell>
          <cell r="Q3292" t="str">
            <v>No mercado</v>
          </cell>
          <cell r="R3292">
            <v>8</v>
          </cell>
          <cell r="S3292">
            <v>0</v>
          </cell>
          <cell r="T3292">
            <v>0</v>
          </cell>
          <cell r="U3292">
            <v>8</v>
          </cell>
          <cell r="V3292">
            <v>0</v>
          </cell>
          <cell r="W3292">
            <v>0</v>
          </cell>
          <cell r="X3292">
            <v>8</v>
          </cell>
          <cell r="Y3292">
            <v>0</v>
          </cell>
          <cell r="Z3292">
            <v>0</v>
          </cell>
          <cell r="AA3292"/>
          <cell r="AB3292"/>
          <cell r="AC3292"/>
          <cell r="AD3292"/>
          <cell r="AE3292"/>
          <cell r="AF3292"/>
          <cell r="AG3292"/>
          <cell r="AH3292"/>
          <cell r="AI3292"/>
          <cell r="AJ3292"/>
          <cell r="AK3292"/>
          <cell r="AL3292"/>
        </row>
        <row r="3293">
          <cell r="D3293" t="str">
            <v>USD</v>
          </cell>
          <cell r="J3293" t="str">
            <v>LETRAS EN GARANTÍA</v>
          </cell>
          <cell r="L3293" t="str">
            <v>TASA CERO</v>
          </cell>
          <cell r="M3293" t="str">
            <v>Argentina</v>
          </cell>
          <cell r="Q3293" t="str">
            <v>No mercado</v>
          </cell>
          <cell r="R3293">
            <v>8</v>
          </cell>
          <cell r="S3293">
            <v>0</v>
          </cell>
          <cell r="T3293">
            <v>0</v>
          </cell>
          <cell r="U3293">
            <v>8</v>
          </cell>
          <cell r="V3293">
            <v>0</v>
          </cell>
          <cell r="W3293">
            <v>0</v>
          </cell>
          <cell r="X3293">
            <v>8</v>
          </cell>
          <cell r="Y3293">
            <v>0</v>
          </cell>
          <cell r="Z3293">
            <v>0</v>
          </cell>
          <cell r="AA3293"/>
          <cell r="AB3293"/>
          <cell r="AC3293"/>
          <cell r="AD3293"/>
          <cell r="AE3293"/>
          <cell r="AF3293"/>
          <cell r="AG3293"/>
          <cell r="AH3293"/>
          <cell r="AI3293"/>
          <cell r="AJ3293"/>
          <cell r="AK3293"/>
          <cell r="AL3293"/>
        </row>
        <row r="3294">
          <cell r="D3294" t="str">
            <v>USD</v>
          </cell>
          <cell r="J3294" t="str">
            <v>LETRAS EN GARANTÍA</v>
          </cell>
          <cell r="L3294" t="str">
            <v>TASA CERO</v>
          </cell>
          <cell r="M3294" t="str">
            <v>Argentina</v>
          </cell>
          <cell r="Q3294" t="str">
            <v>No mercado</v>
          </cell>
          <cell r="R3294">
            <v>8</v>
          </cell>
          <cell r="S3294">
            <v>0</v>
          </cell>
          <cell r="T3294">
            <v>0</v>
          </cell>
          <cell r="U3294">
            <v>8</v>
          </cell>
          <cell r="V3294">
            <v>0</v>
          </cell>
          <cell r="W3294">
            <v>0</v>
          </cell>
          <cell r="X3294">
            <v>8</v>
          </cell>
          <cell r="Y3294">
            <v>0</v>
          </cell>
          <cell r="Z3294">
            <v>0</v>
          </cell>
          <cell r="AA3294"/>
          <cell r="AB3294"/>
          <cell r="AC3294"/>
          <cell r="AD3294"/>
          <cell r="AE3294"/>
          <cell r="AF3294"/>
          <cell r="AG3294"/>
          <cell r="AH3294"/>
          <cell r="AI3294"/>
          <cell r="AJ3294"/>
          <cell r="AK3294"/>
          <cell r="AL3294"/>
        </row>
        <row r="3295">
          <cell r="D3295" t="str">
            <v>USD</v>
          </cell>
          <cell r="J3295" t="str">
            <v>LETRAS EN GARANTÍA</v>
          </cell>
          <cell r="L3295" t="str">
            <v>TASA CERO</v>
          </cell>
          <cell r="M3295" t="str">
            <v>Argentina</v>
          </cell>
          <cell r="Q3295" t="str">
            <v>No mercado</v>
          </cell>
          <cell r="R3295">
            <v>8</v>
          </cell>
          <cell r="S3295">
            <v>0</v>
          </cell>
          <cell r="T3295">
            <v>0</v>
          </cell>
          <cell r="U3295">
            <v>8</v>
          </cell>
          <cell r="V3295">
            <v>0</v>
          </cell>
          <cell r="W3295">
            <v>0</v>
          </cell>
          <cell r="X3295">
            <v>8</v>
          </cell>
          <cell r="Y3295">
            <v>0</v>
          </cell>
          <cell r="Z3295">
            <v>0</v>
          </cell>
          <cell r="AA3295"/>
          <cell r="AB3295"/>
          <cell r="AC3295"/>
          <cell r="AD3295"/>
          <cell r="AE3295"/>
          <cell r="AF3295"/>
          <cell r="AG3295"/>
          <cell r="AH3295"/>
          <cell r="AI3295"/>
          <cell r="AJ3295"/>
          <cell r="AK3295"/>
          <cell r="AL3295"/>
        </row>
        <row r="3296">
          <cell r="D3296" t="str">
            <v>USD</v>
          </cell>
          <cell r="J3296" t="str">
            <v>LETRAS EN GARANTÍA</v>
          </cell>
          <cell r="L3296" t="str">
            <v>TASA CERO</v>
          </cell>
          <cell r="M3296" t="str">
            <v>Argentina</v>
          </cell>
          <cell r="Q3296" t="str">
            <v>No mercado</v>
          </cell>
          <cell r="R3296">
            <v>8</v>
          </cell>
          <cell r="S3296">
            <v>0</v>
          </cell>
          <cell r="T3296">
            <v>0</v>
          </cell>
          <cell r="U3296">
            <v>8</v>
          </cell>
          <cell r="V3296">
            <v>0</v>
          </cell>
          <cell r="W3296">
            <v>0</v>
          </cell>
          <cell r="X3296">
            <v>8</v>
          </cell>
          <cell r="Y3296">
            <v>0</v>
          </cell>
          <cell r="Z3296">
            <v>0</v>
          </cell>
          <cell r="AA3296"/>
          <cell r="AB3296"/>
          <cell r="AC3296"/>
          <cell r="AD3296"/>
          <cell r="AE3296"/>
          <cell r="AF3296"/>
          <cell r="AG3296"/>
          <cell r="AH3296"/>
          <cell r="AI3296"/>
          <cell r="AJ3296"/>
          <cell r="AK3296"/>
          <cell r="AL3296"/>
        </row>
        <row r="3297">
          <cell r="D3297" t="str">
            <v>USD</v>
          </cell>
          <cell r="J3297" t="str">
            <v>LETRAS EN GARANTÍA</v>
          </cell>
          <cell r="L3297" t="str">
            <v>TASA CERO</v>
          </cell>
          <cell r="M3297" t="str">
            <v>Argentina</v>
          </cell>
          <cell r="Q3297" t="str">
            <v>No mercado</v>
          </cell>
          <cell r="R3297">
            <v>8</v>
          </cell>
          <cell r="S3297">
            <v>0</v>
          </cell>
          <cell r="T3297">
            <v>0</v>
          </cell>
          <cell r="U3297">
            <v>8</v>
          </cell>
          <cell r="V3297">
            <v>0</v>
          </cell>
          <cell r="W3297">
            <v>0</v>
          </cell>
          <cell r="X3297">
            <v>8</v>
          </cell>
          <cell r="Y3297">
            <v>0</v>
          </cell>
          <cell r="Z3297">
            <v>0</v>
          </cell>
          <cell r="AA3297"/>
          <cell r="AB3297"/>
          <cell r="AC3297"/>
          <cell r="AD3297"/>
          <cell r="AE3297"/>
          <cell r="AF3297"/>
          <cell r="AG3297"/>
          <cell r="AH3297"/>
          <cell r="AI3297"/>
          <cell r="AJ3297"/>
          <cell r="AK3297"/>
          <cell r="AL3297"/>
        </row>
        <row r="3298">
          <cell r="D3298" t="str">
            <v>USD</v>
          </cell>
          <cell r="J3298" t="str">
            <v>LETRAS EN GARANTÍA</v>
          </cell>
          <cell r="L3298" t="str">
            <v>TASA CERO</v>
          </cell>
          <cell r="M3298" t="str">
            <v>Argentina</v>
          </cell>
          <cell r="Q3298" t="str">
            <v>No mercado</v>
          </cell>
          <cell r="R3298">
            <v>8</v>
          </cell>
          <cell r="S3298">
            <v>0</v>
          </cell>
          <cell r="T3298">
            <v>0</v>
          </cell>
          <cell r="U3298">
            <v>8</v>
          </cell>
          <cell r="V3298">
            <v>0</v>
          </cell>
          <cell r="W3298">
            <v>0</v>
          </cell>
          <cell r="X3298">
            <v>8</v>
          </cell>
          <cell r="Y3298">
            <v>0</v>
          </cell>
          <cell r="Z3298">
            <v>0</v>
          </cell>
          <cell r="AA3298"/>
          <cell r="AB3298"/>
          <cell r="AC3298"/>
          <cell r="AD3298"/>
          <cell r="AE3298"/>
          <cell r="AF3298"/>
          <cell r="AG3298"/>
          <cell r="AH3298"/>
          <cell r="AI3298"/>
          <cell r="AJ3298"/>
          <cell r="AK3298"/>
          <cell r="AL3298"/>
        </row>
        <row r="3299">
          <cell r="D3299" t="str">
            <v>USD</v>
          </cell>
          <cell r="J3299" t="str">
            <v>LETRAS EN GARANTÍA</v>
          </cell>
          <cell r="L3299" t="str">
            <v>TASA CERO</v>
          </cell>
          <cell r="M3299" t="str">
            <v>Argentina</v>
          </cell>
          <cell r="Q3299" t="str">
            <v>No mercado</v>
          </cell>
          <cell r="R3299">
            <v>8</v>
          </cell>
          <cell r="S3299">
            <v>0</v>
          </cell>
          <cell r="T3299">
            <v>0</v>
          </cell>
          <cell r="U3299">
            <v>8</v>
          </cell>
          <cell r="V3299">
            <v>0</v>
          </cell>
          <cell r="W3299">
            <v>0</v>
          </cell>
          <cell r="X3299">
            <v>8</v>
          </cell>
          <cell r="Y3299">
            <v>0</v>
          </cell>
          <cell r="Z3299">
            <v>0</v>
          </cell>
          <cell r="AA3299"/>
          <cell r="AB3299"/>
          <cell r="AC3299"/>
          <cell r="AD3299"/>
          <cell r="AE3299"/>
          <cell r="AF3299"/>
          <cell r="AG3299"/>
          <cell r="AH3299"/>
          <cell r="AI3299"/>
          <cell r="AJ3299"/>
          <cell r="AK3299"/>
          <cell r="AL3299"/>
        </row>
        <row r="3300">
          <cell r="D3300" t="str">
            <v>USD</v>
          </cell>
          <cell r="J3300" t="str">
            <v>LETRAS EN GARANTÍA</v>
          </cell>
          <cell r="L3300" t="str">
            <v>TASA CERO</v>
          </cell>
          <cell r="M3300" t="str">
            <v>Argentina</v>
          </cell>
          <cell r="Q3300" t="str">
            <v>No mercado</v>
          </cell>
          <cell r="R3300">
            <v>8</v>
          </cell>
          <cell r="S3300">
            <v>0</v>
          </cell>
          <cell r="T3300">
            <v>0</v>
          </cell>
          <cell r="U3300">
            <v>8</v>
          </cell>
          <cell r="V3300">
            <v>0</v>
          </cell>
          <cell r="W3300">
            <v>0</v>
          </cell>
          <cell r="X3300">
            <v>8</v>
          </cell>
          <cell r="Y3300">
            <v>0</v>
          </cell>
          <cell r="Z3300">
            <v>0</v>
          </cell>
          <cell r="AA3300"/>
          <cell r="AB3300"/>
          <cell r="AC3300"/>
          <cell r="AD3300"/>
          <cell r="AE3300"/>
          <cell r="AF3300"/>
          <cell r="AG3300"/>
          <cell r="AH3300"/>
          <cell r="AI3300"/>
          <cell r="AJ3300"/>
          <cell r="AK3300"/>
          <cell r="AL3300"/>
        </row>
        <row r="3301">
          <cell r="D3301" t="str">
            <v>USD</v>
          </cell>
          <cell r="J3301" t="str">
            <v>LETRAS EN GARANTÍA</v>
          </cell>
          <cell r="L3301" t="str">
            <v>TASA CERO</v>
          </cell>
          <cell r="M3301" t="str">
            <v>Argentina</v>
          </cell>
          <cell r="Q3301" t="str">
            <v>No mercado</v>
          </cell>
          <cell r="R3301">
            <v>8</v>
          </cell>
          <cell r="S3301">
            <v>0</v>
          </cell>
          <cell r="T3301">
            <v>0</v>
          </cell>
          <cell r="U3301">
            <v>8</v>
          </cell>
          <cell r="V3301">
            <v>0</v>
          </cell>
          <cell r="W3301">
            <v>0</v>
          </cell>
          <cell r="X3301">
            <v>8</v>
          </cell>
          <cell r="Y3301">
            <v>0</v>
          </cell>
          <cell r="Z3301">
            <v>0</v>
          </cell>
          <cell r="AA3301"/>
          <cell r="AB3301"/>
          <cell r="AC3301"/>
          <cell r="AD3301"/>
          <cell r="AE3301"/>
          <cell r="AF3301"/>
          <cell r="AG3301"/>
          <cell r="AH3301"/>
          <cell r="AI3301"/>
          <cell r="AJ3301"/>
          <cell r="AK3301"/>
          <cell r="AL3301"/>
        </row>
        <row r="3302">
          <cell r="D3302" t="str">
            <v>USD</v>
          </cell>
          <cell r="J3302" t="str">
            <v>LETRAS EN GARANTÍA</v>
          </cell>
          <cell r="L3302" t="str">
            <v>TASA CERO</v>
          </cell>
          <cell r="M3302" t="str">
            <v>Argentina</v>
          </cell>
          <cell r="Q3302" t="str">
            <v>No mercado</v>
          </cell>
          <cell r="R3302">
            <v>12</v>
          </cell>
          <cell r="S3302">
            <v>0</v>
          </cell>
          <cell r="T3302">
            <v>0</v>
          </cell>
          <cell r="U3302">
            <v>12</v>
          </cell>
          <cell r="V3302">
            <v>0</v>
          </cell>
          <cell r="W3302">
            <v>0</v>
          </cell>
          <cell r="X3302">
            <v>12</v>
          </cell>
          <cell r="Y3302">
            <v>0</v>
          </cell>
          <cell r="Z3302">
            <v>0</v>
          </cell>
          <cell r="AA3302"/>
          <cell r="AB3302"/>
          <cell r="AC3302"/>
          <cell r="AD3302"/>
          <cell r="AE3302"/>
          <cell r="AF3302"/>
          <cell r="AG3302"/>
          <cell r="AH3302"/>
          <cell r="AI3302"/>
          <cell r="AJ3302"/>
          <cell r="AK3302"/>
          <cell r="AL3302"/>
        </row>
        <row r="3303">
          <cell r="D3303" t="str">
            <v>USD</v>
          </cell>
          <cell r="J3303" t="str">
            <v>LETRAS EN GARANTÍA</v>
          </cell>
          <cell r="L3303" t="str">
            <v>TASA CERO</v>
          </cell>
          <cell r="M3303" t="str">
            <v>Argentina</v>
          </cell>
          <cell r="Q3303" t="str">
            <v>No mercado</v>
          </cell>
          <cell r="R3303">
            <v>12</v>
          </cell>
          <cell r="S3303">
            <v>0</v>
          </cell>
          <cell r="T3303">
            <v>0</v>
          </cell>
          <cell r="U3303">
            <v>12</v>
          </cell>
          <cell r="V3303">
            <v>0</v>
          </cell>
          <cell r="W3303">
            <v>0</v>
          </cell>
          <cell r="X3303">
            <v>12</v>
          </cell>
          <cell r="Y3303">
            <v>0</v>
          </cell>
          <cell r="Z3303">
            <v>0</v>
          </cell>
          <cell r="AA3303"/>
          <cell r="AB3303"/>
          <cell r="AC3303"/>
          <cell r="AD3303"/>
          <cell r="AE3303"/>
          <cell r="AF3303"/>
          <cell r="AG3303"/>
          <cell r="AH3303"/>
          <cell r="AI3303"/>
          <cell r="AJ3303"/>
          <cell r="AK3303"/>
          <cell r="AL3303"/>
        </row>
        <row r="3304">
          <cell r="D3304" t="str">
            <v>USD</v>
          </cell>
          <cell r="J3304" t="str">
            <v>LETRAS EN GARANTÍA</v>
          </cell>
          <cell r="L3304" t="str">
            <v>TASA CERO</v>
          </cell>
          <cell r="M3304" t="str">
            <v>Argentina</v>
          </cell>
          <cell r="Q3304" t="str">
            <v>No mercado</v>
          </cell>
          <cell r="R3304">
            <v>12</v>
          </cell>
          <cell r="S3304">
            <v>0</v>
          </cell>
          <cell r="T3304">
            <v>0</v>
          </cell>
          <cell r="U3304">
            <v>12</v>
          </cell>
          <cell r="V3304">
            <v>0</v>
          </cell>
          <cell r="W3304">
            <v>0</v>
          </cell>
          <cell r="X3304">
            <v>12</v>
          </cell>
          <cell r="Y3304">
            <v>0</v>
          </cell>
          <cell r="Z3304">
            <v>0</v>
          </cell>
          <cell r="AA3304"/>
          <cell r="AB3304"/>
          <cell r="AC3304"/>
          <cell r="AD3304"/>
          <cell r="AE3304"/>
          <cell r="AF3304"/>
          <cell r="AG3304"/>
          <cell r="AH3304"/>
          <cell r="AI3304"/>
          <cell r="AJ3304"/>
          <cell r="AK3304"/>
          <cell r="AL3304"/>
        </row>
        <row r="3305">
          <cell r="D3305" t="str">
            <v>USD</v>
          </cell>
          <cell r="J3305" t="str">
            <v>LETRAS EN GARANTÍA</v>
          </cell>
          <cell r="L3305" t="str">
            <v>TASA CERO</v>
          </cell>
          <cell r="M3305" t="str">
            <v>Argentina</v>
          </cell>
          <cell r="Q3305" t="str">
            <v>No mercado</v>
          </cell>
          <cell r="R3305">
            <v>12</v>
          </cell>
          <cell r="S3305">
            <v>0</v>
          </cell>
          <cell r="T3305">
            <v>0</v>
          </cell>
          <cell r="U3305">
            <v>12</v>
          </cell>
          <cell r="V3305">
            <v>0</v>
          </cell>
          <cell r="W3305">
            <v>0</v>
          </cell>
          <cell r="X3305">
            <v>12</v>
          </cell>
          <cell r="Y3305">
            <v>0</v>
          </cell>
          <cell r="Z3305">
            <v>0</v>
          </cell>
          <cell r="AA3305"/>
          <cell r="AB3305"/>
          <cell r="AC3305"/>
          <cell r="AD3305"/>
          <cell r="AE3305"/>
          <cell r="AF3305"/>
          <cell r="AG3305"/>
          <cell r="AH3305"/>
          <cell r="AI3305"/>
          <cell r="AJ3305"/>
          <cell r="AK3305"/>
          <cell r="AL3305"/>
        </row>
        <row r="3306">
          <cell r="D3306" t="str">
            <v>USD</v>
          </cell>
          <cell r="J3306" t="str">
            <v>LETRAS EN GARANTÍA</v>
          </cell>
          <cell r="L3306" t="str">
            <v>TASA CERO</v>
          </cell>
          <cell r="M3306" t="str">
            <v>Argentina</v>
          </cell>
          <cell r="Q3306" t="str">
            <v>No mercado</v>
          </cell>
          <cell r="R3306">
            <v>12</v>
          </cell>
          <cell r="S3306">
            <v>0</v>
          </cell>
          <cell r="T3306">
            <v>0</v>
          </cell>
          <cell r="U3306">
            <v>12</v>
          </cell>
          <cell r="V3306">
            <v>0</v>
          </cell>
          <cell r="W3306">
            <v>0</v>
          </cell>
          <cell r="X3306">
            <v>12</v>
          </cell>
          <cell r="Y3306">
            <v>0</v>
          </cell>
          <cell r="Z3306">
            <v>0</v>
          </cell>
          <cell r="AA3306"/>
          <cell r="AB3306"/>
          <cell r="AC3306"/>
          <cell r="AD3306"/>
          <cell r="AE3306"/>
          <cell r="AF3306"/>
          <cell r="AG3306"/>
          <cell r="AH3306"/>
          <cell r="AI3306"/>
          <cell r="AJ3306"/>
          <cell r="AK3306"/>
          <cell r="AL3306"/>
        </row>
        <row r="3307">
          <cell r="D3307" t="str">
            <v>USD</v>
          </cell>
          <cell r="J3307" t="str">
            <v>LETRAS EN GARANTÍA</v>
          </cell>
          <cell r="L3307" t="str">
            <v>TASA CERO</v>
          </cell>
          <cell r="M3307" t="str">
            <v>Argentina</v>
          </cell>
          <cell r="Q3307" t="str">
            <v>No mercado</v>
          </cell>
          <cell r="R3307">
            <v>12</v>
          </cell>
          <cell r="S3307">
            <v>0</v>
          </cell>
          <cell r="T3307">
            <v>0</v>
          </cell>
          <cell r="U3307">
            <v>12</v>
          </cell>
          <cell r="V3307">
            <v>0</v>
          </cell>
          <cell r="W3307">
            <v>0</v>
          </cell>
          <cell r="X3307">
            <v>12</v>
          </cell>
          <cell r="Y3307">
            <v>0</v>
          </cell>
          <cell r="Z3307">
            <v>0</v>
          </cell>
          <cell r="AA3307"/>
          <cell r="AB3307"/>
          <cell r="AC3307"/>
          <cell r="AD3307"/>
          <cell r="AE3307"/>
          <cell r="AF3307"/>
          <cell r="AG3307"/>
          <cell r="AH3307"/>
          <cell r="AI3307"/>
          <cell r="AJ3307"/>
          <cell r="AK3307"/>
          <cell r="AL3307"/>
        </row>
        <row r="3308">
          <cell r="D3308" t="str">
            <v>USD</v>
          </cell>
          <cell r="J3308" t="str">
            <v>LETRAS EN GARANTÍA</v>
          </cell>
          <cell r="L3308" t="str">
            <v>TASA CERO</v>
          </cell>
          <cell r="M3308" t="str">
            <v>Argentina</v>
          </cell>
          <cell r="Q3308" t="str">
            <v>No mercado</v>
          </cell>
          <cell r="R3308">
            <v>12</v>
          </cell>
          <cell r="S3308">
            <v>0</v>
          </cell>
          <cell r="T3308">
            <v>0</v>
          </cell>
          <cell r="U3308">
            <v>12</v>
          </cell>
          <cell r="V3308">
            <v>0</v>
          </cell>
          <cell r="W3308">
            <v>0</v>
          </cell>
          <cell r="X3308">
            <v>12</v>
          </cell>
          <cell r="Y3308">
            <v>0</v>
          </cell>
          <cell r="Z3308">
            <v>0</v>
          </cell>
          <cell r="AA3308"/>
          <cell r="AB3308"/>
          <cell r="AC3308"/>
          <cell r="AD3308"/>
          <cell r="AE3308"/>
          <cell r="AF3308"/>
          <cell r="AG3308"/>
          <cell r="AH3308"/>
          <cell r="AI3308"/>
          <cell r="AJ3308"/>
          <cell r="AK3308"/>
          <cell r="AL3308"/>
        </row>
        <row r="3309">
          <cell r="D3309" t="str">
            <v>USD</v>
          </cell>
          <cell r="J3309" t="str">
            <v>LETRAS EN GARANTÍA</v>
          </cell>
          <cell r="L3309" t="str">
            <v>TASA CERO</v>
          </cell>
          <cell r="M3309" t="str">
            <v>Argentina</v>
          </cell>
          <cell r="Q3309" t="str">
            <v>No mercado</v>
          </cell>
          <cell r="R3309">
            <v>12</v>
          </cell>
          <cell r="S3309">
            <v>0</v>
          </cell>
          <cell r="T3309">
            <v>0</v>
          </cell>
          <cell r="U3309">
            <v>12</v>
          </cell>
          <cell r="V3309">
            <v>0</v>
          </cell>
          <cell r="W3309">
            <v>0</v>
          </cell>
          <cell r="X3309">
            <v>12</v>
          </cell>
          <cell r="Y3309">
            <v>0</v>
          </cell>
          <cell r="Z3309">
            <v>0</v>
          </cell>
          <cell r="AA3309"/>
          <cell r="AB3309"/>
          <cell r="AC3309"/>
          <cell r="AD3309"/>
          <cell r="AE3309"/>
          <cell r="AF3309"/>
          <cell r="AG3309"/>
          <cell r="AH3309"/>
          <cell r="AI3309"/>
          <cell r="AJ3309"/>
          <cell r="AK3309"/>
          <cell r="AL3309"/>
        </row>
        <row r="3310">
          <cell r="D3310" t="str">
            <v>USD</v>
          </cell>
          <cell r="J3310" t="str">
            <v>LETRAS EN GARANTÍA</v>
          </cell>
          <cell r="L3310" t="str">
            <v>TASA CERO</v>
          </cell>
          <cell r="M3310" t="str">
            <v>Argentina</v>
          </cell>
          <cell r="Q3310" t="str">
            <v>No mercado</v>
          </cell>
          <cell r="R3310">
            <v>12</v>
          </cell>
          <cell r="S3310">
            <v>0</v>
          </cell>
          <cell r="T3310">
            <v>0</v>
          </cell>
          <cell r="U3310">
            <v>12</v>
          </cell>
          <cell r="V3310">
            <v>0</v>
          </cell>
          <cell r="W3310">
            <v>0</v>
          </cell>
          <cell r="X3310">
            <v>12</v>
          </cell>
          <cell r="Y3310">
            <v>0</v>
          </cell>
          <cell r="Z3310">
            <v>0</v>
          </cell>
          <cell r="AA3310"/>
          <cell r="AB3310"/>
          <cell r="AC3310"/>
          <cell r="AD3310"/>
          <cell r="AE3310"/>
          <cell r="AF3310"/>
          <cell r="AG3310"/>
          <cell r="AH3310"/>
          <cell r="AI3310"/>
          <cell r="AJ3310"/>
          <cell r="AK3310"/>
          <cell r="AL3310"/>
        </row>
        <row r="3311">
          <cell r="D3311" t="str">
            <v>USD</v>
          </cell>
          <cell r="J3311" t="str">
            <v>LETRAS EN GARANTÍA</v>
          </cell>
          <cell r="L3311" t="str">
            <v>TASA CERO</v>
          </cell>
          <cell r="M3311" t="str">
            <v>Argentina</v>
          </cell>
          <cell r="Q3311" t="str">
            <v>No mercado</v>
          </cell>
          <cell r="R3311">
            <v>12</v>
          </cell>
          <cell r="S3311">
            <v>0</v>
          </cell>
          <cell r="T3311">
            <v>0</v>
          </cell>
          <cell r="U3311">
            <v>12</v>
          </cell>
          <cell r="V3311">
            <v>0</v>
          </cell>
          <cell r="W3311">
            <v>0</v>
          </cell>
          <cell r="X3311">
            <v>12</v>
          </cell>
          <cell r="Y3311">
            <v>0</v>
          </cell>
          <cell r="Z3311">
            <v>0</v>
          </cell>
          <cell r="AA3311"/>
          <cell r="AB3311"/>
          <cell r="AC3311"/>
          <cell r="AD3311"/>
          <cell r="AE3311"/>
          <cell r="AF3311"/>
          <cell r="AG3311"/>
          <cell r="AH3311"/>
          <cell r="AI3311"/>
          <cell r="AJ3311"/>
          <cell r="AK3311"/>
          <cell r="AL3311"/>
        </row>
        <row r="3312">
          <cell r="D3312" t="str">
            <v>USD</v>
          </cell>
          <cell r="J3312" t="str">
            <v>LETRAS EN GARANTÍA</v>
          </cell>
          <cell r="L3312" t="str">
            <v>TASA CERO</v>
          </cell>
          <cell r="M3312" t="str">
            <v>Argentina</v>
          </cell>
          <cell r="Q3312" t="str">
            <v>No mercado</v>
          </cell>
          <cell r="R3312">
            <v>12</v>
          </cell>
          <cell r="S3312">
            <v>0</v>
          </cell>
          <cell r="T3312">
            <v>0</v>
          </cell>
          <cell r="U3312">
            <v>12</v>
          </cell>
          <cell r="V3312">
            <v>0</v>
          </cell>
          <cell r="W3312">
            <v>0</v>
          </cell>
          <cell r="X3312">
            <v>12</v>
          </cell>
          <cell r="Y3312">
            <v>0</v>
          </cell>
          <cell r="Z3312">
            <v>0</v>
          </cell>
          <cell r="AA3312"/>
          <cell r="AB3312"/>
          <cell r="AC3312"/>
          <cell r="AD3312"/>
          <cell r="AE3312"/>
          <cell r="AF3312"/>
          <cell r="AG3312"/>
          <cell r="AH3312"/>
          <cell r="AI3312"/>
          <cell r="AJ3312"/>
          <cell r="AK3312"/>
          <cell r="AL3312"/>
        </row>
        <row r="3313">
          <cell r="D3313" t="str">
            <v>USD</v>
          </cell>
          <cell r="J3313" t="str">
            <v>LETRAS EN GARANTÍA</v>
          </cell>
          <cell r="L3313" t="str">
            <v>TASA CERO</v>
          </cell>
          <cell r="M3313" t="str">
            <v>Argentina</v>
          </cell>
          <cell r="Q3313" t="str">
            <v>No mercado</v>
          </cell>
          <cell r="R3313">
            <v>12</v>
          </cell>
          <cell r="S3313">
            <v>0</v>
          </cell>
          <cell r="T3313">
            <v>0</v>
          </cell>
          <cell r="U3313">
            <v>12</v>
          </cell>
          <cell r="V3313">
            <v>0</v>
          </cell>
          <cell r="W3313">
            <v>0</v>
          </cell>
          <cell r="X3313">
            <v>12</v>
          </cell>
          <cell r="Y3313">
            <v>0</v>
          </cell>
          <cell r="Z3313">
            <v>0</v>
          </cell>
          <cell r="AA3313"/>
          <cell r="AB3313"/>
          <cell r="AC3313"/>
          <cell r="AD3313"/>
          <cell r="AE3313"/>
          <cell r="AF3313"/>
          <cell r="AG3313"/>
          <cell r="AH3313"/>
          <cell r="AI3313"/>
          <cell r="AJ3313"/>
          <cell r="AK3313"/>
          <cell r="AL3313"/>
        </row>
        <row r="3314">
          <cell r="D3314" t="str">
            <v>USD</v>
          </cell>
          <cell r="J3314" t="str">
            <v>LETRAS EN GARANTÍA</v>
          </cell>
          <cell r="L3314" t="str">
            <v>TASA CERO</v>
          </cell>
          <cell r="M3314" t="str">
            <v>Argentina</v>
          </cell>
          <cell r="Q3314" t="str">
            <v>No mercado</v>
          </cell>
          <cell r="R3314">
            <v>12</v>
          </cell>
          <cell r="S3314">
            <v>0</v>
          </cell>
          <cell r="T3314">
            <v>0</v>
          </cell>
          <cell r="U3314">
            <v>12</v>
          </cell>
          <cell r="V3314">
            <v>0</v>
          </cell>
          <cell r="W3314">
            <v>0</v>
          </cell>
          <cell r="X3314">
            <v>12</v>
          </cell>
          <cell r="Y3314">
            <v>0</v>
          </cell>
          <cell r="Z3314">
            <v>0</v>
          </cell>
          <cell r="AA3314"/>
          <cell r="AB3314"/>
          <cell r="AC3314"/>
          <cell r="AD3314"/>
          <cell r="AE3314"/>
          <cell r="AF3314"/>
          <cell r="AG3314"/>
          <cell r="AH3314"/>
          <cell r="AI3314"/>
          <cell r="AJ3314"/>
          <cell r="AK3314"/>
          <cell r="AL3314"/>
        </row>
        <row r="3315">
          <cell r="D3315" t="str">
            <v>USD</v>
          </cell>
          <cell r="J3315" t="str">
            <v>LETRAS EN GARANTÍA</v>
          </cell>
          <cell r="L3315" t="str">
            <v>TASA CERO</v>
          </cell>
          <cell r="M3315" t="str">
            <v>Argentina</v>
          </cell>
          <cell r="Q3315" t="str">
            <v>No mercado</v>
          </cell>
          <cell r="R3315">
            <v>12</v>
          </cell>
          <cell r="S3315">
            <v>0</v>
          </cell>
          <cell r="T3315">
            <v>0</v>
          </cell>
          <cell r="U3315">
            <v>12</v>
          </cell>
          <cell r="V3315">
            <v>0</v>
          </cell>
          <cell r="W3315">
            <v>0</v>
          </cell>
          <cell r="X3315">
            <v>12</v>
          </cell>
          <cell r="Y3315">
            <v>0</v>
          </cell>
          <cell r="Z3315">
            <v>0</v>
          </cell>
          <cell r="AA3315"/>
          <cell r="AB3315"/>
          <cell r="AC3315"/>
          <cell r="AD3315"/>
          <cell r="AE3315"/>
          <cell r="AF3315"/>
          <cell r="AG3315"/>
          <cell r="AH3315"/>
          <cell r="AI3315"/>
          <cell r="AJ3315"/>
          <cell r="AK3315"/>
          <cell r="AL3315"/>
        </row>
        <row r="3316">
          <cell r="D3316" t="str">
            <v>USD</v>
          </cell>
          <cell r="J3316" t="str">
            <v>LETRAS EN GARANTÍA</v>
          </cell>
          <cell r="L3316" t="str">
            <v>TASA CERO</v>
          </cell>
          <cell r="M3316" t="str">
            <v>Argentina</v>
          </cell>
          <cell r="Q3316" t="str">
            <v>No mercado</v>
          </cell>
          <cell r="R3316">
            <v>12</v>
          </cell>
          <cell r="S3316">
            <v>0</v>
          </cell>
          <cell r="T3316">
            <v>0</v>
          </cell>
          <cell r="U3316">
            <v>12</v>
          </cell>
          <cell r="V3316">
            <v>0</v>
          </cell>
          <cell r="W3316">
            <v>0</v>
          </cell>
          <cell r="X3316">
            <v>12</v>
          </cell>
          <cell r="Y3316">
            <v>0</v>
          </cell>
          <cell r="Z3316">
            <v>0</v>
          </cell>
          <cell r="AA3316"/>
          <cell r="AB3316"/>
          <cell r="AC3316"/>
          <cell r="AD3316"/>
          <cell r="AE3316"/>
          <cell r="AF3316"/>
          <cell r="AG3316"/>
          <cell r="AH3316"/>
          <cell r="AI3316"/>
          <cell r="AJ3316"/>
          <cell r="AK3316"/>
          <cell r="AL3316"/>
        </row>
        <row r="3317">
          <cell r="D3317" t="str">
            <v>USD</v>
          </cell>
          <cell r="J3317" t="str">
            <v>LETRAS EN GARANTÍA</v>
          </cell>
          <cell r="L3317" t="str">
            <v>TASA CERO</v>
          </cell>
          <cell r="M3317" t="str">
            <v>Argentina</v>
          </cell>
          <cell r="Q3317" t="str">
            <v>No mercado</v>
          </cell>
          <cell r="R3317">
            <v>12</v>
          </cell>
          <cell r="S3317">
            <v>0</v>
          </cell>
          <cell r="T3317">
            <v>0</v>
          </cell>
          <cell r="U3317">
            <v>12</v>
          </cell>
          <cell r="V3317">
            <v>0</v>
          </cell>
          <cell r="W3317">
            <v>0</v>
          </cell>
          <cell r="X3317">
            <v>12</v>
          </cell>
          <cell r="Y3317">
            <v>0</v>
          </cell>
          <cell r="Z3317">
            <v>0</v>
          </cell>
          <cell r="AA3317"/>
          <cell r="AB3317"/>
          <cell r="AC3317"/>
          <cell r="AD3317"/>
          <cell r="AE3317"/>
          <cell r="AF3317"/>
          <cell r="AG3317"/>
          <cell r="AH3317"/>
          <cell r="AI3317"/>
          <cell r="AJ3317"/>
          <cell r="AK3317"/>
          <cell r="AL3317"/>
        </row>
        <row r="3318">
          <cell r="D3318" t="str">
            <v>USD</v>
          </cell>
          <cell r="J3318" t="str">
            <v>LETRAS EN GARANTÍA</v>
          </cell>
          <cell r="L3318" t="str">
            <v>TASA CERO</v>
          </cell>
          <cell r="M3318" t="str">
            <v>Argentina</v>
          </cell>
          <cell r="Q3318" t="str">
            <v>No mercado</v>
          </cell>
          <cell r="R3318">
            <v>12</v>
          </cell>
          <cell r="S3318">
            <v>0</v>
          </cell>
          <cell r="T3318">
            <v>0</v>
          </cell>
          <cell r="U3318">
            <v>12</v>
          </cell>
          <cell r="V3318">
            <v>0</v>
          </cell>
          <cell r="W3318">
            <v>0</v>
          </cell>
          <cell r="X3318">
            <v>12</v>
          </cell>
          <cell r="Y3318">
            <v>0</v>
          </cell>
          <cell r="Z3318">
            <v>0</v>
          </cell>
          <cell r="AA3318"/>
          <cell r="AB3318"/>
          <cell r="AC3318"/>
          <cell r="AD3318"/>
          <cell r="AE3318"/>
          <cell r="AF3318"/>
          <cell r="AG3318"/>
          <cell r="AH3318"/>
          <cell r="AI3318"/>
          <cell r="AJ3318"/>
          <cell r="AK3318"/>
          <cell r="AL3318"/>
        </row>
        <row r="3319">
          <cell r="D3319" t="str">
            <v>USD</v>
          </cell>
          <cell r="J3319" t="str">
            <v>LETRAS EN GARANTÍA</v>
          </cell>
          <cell r="L3319" t="str">
            <v>TASA CERO</v>
          </cell>
          <cell r="M3319" t="str">
            <v>Argentina</v>
          </cell>
          <cell r="Q3319" t="str">
            <v>No mercado</v>
          </cell>
          <cell r="R3319">
            <v>12</v>
          </cell>
          <cell r="S3319">
            <v>0</v>
          </cell>
          <cell r="T3319">
            <v>0</v>
          </cell>
          <cell r="U3319">
            <v>12</v>
          </cell>
          <cell r="V3319">
            <v>0</v>
          </cell>
          <cell r="W3319">
            <v>0</v>
          </cell>
          <cell r="X3319">
            <v>12</v>
          </cell>
          <cell r="Y3319">
            <v>0</v>
          </cell>
          <cell r="Z3319">
            <v>0</v>
          </cell>
          <cell r="AA3319"/>
          <cell r="AB3319"/>
          <cell r="AC3319"/>
          <cell r="AD3319"/>
          <cell r="AE3319"/>
          <cell r="AF3319"/>
          <cell r="AG3319"/>
          <cell r="AH3319"/>
          <cell r="AI3319"/>
          <cell r="AJ3319"/>
          <cell r="AK3319"/>
          <cell r="AL3319"/>
        </row>
        <row r="3320">
          <cell r="D3320" t="str">
            <v>USD</v>
          </cell>
          <cell r="J3320" t="str">
            <v>LETRAS EN GARANTÍA</v>
          </cell>
          <cell r="L3320" t="str">
            <v>TASA CERO</v>
          </cell>
          <cell r="M3320" t="str">
            <v>Argentina</v>
          </cell>
          <cell r="Q3320" t="str">
            <v>No mercado</v>
          </cell>
          <cell r="R3320">
            <v>12</v>
          </cell>
          <cell r="S3320">
            <v>0</v>
          </cell>
          <cell r="T3320">
            <v>0</v>
          </cell>
          <cell r="U3320">
            <v>12</v>
          </cell>
          <cell r="V3320">
            <v>0</v>
          </cell>
          <cell r="W3320">
            <v>0</v>
          </cell>
          <cell r="X3320">
            <v>12</v>
          </cell>
          <cell r="Y3320">
            <v>0</v>
          </cell>
          <cell r="Z3320">
            <v>0</v>
          </cell>
          <cell r="AA3320"/>
          <cell r="AB3320"/>
          <cell r="AC3320"/>
          <cell r="AD3320"/>
          <cell r="AE3320"/>
          <cell r="AF3320"/>
          <cell r="AG3320"/>
          <cell r="AH3320"/>
          <cell r="AI3320"/>
          <cell r="AJ3320"/>
          <cell r="AK3320"/>
          <cell r="AL3320"/>
        </row>
        <row r="3321">
          <cell r="D3321" t="str">
            <v>USD</v>
          </cell>
          <cell r="J3321" t="str">
            <v>LETRAS EN GARANTÍA</v>
          </cell>
          <cell r="L3321" t="str">
            <v>TASA CERO</v>
          </cell>
          <cell r="M3321" t="str">
            <v>Argentina</v>
          </cell>
          <cell r="Q3321" t="str">
            <v>No mercado</v>
          </cell>
          <cell r="R3321">
            <v>12</v>
          </cell>
          <cell r="S3321">
            <v>0</v>
          </cell>
          <cell r="T3321">
            <v>0</v>
          </cell>
          <cell r="U3321">
            <v>12</v>
          </cell>
          <cell r="V3321">
            <v>0</v>
          </cell>
          <cell r="W3321">
            <v>0</v>
          </cell>
          <cell r="X3321">
            <v>12</v>
          </cell>
          <cell r="Y3321">
            <v>0</v>
          </cell>
          <cell r="Z3321">
            <v>0</v>
          </cell>
          <cell r="AA3321"/>
          <cell r="AB3321"/>
          <cell r="AC3321"/>
          <cell r="AD3321"/>
          <cell r="AE3321"/>
          <cell r="AF3321"/>
          <cell r="AG3321"/>
          <cell r="AH3321"/>
          <cell r="AI3321"/>
          <cell r="AJ3321"/>
          <cell r="AK3321"/>
          <cell r="AL3321"/>
        </row>
        <row r="3322">
          <cell r="D3322" t="str">
            <v>USD</v>
          </cell>
          <cell r="J3322" t="str">
            <v>LETRAS EN GARANTÍA</v>
          </cell>
          <cell r="L3322" t="str">
            <v>TASA CERO</v>
          </cell>
          <cell r="M3322" t="str">
            <v>Argentina</v>
          </cell>
          <cell r="Q3322" t="str">
            <v>No mercado</v>
          </cell>
          <cell r="R3322">
            <v>14</v>
          </cell>
          <cell r="S3322">
            <v>0</v>
          </cell>
          <cell r="T3322">
            <v>0</v>
          </cell>
          <cell r="U3322">
            <v>14</v>
          </cell>
          <cell r="V3322">
            <v>0</v>
          </cell>
          <cell r="W3322">
            <v>0</v>
          </cell>
          <cell r="X3322">
            <v>14</v>
          </cell>
          <cell r="Y3322">
            <v>0</v>
          </cell>
          <cell r="Z3322">
            <v>0</v>
          </cell>
          <cell r="AA3322"/>
          <cell r="AB3322"/>
          <cell r="AC3322"/>
          <cell r="AD3322"/>
          <cell r="AE3322"/>
          <cell r="AF3322"/>
          <cell r="AG3322"/>
          <cell r="AH3322"/>
          <cell r="AI3322"/>
          <cell r="AJ3322"/>
          <cell r="AK3322"/>
          <cell r="AL3322"/>
        </row>
        <row r="3323">
          <cell r="D3323" t="str">
            <v>USD</v>
          </cell>
          <cell r="J3323" t="str">
            <v>LETRAS EN GARANTÍA</v>
          </cell>
          <cell r="L3323" t="str">
            <v>TASA CERO</v>
          </cell>
          <cell r="M3323" t="str">
            <v>Argentina</v>
          </cell>
          <cell r="Q3323" t="str">
            <v>No mercado</v>
          </cell>
          <cell r="R3323">
            <v>14</v>
          </cell>
          <cell r="S3323">
            <v>0</v>
          </cell>
          <cell r="T3323">
            <v>0</v>
          </cell>
          <cell r="U3323">
            <v>14</v>
          </cell>
          <cell r="V3323">
            <v>0</v>
          </cell>
          <cell r="W3323">
            <v>0</v>
          </cell>
          <cell r="X3323">
            <v>14</v>
          </cell>
          <cell r="Y3323">
            <v>0</v>
          </cell>
          <cell r="Z3323">
            <v>0</v>
          </cell>
          <cell r="AA3323"/>
          <cell r="AB3323"/>
          <cell r="AC3323"/>
          <cell r="AD3323"/>
          <cell r="AE3323"/>
          <cell r="AF3323"/>
          <cell r="AG3323"/>
          <cell r="AH3323"/>
          <cell r="AI3323"/>
          <cell r="AJ3323"/>
          <cell r="AK3323"/>
          <cell r="AL3323"/>
        </row>
        <row r="3324">
          <cell r="D3324" t="str">
            <v>USD</v>
          </cell>
          <cell r="J3324" t="str">
            <v>LETRAS EN GARANTÍA</v>
          </cell>
          <cell r="L3324" t="str">
            <v>TASA CERO</v>
          </cell>
          <cell r="M3324" t="str">
            <v>Argentina</v>
          </cell>
          <cell r="Q3324" t="str">
            <v>No mercado</v>
          </cell>
          <cell r="R3324">
            <v>14</v>
          </cell>
          <cell r="S3324">
            <v>0</v>
          </cell>
          <cell r="T3324">
            <v>0</v>
          </cell>
          <cell r="U3324">
            <v>14</v>
          </cell>
          <cell r="V3324">
            <v>0</v>
          </cell>
          <cell r="W3324">
            <v>0</v>
          </cell>
          <cell r="X3324">
            <v>14</v>
          </cell>
          <cell r="Y3324">
            <v>0</v>
          </cell>
          <cell r="Z3324">
            <v>0</v>
          </cell>
          <cell r="AA3324"/>
          <cell r="AB3324"/>
          <cell r="AC3324"/>
          <cell r="AD3324"/>
          <cell r="AE3324"/>
          <cell r="AF3324"/>
          <cell r="AG3324"/>
          <cell r="AH3324"/>
          <cell r="AI3324"/>
          <cell r="AJ3324"/>
          <cell r="AK3324"/>
          <cell r="AL3324"/>
        </row>
        <row r="3325">
          <cell r="D3325" t="str">
            <v>USD</v>
          </cell>
          <cell r="J3325" t="str">
            <v>LETRAS EN GARANTÍA</v>
          </cell>
          <cell r="L3325" t="str">
            <v>TASA CERO</v>
          </cell>
          <cell r="M3325" t="str">
            <v>Argentina</v>
          </cell>
          <cell r="Q3325" t="str">
            <v>No mercado</v>
          </cell>
          <cell r="R3325">
            <v>14</v>
          </cell>
          <cell r="S3325">
            <v>0</v>
          </cell>
          <cell r="T3325">
            <v>0</v>
          </cell>
          <cell r="U3325">
            <v>14</v>
          </cell>
          <cell r="V3325">
            <v>0</v>
          </cell>
          <cell r="W3325">
            <v>0</v>
          </cell>
          <cell r="X3325">
            <v>14</v>
          </cell>
          <cell r="Y3325">
            <v>0</v>
          </cell>
          <cell r="Z3325">
            <v>0</v>
          </cell>
          <cell r="AA3325"/>
          <cell r="AB3325"/>
          <cell r="AC3325"/>
          <cell r="AD3325"/>
          <cell r="AE3325"/>
          <cell r="AF3325"/>
          <cell r="AG3325"/>
          <cell r="AH3325"/>
          <cell r="AI3325"/>
          <cell r="AJ3325"/>
          <cell r="AK3325"/>
          <cell r="AL3325"/>
        </row>
        <row r="3326">
          <cell r="D3326" t="str">
            <v>USD</v>
          </cell>
          <cell r="J3326" t="str">
            <v>LETRAS EN GARANTÍA</v>
          </cell>
          <cell r="L3326" t="str">
            <v>TASA CERO</v>
          </cell>
          <cell r="M3326" t="str">
            <v>Argentina</v>
          </cell>
          <cell r="Q3326" t="str">
            <v>No mercado</v>
          </cell>
          <cell r="R3326">
            <v>14</v>
          </cell>
          <cell r="S3326">
            <v>0</v>
          </cell>
          <cell r="T3326">
            <v>0</v>
          </cell>
          <cell r="U3326">
            <v>14</v>
          </cell>
          <cell r="V3326">
            <v>0</v>
          </cell>
          <cell r="W3326">
            <v>0</v>
          </cell>
          <cell r="X3326">
            <v>14</v>
          </cell>
          <cell r="Y3326">
            <v>0</v>
          </cell>
          <cell r="Z3326">
            <v>0</v>
          </cell>
          <cell r="AA3326"/>
          <cell r="AB3326"/>
          <cell r="AC3326"/>
          <cell r="AD3326"/>
          <cell r="AE3326"/>
          <cell r="AF3326"/>
          <cell r="AG3326"/>
          <cell r="AH3326"/>
          <cell r="AI3326"/>
          <cell r="AJ3326"/>
          <cell r="AK3326"/>
          <cell r="AL3326"/>
        </row>
        <row r="3327">
          <cell r="D3327" t="str">
            <v>USD</v>
          </cell>
          <cell r="J3327" t="str">
            <v>LETRAS EN GARANTÍA</v>
          </cell>
          <cell r="L3327" t="str">
            <v>TASA CERO</v>
          </cell>
          <cell r="M3327" t="str">
            <v>Argentina</v>
          </cell>
          <cell r="Q3327" t="str">
            <v>No mercado</v>
          </cell>
          <cell r="R3327">
            <v>14</v>
          </cell>
          <cell r="S3327">
            <v>0</v>
          </cell>
          <cell r="T3327">
            <v>0</v>
          </cell>
          <cell r="U3327">
            <v>14</v>
          </cell>
          <cell r="V3327">
            <v>0</v>
          </cell>
          <cell r="W3327">
            <v>0</v>
          </cell>
          <cell r="X3327">
            <v>14</v>
          </cell>
          <cell r="Y3327">
            <v>0</v>
          </cell>
          <cell r="Z3327">
            <v>0</v>
          </cell>
          <cell r="AA3327"/>
          <cell r="AB3327"/>
          <cell r="AC3327"/>
          <cell r="AD3327"/>
          <cell r="AE3327"/>
          <cell r="AF3327"/>
          <cell r="AG3327"/>
          <cell r="AH3327"/>
          <cell r="AI3327"/>
          <cell r="AJ3327"/>
          <cell r="AK3327"/>
          <cell r="AL3327"/>
        </row>
        <row r="3328">
          <cell r="D3328" t="str">
            <v>USD</v>
          </cell>
          <cell r="J3328" t="str">
            <v>LETRAS EN GARANTÍA</v>
          </cell>
          <cell r="L3328" t="str">
            <v>TASA CERO</v>
          </cell>
          <cell r="M3328" t="str">
            <v>Argentina</v>
          </cell>
          <cell r="Q3328" t="str">
            <v>No mercado</v>
          </cell>
          <cell r="R3328">
            <v>14</v>
          </cell>
          <cell r="S3328">
            <v>0</v>
          </cell>
          <cell r="T3328">
            <v>0</v>
          </cell>
          <cell r="U3328">
            <v>14</v>
          </cell>
          <cell r="V3328">
            <v>0</v>
          </cell>
          <cell r="W3328">
            <v>0</v>
          </cell>
          <cell r="X3328">
            <v>14</v>
          </cell>
          <cell r="Y3328">
            <v>0</v>
          </cell>
          <cell r="Z3328">
            <v>0</v>
          </cell>
          <cell r="AA3328"/>
          <cell r="AB3328"/>
          <cell r="AC3328"/>
          <cell r="AD3328"/>
          <cell r="AE3328"/>
          <cell r="AF3328"/>
          <cell r="AG3328"/>
          <cell r="AH3328"/>
          <cell r="AI3328"/>
          <cell r="AJ3328"/>
          <cell r="AK3328"/>
          <cell r="AL3328"/>
        </row>
        <row r="3329">
          <cell r="D3329" t="str">
            <v>USD</v>
          </cell>
          <cell r="J3329" t="str">
            <v>LETRAS EN GARANTÍA</v>
          </cell>
          <cell r="L3329" t="str">
            <v>TASA CERO</v>
          </cell>
          <cell r="M3329" t="str">
            <v>Argentina</v>
          </cell>
          <cell r="Q3329" t="str">
            <v>No mercado</v>
          </cell>
          <cell r="R3329">
            <v>14</v>
          </cell>
          <cell r="S3329">
            <v>0</v>
          </cell>
          <cell r="T3329">
            <v>0</v>
          </cell>
          <cell r="U3329">
            <v>14</v>
          </cell>
          <cell r="V3329">
            <v>0</v>
          </cell>
          <cell r="W3329">
            <v>0</v>
          </cell>
          <cell r="X3329">
            <v>14</v>
          </cell>
          <cell r="Y3329">
            <v>0</v>
          </cell>
          <cell r="Z3329">
            <v>0</v>
          </cell>
          <cell r="AA3329"/>
          <cell r="AB3329"/>
          <cell r="AC3329"/>
          <cell r="AD3329"/>
          <cell r="AE3329"/>
          <cell r="AF3329"/>
          <cell r="AG3329"/>
          <cell r="AH3329"/>
          <cell r="AI3329"/>
          <cell r="AJ3329"/>
          <cell r="AK3329"/>
          <cell r="AL3329"/>
        </row>
        <row r="3330">
          <cell r="D3330" t="str">
            <v>USD</v>
          </cell>
          <cell r="J3330" t="str">
            <v>LETRAS EN GARANTÍA</v>
          </cell>
          <cell r="L3330" t="str">
            <v>TASA CERO</v>
          </cell>
          <cell r="M3330" t="str">
            <v>Argentina</v>
          </cell>
          <cell r="Q3330" t="str">
            <v>No mercado</v>
          </cell>
          <cell r="R3330">
            <v>14</v>
          </cell>
          <cell r="S3330">
            <v>0</v>
          </cell>
          <cell r="T3330">
            <v>0</v>
          </cell>
          <cell r="U3330">
            <v>14</v>
          </cell>
          <cell r="V3330">
            <v>0</v>
          </cell>
          <cell r="W3330">
            <v>0</v>
          </cell>
          <cell r="X3330">
            <v>14</v>
          </cell>
          <cell r="Y3330">
            <v>0</v>
          </cell>
          <cell r="Z3330">
            <v>0</v>
          </cell>
          <cell r="AA3330"/>
          <cell r="AB3330"/>
          <cell r="AC3330"/>
          <cell r="AD3330"/>
          <cell r="AE3330"/>
          <cell r="AF3330"/>
          <cell r="AG3330"/>
          <cell r="AH3330"/>
          <cell r="AI3330"/>
          <cell r="AJ3330"/>
          <cell r="AK3330"/>
          <cell r="AL3330"/>
        </row>
        <row r="3331">
          <cell r="D3331" t="str">
            <v>USD</v>
          </cell>
          <cell r="J3331" t="str">
            <v>LETRAS EN GARANTÍA</v>
          </cell>
          <cell r="L3331" t="str">
            <v>TASA CERO</v>
          </cell>
          <cell r="M3331" t="str">
            <v>Argentina</v>
          </cell>
          <cell r="Q3331" t="str">
            <v>No mercado</v>
          </cell>
          <cell r="R3331">
            <v>14</v>
          </cell>
          <cell r="S3331">
            <v>0</v>
          </cell>
          <cell r="T3331">
            <v>0</v>
          </cell>
          <cell r="U3331">
            <v>14</v>
          </cell>
          <cell r="V3331">
            <v>0</v>
          </cell>
          <cell r="W3331">
            <v>0</v>
          </cell>
          <cell r="X3331">
            <v>14</v>
          </cell>
          <cell r="Y3331">
            <v>0</v>
          </cell>
          <cell r="Z3331">
            <v>0</v>
          </cell>
          <cell r="AA3331"/>
          <cell r="AB3331"/>
          <cell r="AC3331"/>
          <cell r="AD3331"/>
          <cell r="AE3331"/>
          <cell r="AF3331"/>
          <cell r="AG3331"/>
          <cell r="AH3331"/>
          <cell r="AI3331"/>
          <cell r="AJ3331"/>
          <cell r="AK3331"/>
          <cell r="AL3331"/>
        </row>
        <row r="3332">
          <cell r="D3332" t="str">
            <v>USD</v>
          </cell>
          <cell r="J3332" t="str">
            <v>LETRAS EN GARANTÍA</v>
          </cell>
          <cell r="L3332" t="str">
            <v>TASA CERO</v>
          </cell>
          <cell r="M3332" t="str">
            <v>Argentina</v>
          </cell>
          <cell r="Q3332" t="str">
            <v>No mercado</v>
          </cell>
          <cell r="R3332">
            <v>14</v>
          </cell>
          <cell r="S3332">
            <v>0</v>
          </cell>
          <cell r="T3332">
            <v>0</v>
          </cell>
          <cell r="U3332">
            <v>14</v>
          </cell>
          <cell r="V3332">
            <v>0</v>
          </cell>
          <cell r="W3332">
            <v>0</v>
          </cell>
          <cell r="X3332">
            <v>14</v>
          </cell>
          <cell r="Y3332">
            <v>0</v>
          </cell>
          <cell r="Z3332">
            <v>0</v>
          </cell>
          <cell r="AA3332"/>
          <cell r="AB3332"/>
          <cell r="AC3332"/>
          <cell r="AD3332"/>
          <cell r="AE3332"/>
          <cell r="AF3332"/>
          <cell r="AG3332"/>
          <cell r="AH3332"/>
          <cell r="AI3332"/>
          <cell r="AJ3332"/>
          <cell r="AK3332"/>
          <cell r="AL3332"/>
        </row>
        <row r="3333">
          <cell r="D3333" t="str">
            <v>USD</v>
          </cell>
          <cell r="J3333" t="str">
            <v>LETRAS EN GARANTÍA</v>
          </cell>
          <cell r="L3333" t="str">
            <v>TASA CERO</v>
          </cell>
          <cell r="M3333" t="str">
            <v>Argentina</v>
          </cell>
          <cell r="Q3333" t="str">
            <v>No mercado</v>
          </cell>
          <cell r="R3333">
            <v>14</v>
          </cell>
          <cell r="S3333">
            <v>0</v>
          </cell>
          <cell r="T3333">
            <v>0</v>
          </cell>
          <cell r="U3333">
            <v>14</v>
          </cell>
          <cell r="V3333">
            <v>0</v>
          </cell>
          <cell r="W3333">
            <v>0</v>
          </cell>
          <cell r="X3333">
            <v>14</v>
          </cell>
          <cell r="Y3333">
            <v>0</v>
          </cell>
          <cell r="Z3333">
            <v>0</v>
          </cell>
          <cell r="AA3333"/>
          <cell r="AB3333"/>
          <cell r="AC3333"/>
          <cell r="AD3333"/>
          <cell r="AE3333"/>
          <cell r="AF3333"/>
          <cell r="AG3333"/>
          <cell r="AH3333"/>
          <cell r="AI3333"/>
          <cell r="AJ3333"/>
          <cell r="AK3333"/>
          <cell r="AL3333"/>
        </row>
        <row r="3334">
          <cell r="D3334" t="str">
            <v>USD</v>
          </cell>
          <cell r="J3334" t="str">
            <v>LETRAS EN GARANTÍA</v>
          </cell>
          <cell r="L3334" t="str">
            <v>TASA CERO</v>
          </cell>
          <cell r="M3334" t="str">
            <v>Argentina</v>
          </cell>
          <cell r="Q3334" t="str">
            <v>No mercado</v>
          </cell>
          <cell r="R3334">
            <v>14</v>
          </cell>
          <cell r="S3334">
            <v>0</v>
          </cell>
          <cell r="T3334">
            <v>0</v>
          </cell>
          <cell r="U3334">
            <v>14</v>
          </cell>
          <cell r="V3334">
            <v>0</v>
          </cell>
          <cell r="W3334">
            <v>0</v>
          </cell>
          <cell r="X3334">
            <v>14</v>
          </cell>
          <cell r="Y3334">
            <v>0</v>
          </cell>
          <cell r="Z3334">
            <v>0</v>
          </cell>
          <cell r="AA3334"/>
          <cell r="AB3334"/>
          <cell r="AC3334"/>
          <cell r="AD3334"/>
          <cell r="AE3334"/>
          <cell r="AF3334"/>
          <cell r="AG3334"/>
          <cell r="AH3334"/>
          <cell r="AI3334"/>
          <cell r="AJ3334"/>
          <cell r="AK3334"/>
          <cell r="AL3334"/>
        </row>
        <row r="3335">
          <cell r="D3335" t="str">
            <v>USD</v>
          </cell>
          <cell r="J3335" t="str">
            <v>LETRAS EN GARANTÍA</v>
          </cell>
          <cell r="L3335" t="str">
            <v>TASA CERO</v>
          </cell>
          <cell r="M3335" t="str">
            <v>Argentina</v>
          </cell>
          <cell r="Q3335" t="str">
            <v>No mercado</v>
          </cell>
          <cell r="R3335">
            <v>14</v>
          </cell>
          <cell r="S3335">
            <v>0</v>
          </cell>
          <cell r="T3335">
            <v>0</v>
          </cell>
          <cell r="U3335">
            <v>14</v>
          </cell>
          <cell r="V3335">
            <v>0</v>
          </cell>
          <cell r="W3335">
            <v>0</v>
          </cell>
          <cell r="X3335">
            <v>14</v>
          </cell>
          <cell r="Y3335">
            <v>0</v>
          </cell>
          <cell r="Z3335">
            <v>0</v>
          </cell>
          <cell r="AA3335"/>
          <cell r="AB3335"/>
          <cell r="AC3335"/>
          <cell r="AD3335"/>
          <cell r="AE3335"/>
          <cell r="AF3335"/>
          <cell r="AG3335"/>
          <cell r="AH3335"/>
          <cell r="AI3335"/>
          <cell r="AJ3335"/>
          <cell r="AK3335"/>
          <cell r="AL3335"/>
        </row>
        <row r="3336">
          <cell r="D3336" t="str">
            <v>USD</v>
          </cell>
          <cell r="J3336" t="str">
            <v>LETRAS EN GARANTÍA</v>
          </cell>
          <cell r="L3336" t="str">
            <v>TASA CERO</v>
          </cell>
          <cell r="M3336" t="str">
            <v>Argentina</v>
          </cell>
          <cell r="Q3336" t="str">
            <v>No mercado</v>
          </cell>
          <cell r="R3336">
            <v>14</v>
          </cell>
          <cell r="S3336">
            <v>0</v>
          </cell>
          <cell r="T3336">
            <v>0</v>
          </cell>
          <cell r="U3336">
            <v>14</v>
          </cell>
          <cell r="V3336">
            <v>0</v>
          </cell>
          <cell r="W3336">
            <v>0</v>
          </cell>
          <cell r="X3336">
            <v>14</v>
          </cell>
          <cell r="Y3336">
            <v>0</v>
          </cell>
          <cell r="Z3336">
            <v>0</v>
          </cell>
          <cell r="AA3336"/>
          <cell r="AB3336"/>
          <cell r="AC3336"/>
          <cell r="AD3336"/>
          <cell r="AE3336"/>
          <cell r="AF3336"/>
          <cell r="AG3336"/>
          <cell r="AH3336"/>
          <cell r="AI3336"/>
          <cell r="AJ3336"/>
          <cell r="AK3336"/>
          <cell r="AL3336"/>
        </row>
        <row r="3337">
          <cell r="D3337" t="str">
            <v>USD</v>
          </cell>
          <cell r="J3337" t="str">
            <v>LETRAS EN GARANTÍA</v>
          </cell>
          <cell r="L3337" t="str">
            <v>TASA CERO</v>
          </cell>
          <cell r="M3337" t="str">
            <v>Argentina</v>
          </cell>
          <cell r="Q3337" t="str">
            <v>No mercado</v>
          </cell>
          <cell r="R3337">
            <v>14</v>
          </cell>
          <cell r="S3337">
            <v>0</v>
          </cell>
          <cell r="T3337">
            <v>0</v>
          </cell>
          <cell r="U3337">
            <v>14</v>
          </cell>
          <cell r="V3337">
            <v>0</v>
          </cell>
          <cell r="W3337">
            <v>0</v>
          </cell>
          <cell r="X3337">
            <v>14</v>
          </cell>
          <cell r="Y3337">
            <v>0</v>
          </cell>
          <cell r="Z3337">
            <v>0</v>
          </cell>
          <cell r="AA3337"/>
          <cell r="AB3337"/>
          <cell r="AC3337"/>
          <cell r="AD3337"/>
          <cell r="AE3337"/>
          <cell r="AF3337"/>
          <cell r="AG3337"/>
          <cell r="AH3337"/>
          <cell r="AI3337"/>
          <cell r="AJ3337"/>
          <cell r="AK3337"/>
          <cell r="AL3337"/>
        </row>
        <row r="3338">
          <cell r="D3338" t="str">
            <v>USD</v>
          </cell>
          <cell r="J3338" t="str">
            <v>LETRAS EN GARANTÍA</v>
          </cell>
          <cell r="L3338" t="str">
            <v>TASA CERO</v>
          </cell>
          <cell r="M3338" t="str">
            <v>Argentina</v>
          </cell>
          <cell r="Q3338" t="str">
            <v>No mercado</v>
          </cell>
          <cell r="R3338">
            <v>14</v>
          </cell>
          <cell r="S3338">
            <v>0</v>
          </cell>
          <cell r="T3338">
            <v>0</v>
          </cell>
          <cell r="U3338">
            <v>14</v>
          </cell>
          <cell r="V3338">
            <v>0</v>
          </cell>
          <cell r="W3338">
            <v>0</v>
          </cell>
          <cell r="X3338">
            <v>14</v>
          </cell>
          <cell r="Y3338">
            <v>0</v>
          </cell>
          <cell r="Z3338">
            <v>0</v>
          </cell>
          <cell r="AA3338"/>
          <cell r="AB3338"/>
          <cell r="AC3338"/>
          <cell r="AD3338"/>
          <cell r="AE3338"/>
          <cell r="AF3338"/>
          <cell r="AG3338"/>
          <cell r="AH3338"/>
          <cell r="AI3338"/>
          <cell r="AJ3338"/>
          <cell r="AK3338"/>
          <cell r="AL3338"/>
        </row>
        <row r="3339">
          <cell r="D3339" t="str">
            <v>USD</v>
          </cell>
          <cell r="J3339" t="str">
            <v>LETRAS EN GARANTÍA</v>
          </cell>
          <cell r="L3339" t="str">
            <v>TASA CERO</v>
          </cell>
          <cell r="M3339" t="str">
            <v>Argentina</v>
          </cell>
          <cell r="Q3339" t="str">
            <v>No mercado</v>
          </cell>
          <cell r="R3339">
            <v>14</v>
          </cell>
          <cell r="S3339">
            <v>0</v>
          </cell>
          <cell r="T3339">
            <v>0</v>
          </cell>
          <cell r="U3339">
            <v>14</v>
          </cell>
          <cell r="V3339">
            <v>0</v>
          </cell>
          <cell r="W3339">
            <v>0</v>
          </cell>
          <cell r="X3339">
            <v>14</v>
          </cell>
          <cell r="Y3339">
            <v>0</v>
          </cell>
          <cell r="Z3339">
            <v>0</v>
          </cell>
          <cell r="AA3339"/>
          <cell r="AB3339"/>
          <cell r="AC3339"/>
          <cell r="AD3339"/>
          <cell r="AE3339"/>
          <cell r="AF3339"/>
          <cell r="AG3339"/>
          <cell r="AH3339"/>
          <cell r="AI3339"/>
          <cell r="AJ3339"/>
          <cell r="AK3339"/>
          <cell r="AL3339"/>
        </row>
        <row r="3340">
          <cell r="D3340" t="str">
            <v>USD</v>
          </cell>
          <cell r="J3340" t="str">
            <v>LETRAS EN GARANTÍA</v>
          </cell>
          <cell r="L3340" t="str">
            <v>TASA CERO</v>
          </cell>
          <cell r="M3340" t="str">
            <v>Argentina</v>
          </cell>
          <cell r="Q3340" t="str">
            <v>No mercado</v>
          </cell>
          <cell r="R3340">
            <v>14</v>
          </cell>
          <cell r="S3340">
            <v>0</v>
          </cell>
          <cell r="T3340">
            <v>0</v>
          </cell>
          <cell r="U3340">
            <v>14</v>
          </cell>
          <cell r="V3340">
            <v>0</v>
          </cell>
          <cell r="W3340">
            <v>0</v>
          </cell>
          <cell r="X3340">
            <v>14</v>
          </cell>
          <cell r="Y3340">
            <v>0</v>
          </cell>
          <cell r="Z3340">
            <v>0</v>
          </cell>
          <cell r="AA3340"/>
          <cell r="AB3340"/>
          <cell r="AC3340"/>
          <cell r="AD3340"/>
          <cell r="AE3340"/>
          <cell r="AF3340"/>
          <cell r="AG3340"/>
          <cell r="AH3340"/>
          <cell r="AI3340"/>
          <cell r="AJ3340"/>
          <cell r="AK3340"/>
          <cell r="AL3340"/>
        </row>
        <row r="3341">
          <cell r="D3341" t="str">
            <v>USD</v>
          </cell>
          <cell r="J3341" t="str">
            <v>LETRAS EN GARANTÍA</v>
          </cell>
          <cell r="L3341" t="str">
            <v>TASA CERO</v>
          </cell>
          <cell r="M3341" t="str">
            <v>Argentina</v>
          </cell>
          <cell r="Q3341" t="str">
            <v>No mercado</v>
          </cell>
          <cell r="R3341">
            <v>14</v>
          </cell>
          <cell r="S3341">
            <v>0</v>
          </cell>
          <cell r="T3341">
            <v>0</v>
          </cell>
          <cell r="U3341">
            <v>14</v>
          </cell>
          <cell r="V3341">
            <v>0</v>
          </cell>
          <cell r="W3341">
            <v>0</v>
          </cell>
          <cell r="X3341">
            <v>14</v>
          </cell>
          <cell r="Y3341">
            <v>0</v>
          </cell>
          <cell r="Z3341">
            <v>0</v>
          </cell>
          <cell r="AA3341"/>
          <cell r="AB3341"/>
          <cell r="AC3341"/>
          <cell r="AD3341"/>
          <cell r="AE3341"/>
          <cell r="AF3341"/>
          <cell r="AG3341"/>
          <cell r="AH3341"/>
          <cell r="AI3341"/>
          <cell r="AJ3341"/>
          <cell r="AK3341"/>
          <cell r="AL3341"/>
        </row>
        <row r="3342">
          <cell r="D3342" t="str">
            <v>USD</v>
          </cell>
          <cell r="J3342" t="str">
            <v>PAGARES</v>
          </cell>
          <cell r="L3342" t="str">
            <v>TASA CERO</v>
          </cell>
          <cell r="M3342" t="str">
            <v>Argentina</v>
          </cell>
          <cell r="Q3342" t="str">
            <v>No mercado</v>
          </cell>
          <cell r="R3342">
            <v>32.640994999999997</v>
          </cell>
          <cell r="S3342">
            <v>0</v>
          </cell>
          <cell r="T3342">
            <v>0</v>
          </cell>
          <cell r="U3342">
            <v>31.28562539</v>
          </cell>
          <cell r="V3342">
            <v>0</v>
          </cell>
          <cell r="W3342">
            <v>0</v>
          </cell>
          <cell r="X3342">
            <v>17.870650000000001</v>
          </cell>
          <cell r="Y3342">
            <v>0</v>
          </cell>
          <cell r="Z3342">
            <v>0</v>
          </cell>
          <cell r="AA3342"/>
          <cell r="AB3342"/>
          <cell r="AC3342"/>
          <cell r="AD3342"/>
          <cell r="AE3342"/>
          <cell r="AF3342"/>
          <cell r="AG3342"/>
          <cell r="AH3342"/>
          <cell r="AI3342"/>
          <cell r="AJ3342"/>
          <cell r="AK3342"/>
          <cell r="AL3342"/>
        </row>
        <row r="3343">
          <cell r="D3343" t="str">
            <v>UCP</v>
          </cell>
          <cell r="J3343" t="str">
            <v>AMPARO/EXCEPCIÓN UCP</v>
          </cell>
          <cell r="L3343" t="str">
            <v>TASA FIJA</v>
          </cell>
          <cell r="M3343" t="str">
            <v>Argentina</v>
          </cell>
          <cell r="Q3343" t="str">
            <v>No mercado</v>
          </cell>
          <cell r="R3343">
            <v>3.9322999999999997E-2</v>
          </cell>
          <cell r="S3343">
            <v>0</v>
          </cell>
          <cell r="T3343">
            <v>0</v>
          </cell>
          <cell r="U3343">
            <v>3.9169049999999997E-2</v>
          </cell>
          <cell r="V3343">
            <v>0</v>
          </cell>
          <cell r="W3343">
            <v>0</v>
          </cell>
          <cell r="X3343">
            <v>0</v>
          </cell>
          <cell r="Y3343">
            <v>0</v>
          </cell>
          <cell r="Z3343">
            <v>0</v>
          </cell>
          <cell r="AA3343"/>
          <cell r="AB3343"/>
          <cell r="AC3343"/>
          <cell r="AD3343"/>
          <cell r="AE3343"/>
          <cell r="AF3343"/>
          <cell r="AG3343"/>
          <cell r="AH3343"/>
          <cell r="AI3343"/>
          <cell r="AJ3343"/>
          <cell r="AK3343"/>
          <cell r="AL3343"/>
        </row>
        <row r="3344">
          <cell r="D3344" t="str">
            <v>UCP</v>
          </cell>
          <cell r="J3344" t="str">
            <v>AMPARO/EXCEPCIÓN UCP</v>
          </cell>
          <cell r="L3344" t="str">
            <v>TASA FIJA</v>
          </cell>
          <cell r="M3344" t="str">
            <v>Argentina</v>
          </cell>
          <cell r="Q3344" t="str">
            <v>No mercado</v>
          </cell>
          <cell r="R3344">
            <v>2.9870000000000001E-3</v>
          </cell>
          <cell r="S3344">
            <v>0</v>
          </cell>
          <cell r="T3344">
            <v>0</v>
          </cell>
          <cell r="U3344">
            <v>2.9748649999999997E-3</v>
          </cell>
          <cell r="V3344">
            <v>0</v>
          </cell>
          <cell r="W3344">
            <v>0</v>
          </cell>
          <cell r="X3344">
            <v>0</v>
          </cell>
          <cell r="Y3344">
            <v>0</v>
          </cell>
          <cell r="Z3344">
            <v>0</v>
          </cell>
          <cell r="AA3344"/>
          <cell r="AB3344"/>
          <cell r="AC3344"/>
          <cell r="AD3344"/>
          <cell r="AE3344"/>
          <cell r="AF3344"/>
          <cell r="AG3344"/>
          <cell r="AH3344"/>
          <cell r="AI3344"/>
          <cell r="AJ3344"/>
          <cell r="AK3344"/>
          <cell r="AL3344"/>
        </row>
        <row r="3345">
          <cell r="D3345" t="str">
            <v>UCP</v>
          </cell>
          <cell r="J3345" t="str">
            <v>AMPARO/EXCEPCIÓN UCP</v>
          </cell>
          <cell r="L3345" t="str">
            <v>TASA FIJA</v>
          </cell>
          <cell r="M3345" t="str">
            <v>Argentina</v>
          </cell>
          <cell r="Q3345" t="str">
            <v>No mercado</v>
          </cell>
          <cell r="R3345">
            <v>8.4089999999999998E-3</v>
          </cell>
          <cell r="S3345">
            <v>0</v>
          </cell>
          <cell r="T3345">
            <v>0</v>
          </cell>
          <cell r="U3345">
            <v>8.3759969999999996E-3</v>
          </cell>
          <cell r="V3345">
            <v>0</v>
          </cell>
          <cell r="W3345">
            <v>0</v>
          </cell>
          <cell r="X3345">
            <v>6.3720000000000001E-3</v>
          </cell>
          <cell r="Y3345">
            <v>0</v>
          </cell>
          <cell r="Z3345">
            <v>0</v>
          </cell>
          <cell r="AA3345"/>
          <cell r="AB3345"/>
          <cell r="AC3345"/>
          <cell r="AD3345"/>
          <cell r="AE3345"/>
          <cell r="AF3345"/>
          <cell r="AG3345"/>
          <cell r="AH3345"/>
          <cell r="AI3345"/>
          <cell r="AJ3345"/>
          <cell r="AK3345"/>
          <cell r="AL3345"/>
        </row>
        <row r="3346">
          <cell r="D3346" t="str">
            <v>UCP</v>
          </cell>
          <cell r="J3346" t="str">
            <v>AMPARO/EXCEPCIÓN UCP</v>
          </cell>
          <cell r="L3346" t="str">
            <v>TASA FIJA</v>
          </cell>
          <cell r="M3346" t="str">
            <v>Nueva York</v>
          </cell>
          <cell r="Q3346" t="str">
            <v>No mercado</v>
          </cell>
          <cell r="R3346">
            <v>1.2071E-2</v>
          </cell>
          <cell r="S3346">
            <v>0</v>
          </cell>
          <cell r="T3346">
            <v>0</v>
          </cell>
          <cell r="U3346">
            <v>1.2024373999999999E-2</v>
          </cell>
          <cell r="V3346">
            <v>0</v>
          </cell>
          <cell r="W3346">
            <v>0</v>
          </cell>
          <cell r="X3346">
            <v>9.1470000000000006E-3</v>
          </cell>
          <cell r="Y3346">
            <v>0</v>
          </cell>
          <cell r="Z3346">
            <v>0</v>
          </cell>
          <cell r="AA3346"/>
          <cell r="AB3346"/>
          <cell r="AC3346"/>
          <cell r="AD3346"/>
          <cell r="AE3346"/>
          <cell r="AF3346"/>
          <cell r="AG3346"/>
          <cell r="AH3346"/>
          <cell r="AI3346"/>
          <cell r="AJ3346"/>
          <cell r="AK3346"/>
          <cell r="AL3346"/>
        </row>
        <row r="3347">
          <cell r="D3347" t="str">
            <v>UCP</v>
          </cell>
          <cell r="J3347" t="str">
            <v>AMPARO/EXCEPCIÓN UCP</v>
          </cell>
          <cell r="L3347" t="str">
            <v>TASA FIJA</v>
          </cell>
          <cell r="M3347" t="str">
            <v>Argentina</v>
          </cell>
          <cell r="Q3347" t="str">
            <v>No mercado</v>
          </cell>
          <cell r="R3347">
            <v>2.9291999999999999E-2</v>
          </cell>
          <cell r="S3347">
            <v>0</v>
          </cell>
          <cell r="T3347">
            <v>0</v>
          </cell>
          <cell r="U3347">
            <v>2.9177379E-2</v>
          </cell>
          <cell r="V3347">
            <v>0</v>
          </cell>
          <cell r="W3347">
            <v>0</v>
          </cell>
          <cell r="X3347">
            <v>2.2196E-2</v>
          </cell>
          <cell r="Y3347">
            <v>0</v>
          </cell>
          <cell r="Z3347">
            <v>0</v>
          </cell>
          <cell r="AA3347"/>
          <cell r="AB3347"/>
          <cell r="AC3347"/>
          <cell r="AD3347"/>
          <cell r="AE3347"/>
          <cell r="AF3347"/>
          <cell r="AG3347"/>
          <cell r="AH3347"/>
          <cell r="AI3347"/>
          <cell r="AJ3347"/>
          <cell r="AK3347"/>
          <cell r="AL3347"/>
        </row>
        <row r="3348">
          <cell r="D3348" t="str">
            <v>UCP</v>
          </cell>
          <cell r="J3348" t="str">
            <v>AMPARO/EXCEPCIÓN UCP</v>
          </cell>
          <cell r="L3348" t="str">
            <v>TASA FIJA</v>
          </cell>
          <cell r="M3348" t="str">
            <v>Argentina</v>
          </cell>
          <cell r="Q3348" t="str">
            <v>No mercado</v>
          </cell>
          <cell r="R3348">
            <v>8.6550000000000002E-2</v>
          </cell>
          <cell r="S3348">
            <v>0</v>
          </cell>
          <cell r="T3348">
            <v>0</v>
          </cell>
          <cell r="U3348">
            <v>8.6212176000000001E-2</v>
          </cell>
          <cell r="V3348">
            <v>0</v>
          </cell>
          <cell r="W3348">
            <v>0</v>
          </cell>
          <cell r="X3348">
            <v>6.5584000000000003E-2</v>
          </cell>
          <cell r="Y3348">
            <v>0</v>
          </cell>
          <cell r="Z3348">
            <v>0</v>
          </cell>
          <cell r="AA3348"/>
          <cell r="AB3348"/>
          <cell r="AC3348"/>
          <cell r="AD3348"/>
          <cell r="AE3348"/>
          <cell r="AF3348"/>
          <cell r="AG3348"/>
          <cell r="AH3348"/>
          <cell r="AI3348"/>
          <cell r="AJ3348"/>
          <cell r="AK3348"/>
          <cell r="AL3348"/>
        </row>
        <row r="3349">
          <cell r="D3349" t="str">
            <v>UCP</v>
          </cell>
          <cell r="J3349" t="str">
            <v>AMPARO/EXCEPCIÓN UCP</v>
          </cell>
          <cell r="L3349" t="str">
            <v>TASA FIJA</v>
          </cell>
          <cell r="M3349" t="str">
            <v>Nueva York</v>
          </cell>
          <cell r="Q3349" t="str">
            <v>No mercado</v>
          </cell>
          <cell r="R3349">
            <v>0.13538900000000001</v>
          </cell>
          <cell r="S3349">
            <v>0</v>
          </cell>
          <cell r="T3349">
            <v>0</v>
          </cell>
          <cell r="U3349">
            <v>0.13486052500000001</v>
          </cell>
          <cell r="V3349">
            <v>0</v>
          </cell>
          <cell r="W3349">
            <v>0</v>
          </cell>
          <cell r="X3349">
            <v>0.102593</v>
          </cell>
          <cell r="Y3349">
            <v>0</v>
          </cell>
          <cell r="Z3349">
            <v>0</v>
          </cell>
          <cell r="AA3349"/>
          <cell r="AB3349"/>
          <cell r="AC3349"/>
          <cell r="AD3349"/>
          <cell r="AE3349"/>
          <cell r="AF3349"/>
          <cell r="AG3349"/>
          <cell r="AH3349"/>
          <cell r="AI3349"/>
          <cell r="AJ3349"/>
          <cell r="AK3349"/>
          <cell r="AL3349"/>
        </row>
        <row r="3350">
          <cell r="D3350" t="str">
            <v>UCP</v>
          </cell>
          <cell r="J3350" t="str">
            <v>AMPARO/EXCEPCIÓN UCP</v>
          </cell>
          <cell r="L3350" t="str">
            <v>TASA FIJA</v>
          </cell>
          <cell r="M3350" t="str">
            <v>Argentina</v>
          </cell>
          <cell r="Q3350" t="str">
            <v>No mercado</v>
          </cell>
          <cell r="R3350">
            <v>0.84920899999999999</v>
          </cell>
          <cell r="S3350">
            <v>0</v>
          </cell>
          <cell r="T3350">
            <v>0</v>
          </cell>
          <cell r="U3350">
            <v>0.84589393600000007</v>
          </cell>
          <cell r="V3350">
            <v>0</v>
          </cell>
          <cell r="W3350">
            <v>0</v>
          </cell>
          <cell r="X3350">
            <v>0.64349800000000001</v>
          </cell>
          <cell r="Y3350">
            <v>0</v>
          </cell>
          <cell r="Z3350">
            <v>0</v>
          </cell>
          <cell r="AA3350"/>
          <cell r="AB3350"/>
          <cell r="AC3350"/>
          <cell r="AD3350"/>
          <cell r="AE3350"/>
          <cell r="AF3350"/>
          <cell r="AG3350"/>
          <cell r="AH3350"/>
          <cell r="AI3350"/>
          <cell r="AJ3350"/>
          <cell r="AK3350"/>
          <cell r="AL3350"/>
        </row>
        <row r="3351">
          <cell r="D3351" t="str">
            <v>USD</v>
          </cell>
          <cell r="J3351" t="str">
            <v>AMPARO/EXCEPCIÓN USD</v>
          </cell>
          <cell r="L3351" t="str">
            <v>TASA FIJA</v>
          </cell>
          <cell r="M3351" t="str">
            <v>Nueva York</v>
          </cell>
          <cell r="Q3351" t="str">
            <v>No mercado</v>
          </cell>
          <cell r="R3351">
            <v>2.5000000000000001E-2</v>
          </cell>
          <cell r="S3351">
            <v>0</v>
          </cell>
          <cell r="T3351">
            <v>0</v>
          </cell>
          <cell r="U3351">
            <v>2.5000000000000001E-2</v>
          </cell>
          <cell r="V3351">
            <v>0</v>
          </cell>
          <cell r="W3351">
            <v>0</v>
          </cell>
          <cell r="X3351">
            <v>2.5000000000000001E-2</v>
          </cell>
          <cell r="Y3351">
            <v>0</v>
          </cell>
          <cell r="Z3351">
            <v>0</v>
          </cell>
          <cell r="AA3351"/>
          <cell r="AB3351"/>
          <cell r="AC3351"/>
          <cell r="AD3351"/>
          <cell r="AE3351"/>
          <cell r="AF3351"/>
          <cell r="AG3351"/>
          <cell r="AH3351"/>
          <cell r="AI3351"/>
          <cell r="AJ3351"/>
          <cell r="AK3351"/>
          <cell r="AL3351"/>
        </row>
        <row r="3352">
          <cell r="D3352" t="str">
            <v>USD</v>
          </cell>
          <cell r="J3352" t="str">
            <v>AMPARO/EXCEPCIÓN USD</v>
          </cell>
          <cell r="L3352" t="str">
            <v>TASA FIJA</v>
          </cell>
          <cell r="M3352" t="str">
            <v>Nueva York</v>
          </cell>
          <cell r="Q3352" t="str">
            <v>No mercado</v>
          </cell>
          <cell r="R3352">
            <v>6.7000000000000004E-2</v>
          </cell>
          <cell r="S3352">
            <v>0</v>
          </cell>
          <cell r="T3352">
            <v>0</v>
          </cell>
          <cell r="U3352">
            <v>6.7000000000000004E-2</v>
          </cell>
          <cell r="V3352">
            <v>0</v>
          </cell>
          <cell r="W3352">
            <v>0</v>
          </cell>
          <cell r="X3352">
            <v>6.7000000000000004E-2</v>
          </cell>
          <cell r="Y3352">
            <v>0</v>
          </cell>
          <cell r="Z3352">
            <v>0</v>
          </cell>
          <cell r="AA3352"/>
          <cell r="AB3352"/>
          <cell r="AC3352"/>
          <cell r="AD3352"/>
          <cell r="AE3352"/>
          <cell r="AF3352"/>
          <cell r="AG3352"/>
          <cell r="AH3352"/>
          <cell r="AI3352"/>
          <cell r="AJ3352"/>
          <cell r="AK3352"/>
          <cell r="AL3352"/>
        </row>
        <row r="3353">
          <cell r="D3353" t="str">
            <v>USD</v>
          </cell>
          <cell r="J3353" t="str">
            <v>AMPARO/EXCEPCIÓN USD</v>
          </cell>
          <cell r="L3353" t="str">
            <v>TASA FIJA</v>
          </cell>
          <cell r="M3353" t="str">
            <v>Nueva York</v>
          </cell>
          <cell r="Q3353" t="str">
            <v>No mercado</v>
          </cell>
          <cell r="R3353">
            <v>7.1999999999999995E-2</v>
          </cell>
          <cell r="S3353">
            <v>0</v>
          </cell>
          <cell r="T3353">
            <v>0</v>
          </cell>
          <cell r="U3353">
            <v>7.1999999999999995E-2</v>
          </cell>
          <cell r="V3353">
            <v>0</v>
          </cell>
          <cell r="W3353">
            <v>0</v>
          </cell>
          <cell r="X3353">
            <v>7.1999999999999995E-2</v>
          </cell>
          <cell r="Y3353">
            <v>0</v>
          </cell>
          <cell r="Z3353">
            <v>0</v>
          </cell>
          <cell r="AA3353"/>
          <cell r="AB3353"/>
          <cell r="AC3353"/>
          <cell r="AD3353"/>
          <cell r="AE3353"/>
          <cell r="AF3353"/>
          <cell r="AG3353"/>
          <cell r="AH3353"/>
          <cell r="AI3353"/>
          <cell r="AJ3353"/>
          <cell r="AK3353"/>
          <cell r="AL3353"/>
        </row>
        <row r="3354">
          <cell r="D3354" t="str">
            <v>USD</v>
          </cell>
          <cell r="J3354" t="str">
            <v>AMPARO/EXCEPCIÓN USD</v>
          </cell>
          <cell r="L3354" t="str">
            <v>TASA FIJA</v>
          </cell>
          <cell r="M3354" t="str">
            <v>Nueva York</v>
          </cell>
          <cell r="Q3354" t="str">
            <v>No mercado</v>
          </cell>
          <cell r="R3354">
            <v>0.1</v>
          </cell>
          <cell r="S3354">
            <v>0</v>
          </cell>
          <cell r="T3354">
            <v>0</v>
          </cell>
          <cell r="U3354">
            <v>0.10000001</v>
          </cell>
          <cell r="V3354">
            <v>0</v>
          </cell>
          <cell r="W3354">
            <v>0</v>
          </cell>
          <cell r="X3354">
            <v>0.1</v>
          </cell>
          <cell r="Y3354">
            <v>0</v>
          </cell>
          <cell r="Z3354">
            <v>0</v>
          </cell>
          <cell r="AA3354"/>
          <cell r="AB3354"/>
          <cell r="AC3354"/>
          <cell r="AD3354"/>
          <cell r="AE3354"/>
          <cell r="AF3354"/>
          <cell r="AG3354"/>
          <cell r="AH3354"/>
          <cell r="AI3354"/>
          <cell r="AJ3354"/>
          <cell r="AK3354"/>
          <cell r="AL3354"/>
        </row>
        <row r="3355">
          <cell r="D3355" t="str">
            <v>USD</v>
          </cell>
          <cell r="J3355" t="str">
            <v>AMPARO/EXCEPCIÓN USD</v>
          </cell>
          <cell r="L3355" t="str">
            <v>TASA FIJA</v>
          </cell>
          <cell r="M3355" t="str">
            <v>Nueva York</v>
          </cell>
          <cell r="Q3355" t="str">
            <v>No mercado</v>
          </cell>
          <cell r="R3355">
            <v>0.13400000000000001</v>
          </cell>
          <cell r="S3355">
            <v>0</v>
          </cell>
          <cell r="T3355">
            <v>0</v>
          </cell>
          <cell r="U3355">
            <v>0.13400000000000001</v>
          </cell>
          <cell r="V3355">
            <v>0</v>
          </cell>
          <cell r="W3355">
            <v>0</v>
          </cell>
          <cell r="X3355">
            <v>0.13400000000000001</v>
          </cell>
          <cell r="Y3355">
            <v>0</v>
          </cell>
          <cell r="Z3355">
            <v>0</v>
          </cell>
          <cell r="AA3355"/>
          <cell r="AB3355"/>
          <cell r="AC3355"/>
          <cell r="AD3355"/>
          <cell r="AE3355"/>
          <cell r="AF3355"/>
          <cell r="AG3355"/>
          <cell r="AH3355"/>
          <cell r="AI3355"/>
          <cell r="AJ3355"/>
          <cell r="AK3355"/>
          <cell r="AL3355"/>
        </row>
        <row r="3356">
          <cell r="D3356" t="str">
            <v>USD</v>
          </cell>
          <cell r="J3356" t="str">
            <v>AMPARO/EXCEPCIÓN USD</v>
          </cell>
          <cell r="L3356" t="str">
            <v>TASA FIJA</v>
          </cell>
          <cell r="M3356" t="str">
            <v>Nueva York</v>
          </cell>
          <cell r="Q3356" t="str">
            <v>No mercado</v>
          </cell>
          <cell r="R3356">
            <v>0.13564999999999999</v>
          </cell>
          <cell r="S3356">
            <v>0</v>
          </cell>
          <cell r="T3356">
            <v>0</v>
          </cell>
          <cell r="U3356">
            <v>0.13564999999999999</v>
          </cell>
          <cell r="V3356">
            <v>0</v>
          </cell>
          <cell r="W3356">
            <v>0</v>
          </cell>
          <cell r="X3356">
            <v>0.13564999999999999</v>
          </cell>
          <cell r="Y3356">
            <v>0</v>
          </cell>
          <cell r="Z3356">
            <v>0</v>
          </cell>
          <cell r="AA3356"/>
          <cell r="AB3356"/>
          <cell r="AC3356"/>
          <cell r="AD3356"/>
          <cell r="AE3356"/>
          <cell r="AF3356"/>
          <cell r="AG3356"/>
          <cell r="AH3356"/>
          <cell r="AI3356"/>
          <cell r="AJ3356"/>
          <cell r="AK3356"/>
          <cell r="AL3356"/>
        </row>
        <row r="3357">
          <cell r="D3357" t="str">
            <v>USD</v>
          </cell>
          <cell r="J3357" t="str">
            <v>AMPARO/EXCEPCIÓN USD</v>
          </cell>
          <cell r="L3357" t="str">
            <v>TASA FIJA</v>
          </cell>
          <cell r="M3357" t="str">
            <v>Nueva York</v>
          </cell>
          <cell r="Q3357" t="str">
            <v>No mercado</v>
          </cell>
          <cell r="R3357">
            <v>0.36</v>
          </cell>
          <cell r="S3357">
            <v>0</v>
          </cell>
          <cell r="T3357">
            <v>0</v>
          </cell>
          <cell r="U3357">
            <v>0.36000009999999999</v>
          </cell>
          <cell r="V3357">
            <v>0</v>
          </cell>
          <cell r="W3357">
            <v>0</v>
          </cell>
          <cell r="X3357">
            <v>0.36</v>
          </cell>
          <cell r="Y3357">
            <v>0</v>
          </cell>
          <cell r="Z3357">
            <v>0</v>
          </cell>
          <cell r="AA3357"/>
          <cell r="AB3357"/>
          <cell r="AC3357"/>
          <cell r="AD3357"/>
          <cell r="AE3357"/>
          <cell r="AF3357"/>
          <cell r="AG3357"/>
          <cell r="AH3357"/>
          <cell r="AI3357"/>
          <cell r="AJ3357"/>
          <cell r="AK3357"/>
          <cell r="AL3357"/>
        </row>
        <row r="3358">
          <cell r="D3358" t="str">
            <v>USD</v>
          </cell>
          <cell r="J3358" t="str">
            <v>AMPARO/EXCEPCIÓN USD</v>
          </cell>
          <cell r="L3358" t="str">
            <v>TASA FIJA</v>
          </cell>
          <cell r="M3358" t="str">
            <v>Nueva York</v>
          </cell>
          <cell r="Q3358" t="str">
            <v>No mercado</v>
          </cell>
          <cell r="R3358">
            <v>0.39300000000000002</v>
          </cell>
          <cell r="S3358">
            <v>0</v>
          </cell>
          <cell r="T3358">
            <v>0</v>
          </cell>
          <cell r="U3358">
            <v>0.39300000999999996</v>
          </cell>
          <cell r="V3358">
            <v>0</v>
          </cell>
          <cell r="W3358">
            <v>0</v>
          </cell>
          <cell r="X3358">
            <v>0.39300000000000002</v>
          </cell>
          <cell r="Y3358">
            <v>0</v>
          </cell>
          <cell r="Z3358">
            <v>0</v>
          </cell>
          <cell r="AA3358"/>
          <cell r="AB3358"/>
          <cell r="AC3358"/>
          <cell r="AD3358"/>
          <cell r="AE3358"/>
          <cell r="AF3358"/>
          <cell r="AG3358"/>
          <cell r="AH3358"/>
          <cell r="AI3358"/>
          <cell r="AJ3358"/>
          <cell r="AK3358"/>
          <cell r="AL3358"/>
        </row>
        <row r="3359">
          <cell r="D3359" t="str">
            <v>USD</v>
          </cell>
          <cell r="J3359" t="str">
            <v>AMPARO/EXCEPCIÓN USD</v>
          </cell>
          <cell r="L3359" t="str">
            <v>TASA FIJA</v>
          </cell>
          <cell r="M3359" t="str">
            <v>Nueva York</v>
          </cell>
          <cell r="Q3359" t="str">
            <v>No mercado</v>
          </cell>
          <cell r="R3359">
            <v>0.53600000000000003</v>
          </cell>
          <cell r="S3359">
            <v>0</v>
          </cell>
          <cell r="T3359">
            <v>0</v>
          </cell>
          <cell r="U3359">
            <v>0.53600000999999997</v>
          </cell>
          <cell r="V3359">
            <v>0</v>
          </cell>
          <cell r="W3359">
            <v>0</v>
          </cell>
          <cell r="X3359">
            <v>0.53600000000000003</v>
          </cell>
          <cell r="Y3359">
            <v>0</v>
          </cell>
          <cell r="Z3359">
            <v>0</v>
          </cell>
          <cell r="AA3359"/>
          <cell r="AB3359"/>
          <cell r="AC3359"/>
          <cell r="AD3359"/>
          <cell r="AE3359"/>
          <cell r="AF3359"/>
          <cell r="AG3359"/>
          <cell r="AH3359"/>
          <cell r="AI3359"/>
          <cell r="AJ3359"/>
          <cell r="AK3359"/>
          <cell r="AL3359"/>
        </row>
        <row r="3360">
          <cell r="D3360" t="str">
            <v>USD</v>
          </cell>
          <cell r="J3360" t="str">
            <v>AMPARO/EXCEPCIÓN USD</v>
          </cell>
          <cell r="L3360" t="str">
            <v>TASA FIJA</v>
          </cell>
          <cell r="M3360" t="str">
            <v>Argentina</v>
          </cell>
          <cell r="Q3360" t="str">
            <v>No mercado</v>
          </cell>
          <cell r="R3360">
            <v>0.91116200000000003</v>
          </cell>
          <cell r="S3360">
            <v>0</v>
          </cell>
          <cell r="T3360">
            <v>0</v>
          </cell>
          <cell r="U3360">
            <v>0.91116200999999997</v>
          </cell>
          <cell r="V3360">
            <v>0</v>
          </cell>
          <cell r="W3360">
            <v>0</v>
          </cell>
          <cell r="X3360">
            <v>0.91116200000000003</v>
          </cell>
          <cell r="Y3360">
            <v>0</v>
          </cell>
          <cell r="Z3360">
            <v>0</v>
          </cell>
          <cell r="AA3360"/>
          <cell r="AB3360"/>
          <cell r="AC3360"/>
          <cell r="AD3360"/>
          <cell r="AE3360"/>
          <cell r="AF3360"/>
          <cell r="AG3360"/>
          <cell r="AH3360"/>
          <cell r="AI3360"/>
          <cell r="AJ3360"/>
          <cell r="AK3360"/>
          <cell r="AL3360"/>
        </row>
        <row r="3361">
          <cell r="D3361" t="str">
            <v>USD</v>
          </cell>
          <cell r="J3361" t="str">
            <v>AMPARO/EXCEPCIÓN USD</v>
          </cell>
          <cell r="L3361" t="str">
            <v>TASA FIJA</v>
          </cell>
          <cell r="M3361" t="str">
            <v>Argentina</v>
          </cell>
          <cell r="Q3361" t="str">
            <v>No mercado</v>
          </cell>
          <cell r="R3361">
            <v>2.904166</v>
          </cell>
          <cell r="S3361">
            <v>0</v>
          </cell>
          <cell r="T3361">
            <v>0</v>
          </cell>
          <cell r="U3361">
            <v>2.904166</v>
          </cell>
          <cell r="V3361">
            <v>0</v>
          </cell>
          <cell r="W3361">
            <v>0</v>
          </cell>
          <cell r="X3361">
            <v>2.904166</v>
          </cell>
          <cell r="Y3361">
            <v>0</v>
          </cell>
          <cell r="Z3361">
            <v>0</v>
          </cell>
          <cell r="AA3361"/>
          <cell r="AB3361"/>
          <cell r="AC3361"/>
          <cell r="AD3361"/>
          <cell r="AE3361"/>
          <cell r="AF3361"/>
          <cell r="AG3361"/>
          <cell r="AH3361"/>
          <cell r="AI3361"/>
          <cell r="AJ3361"/>
          <cell r="AK3361"/>
          <cell r="AL3361"/>
        </row>
        <row r="3362">
          <cell r="D3362" t="str">
            <v>USD</v>
          </cell>
          <cell r="J3362" t="str">
            <v>AMPARO/EXCEPCIÓN USD</v>
          </cell>
          <cell r="L3362" t="str">
            <v>TASA FIJA</v>
          </cell>
          <cell r="M3362" t="str">
            <v>Nueva York</v>
          </cell>
          <cell r="Q3362" t="str">
            <v>No mercado</v>
          </cell>
          <cell r="R3362">
            <v>5.1029999999999998</v>
          </cell>
          <cell r="S3362">
            <v>0</v>
          </cell>
          <cell r="T3362">
            <v>0</v>
          </cell>
          <cell r="U3362">
            <v>5.1029999999999998</v>
          </cell>
          <cell r="V3362">
            <v>0</v>
          </cell>
          <cell r="W3362">
            <v>0</v>
          </cell>
          <cell r="X3362">
            <v>5.1029999999999998</v>
          </cell>
          <cell r="Y3362">
            <v>0</v>
          </cell>
          <cell r="Z3362">
            <v>0</v>
          </cell>
          <cell r="AA3362"/>
          <cell r="AB3362"/>
          <cell r="AC3362"/>
          <cell r="AD3362"/>
          <cell r="AE3362"/>
          <cell r="AF3362"/>
          <cell r="AG3362"/>
          <cell r="AH3362"/>
          <cell r="AI3362"/>
          <cell r="AJ3362"/>
          <cell r="AK3362"/>
          <cell r="AL3362"/>
        </row>
        <row r="3363">
          <cell r="D3363" t="str">
            <v>ARP</v>
          </cell>
          <cell r="J3363" t="str">
            <v>AVALES</v>
          </cell>
          <cell r="L3363" t="str">
            <v>TASA FIJA</v>
          </cell>
          <cell r="M3363" t="str">
            <v>Externa</v>
          </cell>
          <cell r="Q3363" t="str">
            <v>No mercado</v>
          </cell>
          <cell r="R3363">
            <v>41.623384999999999</v>
          </cell>
          <cell r="S3363">
            <v>0</v>
          </cell>
          <cell r="T3363">
            <v>0</v>
          </cell>
          <cell r="U3363">
            <v>40.275226150000002</v>
          </cell>
          <cell r="V3363">
            <v>0</v>
          </cell>
          <cell r="W3363">
            <v>0</v>
          </cell>
          <cell r="X3363">
            <v>29.908455</v>
          </cell>
          <cell r="Y3363">
            <v>0</v>
          </cell>
          <cell r="Z3363">
            <v>0</v>
          </cell>
          <cell r="AA3363"/>
          <cell r="AB3363"/>
          <cell r="AC3363"/>
          <cell r="AD3363"/>
          <cell r="AE3363"/>
          <cell r="AF3363"/>
          <cell r="AG3363"/>
          <cell r="AH3363"/>
          <cell r="AI3363"/>
          <cell r="AJ3363"/>
          <cell r="AK3363"/>
          <cell r="AL3363"/>
        </row>
        <row r="3364">
          <cell r="D3364" t="str">
            <v>ARP</v>
          </cell>
          <cell r="J3364" t="str">
            <v>AVALES</v>
          </cell>
          <cell r="L3364" t="str">
            <v>TASA FIJA</v>
          </cell>
          <cell r="M3364" t="str">
            <v>Externa</v>
          </cell>
          <cell r="Q3364" t="str">
            <v>No mercado</v>
          </cell>
          <cell r="R3364">
            <v>62.295003999999992</v>
          </cell>
          <cell r="S3364">
            <v>0</v>
          </cell>
          <cell r="T3364">
            <v>0</v>
          </cell>
          <cell r="U3364">
            <v>60.277301614999999</v>
          </cell>
          <cell r="V3364">
            <v>0</v>
          </cell>
          <cell r="W3364">
            <v>0</v>
          </cell>
          <cell r="X3364">
            <v>44.762031</v>
          </cell>
          <cell r="Y3364">
            <v>0</v>
          </cell>
          <cell r="Z3364">
            <v>0</v>
          </cell>
          <cell r="AA3364"/>
          <cell r="AB3364"/>
          <cell r="AC3364"/>
          <cell r="AD3364"/>
          <cell r="AE3364"/>
          <cell r="AF3364"/>
          <cell r="AG3364"/>
          <cell r="AH3364"/>
          <cell r="AI3364"/>
          <cell r="AJ3364"/>
          <cell r="AK3364"/>
          <cell r="AL3364"/>
        </row>
        <row r="3365">
          <cell r="D3365" t="str">
            <v>USD</v>
          </cell>
          <cell r="J3365" t="str">
            <v>AVALES</v>
          </cell>
          <cell r="L3365" t="str">
            <v>TASA FIJA</v>
          </cell>
          <cell r="M3365" t="str">
            <v>Externa</v>
          </cell>
          <cell r="Q3365" t="str">
            <v>No mercado</v>
          </cell>
          <cell r="R3365">
            <v>263.47391100000004</v>
          </cell>
          <cell r="S3365">
            <v>0</v>
          </cell>
          <cell r="T3365">
            <v>0</v>
          </cell>
          <cell r="U3365">
            <v>263.47391102</v>
          </cell>
          <cell r="V3365">
            <v>0</v>
          </cell>
          <cell r="W3365">
            <v>0</v>
          </cell>
          <cell r="X3365">
            <v>257.63548800000001</v>
          </cell>
          <cell r="Y3365">
            <v>0</v>
          </cell>
          <cell r="Z3365">
            <v>0</v>
          </cell>
          <cell r="AA3365"/>
          <cell r="AB3365"/>
          <cell r="AC3365"/>
          <cell r="AD3365"/>
          <cell r="AE3365"/>
          <cell r="AF3365"/>
          <cell r="AG3365"/>
          <cell r="AH3365"/>
          <cell r="AI3365"/>
          <cell r="AJ3365"/>
          <cell r="AK3365"/>
          <cell r="AL3365"/>
        </row>
        <row r="3366">
          <cell r="D3366" t="str">
            <v>AUD</v>
          </cell>
          <cell r="J3366" t="str">
            <v>BANCA</v>
          </cell>
          <cell r="L3366" t="str">
            <v>TASA FIJA</v>
          </cell>
          <cell r="M3366" t="str">
            <v>Externa</v>
          </cell>
          <cell r="Q3366" t="str">
            <v>No mercado</v>
          </cell>
          <cell r="R3366">
            <v>0.19516799999999998</v>
          </cell>
          <cell r="S3366">
            <v>0</v>
          </cell>
          <cell r="T3366">
            <v>0</v>
          </cell>
          <cell r="U3366">
            <v>0.18835982800000001</v>
          </cell>
          <cell r="V3366">
            <v>0</v>
          </cell>
          <cell r="W3366">
            <v>0</v>
          </cell>
          <cell r="X3366">
            <v>0.18337600000000001</v>
          </cell>
          <cell r="Y3366">
            <v>0</v>
          </cell>
          <cell r="Z3366">
            <v>0</v>
          </cell>
          <cell r="AA3366"/>
          <cell r="AB3366"/>
          <cell r="AC3366"/>
          <cell r="AD3366"/>
          <cell r="AE3366"/>
          <cell r="AF3366"/>
          <cell r="AG3366"/>
          <cell r="AH3366"/>
          <cell r="AI3366"/>
          <cell r="AJ3366"/>
          <cell r="AK3366"/>
          <cell r="AL3366"/>
        </row>
        <row r="3367">
          <cell r="D3367" t="str">
            <v>USD</v>
          </cell>
          <cell r="J3367" t="str">
            <v>BANCA</v>
          </cell>
          <cell r="L3367" t="str">
            <v>TASA FIJA</v>
          </cell>
          <cell r="M3367" t="str">
            <v>Externa</v>
          </cell>
          <cell r="Q3367" t="str">
            <v>No mercado</v>
          </cell>
          <cell r="R3367">
            <v>0.47003200000000001</v>
          </cell>
          <cell r="S3367">
            <v>0</v>
          </cell>
          <cell r="T3367">
            <v>0</v>
          </cell>
          <cell r="U3367">
            <v>0.46080835000000003</v>
          </cell>
          <cell r="V3367">
            <v>0</v>
          </cell>
          <cell r="W3367">
            <v>0</v>
          </cell>
          <cell r="X3367">
            <v>0.451623</v>
          </cell>
          <cell r="Y3367">
            <v>0</v>
          </cell>
          <cell r="Z3367">
            <v>0</v>
          </cell>
          <cell r="AA3367"/>
          <cell r="AB3367"/>
          <cell r="AC3367"/>
          <cell r="AD3367"/>
          <cell r="AE3367"/>
          <cell r="AF3367"/>
          <cell r="AG3367"/>
          <cell r="AH3367"/>
          <cell r="AI3367"/>
          <cell r="AJ3367"/>
          <cell r="AK3367"/>
          <cell r="AL3367"/>
        </row>
        <row r="3368">
          <cell r="D3368" t="str">
            <v>EUR</v>
          </cell>
          <cell r="J3368" t="str">
            <v>BANCA</v>
          </cell>
          <cell r="L3368" t="str">
            <v>TASA FIJA</v>
          </cell>
          <cell r="M3368" t="str">
            <v>Argentina</v>
          </cell>
          <cell r="Q3368" t="str">
            <v>No mercado</v>
          </cell>
          <cell r="R3368">
            <v>2.6495229999999999</v>
          </cell>
          <cell r="S3368">
            <v>0</v>
          </cell>
          <cell r="T3368">
            <v>0</v>
          </cell>
          <cell r="U3368">
            <v>2.726362715</v>
          </cell>
          <cell r="V3368">
            <v>0</v>
          </cell>
          <cell r="W3368">
            <v>0</v>
          </cell>
          <cell r="X3368">
            <v>2.9292790000000002</v>
          </cell>
          <cell r="Y3368">
            <v>0</v>
          </cell>
          <cell r="Z3368">
            <v>0</v>
          </cell>
          <cell r="AA3368"/>
          <cell r="AB3368"/>
          <cell r="AC3368"/>
          <cell r="AD3368"/>
          <cell r="AE3368"/>
          <cell r="AF3368"/>
          <cell r="AG3368"/>
          <cell r="AH3368"/>
          <cell r="AI3368"/>
          <cell r="AJ3368"/>
          <cell r="AK3368"/>
          <cell r="AL3368"/>
        </row>
        <row r="3369">
          <cell r="D3369" t="str">
            <v>EUR</v>
          </cell>
          <cell r="J3369" t="str">
            <v>BANCA</v>
          </cell>
          <cell r="L3369" t="str">
            <v>TASA FIJA</v>
          </cell>
          <cell r="M3369" t="str">
            <v>Argentina</v>
          </cell>
          <cell r="Q3369" t="str">
            <v>No mercado</v>
          </cell>
          <cell r="R3369">
            <v>2.9038539999999999</v>
          </cell>
          <cell r="S3369">
            <v>0</v>
          </cell>
          <cell r="T3369">
            <v>0</v>
          </cell>
          <cell r="U3369">
            <v>3.159204355</v>
          </cell>
          <cell r="V3369">
            <v>0</v>
          </cell>
          <cell r="W3369">
            <v>0</v>
          </cell>
          <cell r="X3369">
            <v>3.54379</v>
          </cell>
          <cell r="Y3369">
            <v>0</v>
          </cell>
          <cell r="Z3369">
            <v>0</v>
          </cell>
          <cell r="AA3369"/>
          <cell r="AB3369"/>
          <cell r="AC3369"/>
          <cell r="AD3369"/>
          <cell r="AE3369"/>
          <cell r="AF3369"/>
          <cell r="AG3369"/>
          <cell r="AH3369"/>
          <cell r="AI3369"/>
          <cell r="AJ3369"/>
          <cell r="AK3369"/>
          <cell r="AL3369"/>
        </row>
        <row r="3370">
          <cell r="D3370" t="str">
            <v>EUR</v>
          </cell>
          <cell r="J3370" t="str">
            <v>BANCA</v>
          </cell>
          <cell r="L3370" t="str">
            <v>TASA FIJA</v>
          </cell>
          <cell r="M3370" t="str">
            <v>Externa</v>
          </cell>
          <cell r="Q3370" t="str">
            <v>No mercado</v>
          </cell>
          <cell r="R3370">
            <v>8.4702730000000006</v>
          </cell>
          <cell r="S3370">
            <v>0</v>
          </cell>
          <cell r="T3370">
            <v>0</v>
          </cell>
          <cell r="U3370">
            <v>8.2562873240000005</v>
          </cell>
          <cell r="V3370">
            <v>0</v>
          </cell>
          <cell r="W3370">
            <v>0</v>
          </cell>
          <cell r="X3370">
            <v>8.1882409999999997</v>
          </cell>
          <cell r="Y3370">
            <v>0</v>
          </cell>
          <cell r="Z3370">
            <v>0</v>
          </cell>
          <cell r="AA3370"/>
          <cell r="AB3370"/>
          <cell r="AC3370"/>
          <cell r="AD3370"/>
          <cell r="AE3370"/>
          <cell r="AF3370"/>
          <cell r="AG3370"/>
          <cell r="AH3370"/>
          <cell r="AI3370"/>
          <cell r="AJ3370"/>
          <cell r="AK3370"/>
          <cell r="AL3370"/>
        </row>
        <row r="3371">
          <cell r="D3371" t="str">
            <v>USD</v>
          </cell>
          <cell r="J3371" t="str">
            <v>BID</v>
          </cell>
          <cell r="L3371" t="str">
            <v>TASA FIJA</v>
          </cell>
          <cell r="M3371" t="str">
            <v>Externa</v>
          </cell>
          <cell r="Q3371" t="str">
            <v>No mercado</v>
          </cell>
          <cell r="R3371">
            <v>3.9100000000000002E-4</v>
          </cell>
          <cell r="S3371">
            <v>0</v>
          </cell>
          <cell r="T3371">
            <v>0</v>
          </cell>
          <cell r="U3371">
            <v>3.9073000000000005E-4</v>
          </cell>
          <cell r="V3371">
            <v>0</v>
          </cell>
          <cell r="W3371">
            <v>0</v>
          </cell>
          <cell r="X3371">
            <v>3.9100000000000002E-4</v>
          </cell>
          <cell r="Y3371">
            <v>0</v>
          </cell>
          <cell r="Z3371">
            <v>0</v>
          </cell>
          <cell r="AA3371"/>
          <cell r="AB3371"/>
          <cell r="AC3371"/>
          <cell r="AD3371"/>
          <cell r="AE3371"/>
          <cell r="AF3371"/>
          <cell r="AG3371"/>
          <cell r="AH3371"/>
          <cell r="AI3371"/>
          <cell r="AJ3371"/>
          <cell r="AK3371"/>
          <cell r="AL3371"/>
        </row>
        <row r="3372">
          <cell r="D3372" t="str">
            <v>USD</v>
          </cell>
          <cell r="J3372" t="str">
            <v>BID</v>
          </cell>
          <cell r="L3372" t="str">
            <v>TASA FIJA</v>
          </cell>
          <cell r="M3372" t="str">
            <v>Externa</v>
          </cell>
          <cell r="Q3372" t="str">
            <v>No mercado</v>
          </cell>
          <cell r="R3372">
            <v>0.171376</v>
          </cell>
          <cell r="S3372">
            <v>0</v>
          </cell>
          <cell r="T3372">
            <v>0</v>
          </cell>
          <cell r="U3372">
            <v>0.17137553</v>
          </cell>
          <cell r="V3372">
            <v>0</v>
          </cell>
          <cell r="W3372">
            <v>0</v>
          </cell>
          <cell r="X3372">
            <v>0.171376</v>
          </cell>
          <cell r="Y3372">
            <v>0</v>
          </cell>
          <cell r="Z3372">
            <v>0</v>
          </cell>
          <cell r="AA3372"/>
          <cell r="AB3372"/>
          <cell r="AC3372"/>
          <cell r="AD3372"/>
          <cell r="AE3372"/>
          <cell r="AF3372"/>
          <cell r="AG3372"/>
          <cell r="AH3372"/>
          <cell r="AI3372"/>
          <cell r="AJ3372"/>
          <cell r="AK3372"/>
          <cell r="AL3372"/>
        </row>
        <row r="3373">
          <cell r="D3373" t="str">
            <v>USD</v>
          </cell>
          <cell r="J3373" t="str">
            <v>BID</v>
          </cell>
          <cell r="L3373" t="str">
            <v>TASA FIJA</v>
          </cell>
          <cell r="M3373" t="str">
            <v>Externa</v>
          </cell>
          <cell r="Q3373" t="str">
            <v>No mercado</v>
          </cell>
          <cell r="R3373">
            <v>0.31646299999999999</v>
          </cell>
          <cell r="S3373">
            <v>0</v>
          </cell>
          <cell r="T3373">
            <v>0</v>
          </cell>
          <cell r="U3373">
            <v>0.31646314999999997</v>
          </cell>
          <cell r="V3373">
            <v>0</v>
          </cell>
          <cell r="W3373">
            <v>0</v>
          </cell>
          <cell r="X3373">
            <v>0.31646300000000005</v>
          </cell>
          <cell r="Y3373">
            <v>0</v>
          </cell>
          <cell r="Z3373">
            <v>0</v>
          </cell>
          <cell r="AA3373"/>
          <cell r="AB3373"/>
          <cell r="AC3373"/>
          <cell r="AD3373"/>
          <cell r="AE3373"/>
          <cell r="AF3373"/>
          <cell r="AG3373"/>
          <cell r="AH3373"/>
          <cell r="AI3373"/>
          <cell r="AJ3373"/>
          <cell r="AK3373"/>
          <cell r="AL3373"/>
        </row>
        <row r="3374">
          <cell r="D3374" t="str">
            <v>USD</v>
          </cell>
          <cell r="J3374" t="str">
            <v>BID</v>
          </cell>
          <cell r="L3374" t="str">
            <v>TASA FIJA</v>
          </cell>
          <cell r="M3374" t="str">
            <v>Externa</v>
          </cell>
          <cell r="Q3374" t="str">
            <v>No mercado</v>
          </cell>
          <cell r="R3374">
            <v>0.45</v>
          </cell>
          <cell r="S3374">
            <v>0</v>
          </cell>
          <cell r="T3374">
            <v>0</v>
          </cell>
          <cell r="U3374">
            <v>0.45000006000000004</v>
          </cell>
          <cell r="V3374">
            <v>0</v>
          </cell>
          <cell r="W3374">
            <v>0</v>
          </cell>
          <cell r="X3374">
            <v>0.415385</v>
          </cell>
          <cell r="Y3374">
            <v>0</v>
          </cell>
          <cell r="Z3374">
            <v>0</v>
          </cell>
          <cell r="AA3374"/>
          <cell r="AB3374"/>
          <cell r="AC3374"/>
          <cell r="AD3374"/>
          <cell r="AE3374"/>
          <cell r="AF3374"/>
          <cell r="AG3374"/>
          <cell r="AH3374"/>
          <cell r="AI3374"/>
          <cell r="AJ3374"/>
          <cell r="AK3374"/>
          <cell r="AL3374"/>
        </row>
        <row r="3375">
          <cell r="D3375" t="str">
            <v>USD</v>
          </cell>
          <cell r="J3375" t="str">
            <v>BID</v>
          </cell>
          <cell r="L3375" t="str">
            <v>TASA FIJA</v>
          </cell>
          <cell r="M3375" t="str">
            <v>Externa</v>
          </cell>
          <cell r="Q3375" t="str">
            <v>No mercado</v>
          </cell>
          <cell r="R3375">
            <v>0.45318199999999997</v>
          </cell>
          <cell r="S3375">
            <v>0</v>
          </cell>
          <cell r="T3375">
            <v>0</v>
          </cell>
          <cell r="U3375">
            <v>0.45318217999999999</v>
          </cell>
          <cell r="V3375">
            <v>0</v>
          </cell>
          <cell r="W3375">
            <v>0</v>
          </cell>
          <cell r="X3375">
            <v>0.45318200000000003</v>
          </cell>
          <cell r="Y3375">
            <v>0</v>
          </cell>
          <cell r="Z3375">
            <v>0</v>
          </cell>
          <cell r="AA3375"/>
          <cell r="AB3375"/>
          <cell r="AC3375"/>
          <cell r="AD3375"/>
          <cell r="AE3375"/>
          <cell r="AF3375"/>
          <cell r="AG3375"/>
          <cell r="AH3375"/>
          <cell r="AI3375"/>
          <cell r="AJ3375"/>
          <cell r="AK3375"/>
          <cell r="AL3375"/>
        </row>
        <row r="3376">
          <cell r="D3376" t="str">
            <v>USD</v>
          </cell>
          <cell r="J3376" t="str">
            <v>BID</v>
          </cell>
          <cell r="L3376" t="str">
            <v>TASA FIJA</v>
          </cell>
          <cell r="M3376" t="str">
            <v>Externa</v>
          </cell>
          <cell r="Q3376" t="str">
            <v>No mercado</v>
          </cell>
          <cell r="R3376">
            <v>0.47286600000000001</v>
          </cell>
          <cell r="S3376">
            <v>0</v>
          </cell>
          <cell r="T3376">
            <v>0</v>
          </cell>
          <cell r="U3376">
            <v>0.47286597000000002</v>
          </cell>
          <cell r="V3376">
            <v>0</v>
          </cell>
          <cell r="W3376">
            <v>0</v>
          </cell>
          <cell r="X3376">
            <v>0.47286600000000001</v>
          </cell>
          <cell r="Y3376">
            <v>0</v>
          </cell>
          <cell r="Z3376">
            <v>0</v>
          </cell>
          <cell r="AA3376"/>
          <cell r="AB3376"/>
          <cell r="AC3376"/>
          <cell r="AD3376"/>
          <cell r="AE3376"/>
          <cell r="AF3376"/>
          <cell r="AG3376"/>
          <cell r="AH3376"/>
          <cell r="AI3376"/>
          <cell r="AJ3376"/>
          <cell r="AK3376"/>
          <cell r="AL3376"/>
        </row>
        <row r="3377">
          <cell r="D3377" t="str">
            <v>USD</v>
          </cell>
          <cell r="J3377" t="str">
            <v>BID</v>
          </cell>
          <cell r="L3377" t="str">
            <v>TASA FIJA</v>
          </cell>
          <cell r="M3377" t="str">
            <v>Externa</v>
          </cell>
          <cell r="Q3377" t="str">
            <v>No mercado</v>
          </cell>
          <cell r="R3377">
            <v>0.62503799999999998</v>
          </cell>
          <cell r="S3377">
            <v>0</v>
          </cell>
          <cell r="T3377">
            <v>0</v>
          </cell>
          <cell r="U3377">
            <v>0.62503788999999998</v>
          </cell>
          <cell r="V3377">
            <v>0</v>
          </cell>
          <cell r="W3377">
            <v>0</v>
          </cell>
          <cell r="X3377">
            <v>0.62503799999999998</v>
          </cell>
          <cell r="Y3377">
            <v>0</v>
          </cell>
          <cell r="Z3377">
            <v>0</v>
          </cell>
          <cell r="AA3377"/>
          <cell r="AB3377"/>
          <cell r="AC3377"/>
          <cell r="AD3377"/>
          <cell r="AE3377"/>
          <cell r="AF3377"/>
          <cell r="AG3377"/>
          <cell r="AH3377"/>
          <cell r="AI3377"/>
          <cell r="AJ3377"/>
          <cell r="AK3377"/>
          <cell r="AL3377"/>
        </row>
        <row r="3378">
          <cell r="D3378" t="str">
            <v>USD</v>
          </cell>
          <cell r="J3378" t="str">
            <v>BID</v>
          </cell>
          <cell r="L3378" t="str">
            <v>TASA FIJA</v>
          </cell>
          <cell r="M3378" t="str">
            <v>Externa</v>
          </cell>
          <cell r="Q3378" t="str">
            <v>No mercado</v>
          </cell>
          <cell r="R3378">
            <v>0.688697</v>
          </cell>
          <cell r="S3378">
            <v>0</v>
          </cell>
          <cell r="T3378">
            <v>0</v>
          </cell>
          <cell r="U3378">
            <v>0.68869723999999999</v>
          </cell>
          <cell r="V3378">
            <v>0</v>
          </cell>
          <cell r="W3378">
            <v>0</v>
          </cell>
          <cell r="X3378">
            <v>0.688697</v>
          </cell>
          <cell r="Y3378">
            <v>0</v>
          </cell>
          <cell r="Z3378">
            <v>0</v>
          </cell>
          <cell r="AA3378"/>
          <cell r="AB3378"/>
          <cell r="AC3378"/>
          <cell r="AD3378"/>
          <cell r="AE3378"/>
          <cell r="AF3378"/>
          <cell r="AG3378"/>
          <cell r="AH3378"/>
          <cell r="AI3378"/>
          <cell r="AJ3378"/>
          <cell r="AK3378"/>
          <cell r="AL3378"/>
        </row>
        <row r="3379">
          <cell r="D3379" t="str">
            <v>USD</v>
          </cell>
          <cell r="J3379" t="str">
            <v>BID</v>
          </cell>
          <cell r="L3379" t="str">
            <v>TASA FIJA</v>
          </cell>
          <cell r="M3379" t="str">
            <v>Externa</v>
          </cell>
          <cell r="Q3379" t="str">
            <v>No mercado</v>
          </cell>
          <cell r="R3379">
            <v>0.80358499999999999</v>
          </cell>
          <cell r="S3379">
            <v>0</v>
          </cell>
          <cell r="T3379">
            <v>0</v>
          </cell>
          <cell r="U3379">
            <v>0.72322653999999997</v>
          </cell>
          <cell r="V3379">
            <v>0</v>
          </cell>
          <cell r="W3379">
            <v>0</v>
          </cell>
          <cell r="X3379">
            <v>0.72322699999999995</v>
          </cell>
          <cell r="Y3379">
            <v>0</v>
          </cell>
          <cell r="Z3379">
            <v>0</v>
          </cell>
          <cell r="AA3379"/>
          <cell r="AB3379"/>
          <cell r="AC3379"/>
          <cell r="AD3379"/>
          <cell r="AE3379"/>
          <cell r="AF3379"/>
          <cell r="AG3379"/>
          <cell r="AH3379"/>
          <cell r="AI3379"/>
          <cell r="AJ3379"/>
          <cell r="AK3379"/>
          <cell r="AL3379"/>
        </row>
        <row r="3380">
          <cell r="D3380" t="str">
            <v>USD</v>
          </cell>
          <cell r="J3380" t="str">
            <v>BID</v>
          </cell>
          <cell r="L3380" t="str">
            <v>TASA FIJA</v>
          </cell>
          <cell r="M3380" t="str">
            <v>Externa</v>
          </cell>
          <cell r="Q3380" t="str">
            <v>No mercado</v>
          </cell>
          <cell r="R3380">
            <v>0.83938999999999997</v>
          </cell>
          <cell r="S3380">
            <v>0</v>
          </cell>
          <cell r="T3380">
            <v>0</v>
          </cell>
          <cell r="U3380">
            <v>0.83939025</v>
          </cell>
          <cell r="V3380">
            <v>0</v>
          </cell>
          <cell r="W3380">
            <v>0</v>
          </cell>
          <cell r="X3380">
            <v>0.83938999999999997</v>
          </cell>
          <cell r="Y3380">
            <v>0</v>
          </cell>
          <cell r="Z3380">
            <v>0</v>
          </cell>
          <cell r="AA3380"/>
          <cell r="AB3380"/>
          <cell r="AC3380"/>
          <cell r="AD3380"/>
          <cell r="AE3380"/>
          <cell r="AF3380"/>
          <cell r="AG3380"/>
          <cell r="AH3380"/>
          <cell r="AI3380"/>
          <cell r="AJ3380"/>
          <cell r="AK3380"/>
          <cell r="AL3380"/>
        </row>
        <row r="3381">
          <cell r="D3381" t="str">
            <v>USD</v>
          </cell>
          <cell r="J3381" t="str">
            <v>BID</v>
          </cell>
          <cell r="L3381" t="str">
            <v>TASA FIJA</v>
          </cell>
          <cell r="M3381" t="str">
            <v>Externa</v>
          </cell>
          <cell r="Q3381" t="str">
            <v>No mercado</v>
          </cell>
          <cell r="R3381">
            <v>1.2528980000000001</v>
          </cell>
          <cell r="S3381">
            <v>0</v>
          </cell>
          <cell r="T3381">
            <v>0</v>
          </cell>
          <cell r="U3381">
            <v>1.25289834</v>
          </cell>
          <cell r="V3381">
            <v>0</v>
          </cell>
          <cell r="W3381">
            <v>0</v>
          </cell>
          <cell r="X3381">
            <v>1.2528979999999998</v>
          </cell>
          <cell r="Y3381">
            <v>0</v>
          </cell>
          <cell r="Z3381">
            <v>0</v>
          </cell>
          <cell r="AA3381"/>
          <cell r="AB3381"/>
          <cell r="AC3381"/>
          <cell r="AD3381"/>
          <cell r="AE3381"/>
          <cell r="AF3381"/>
          <cell r="AG3381"/>
          <cell r="AH3381"/>
          <cell r="AI3381"/>
          <cell r="AJ3381"/>
          <cell r="AK3381"/>
          <cell r="AL3381"/>
        </row>
        <row r="3382">
          <cell r="D3382" t="str">
            <v>USD</v>
          </cell>
          <cell r="J3382" t="str">
            <v>BID</v>
          </cell>
          <cell r="L3382" t="str">
            <v>TASA FIJA</v>
          </cell>
          <cell r="M3382" t="str">
            <v>Externa</v>
          </cell>
          <cell r="Q3382" t="str">
            <v>No mercado</v>
          </cell>
          <cell r="R3382">
            <v>1.426231</v>
          </cell>
          <cell r="S3382">
            <v>0</v>
          </cell>
          <cell r="T3382">
            <v>0</v>
          </cell>
          <cell r="U3382">
            <v>1.4262306499999999</v>
          </cell>
          <cell r="V3382">
            <v>0</v>
          </cell>
          <cell r="W3382">
            <v>0</v>
          </cell>
          <cell r="X3382">
            <v>1.426231</v>
          </cell>
          <cell r="Y3382">
            <v>0</v>
          </cell>
          <cell r="Z3382">
            <v>0</v>
          </cell>
          <cell r="AA3382"/>
          <cell r="AB3382"/>
          <cell r="AC3382"/>
          <cell r="AD3382"/>
          <cell r="AE3382"/>
          <cell r="AF3382"/>
          <cell r="AG3382"/>
          <cell r="AH3382"/>
          <cell r="AI3382"/>
          <cell r="AJ3382"/>
          <cell r="AK3382"/>
          <cell r="AL3382"/>
        </row>
        <row r="3383">
          <cell r="D3383" t="str">
            <v>USD</v>
          </cell>
          <cell r="J3383" t="str">
            <v>BID</v>
          </cell>
          <cell r="L3383" t="str">
            <v>TASA FIJA</v>
          </cell>
          <cell r="M3383" t="str">
            <v>Externa</v>
          </cell>
          <cell r="Q3383" t="str">
            <v>No mercado</v>
          </cell>
          <cell r="R3383">
            <v>1.599812</v>
          </cell>
          <cell r="S3383">
            <v>0</v>
          </cell>
          <cell r="T3383">
            <v>0</v>
          </cell>
          <cell r="U3383">
            <v>1.59981185</v>
          </cell>
          <cell r="V3383">
            <v>0</v>
          </cell>
          <cell r="W3383">
            <v>0</v>
          </cell>
          <cell r="X3383">
            <v>1.5998119999999998</v>
          </cell>
          <cell r="Y3383">
            <v>0</v>
          </cell>
          <cell r="Z3383">
            <v>0</v>
          </cell>
          <cell r="AA3383"/>
          <cell r="AB3383"/>
          <cell r="AC3383"/>
          <cell r="AD3383"/>
          <cell r="AE3383"/>
          <cell r="AF3383"/>
          <cell r="AG3383"/>
          <cell r="AH3383"/>
          <cell r="AI3383"/>
          <cell r="AJ3383"/>
          <cell r="AK3383"/>
          <cell r="AL3383"/>
        </row>
        <row r="3384">
          <cell r="D3384" t="str">
            <v>USD</v>
          </cell>
          <cell r="J3384" t="str">
            <v>BID</v>
          </cell>
          <cell r="L3384" t="str">
            <v>TASA FIJA</v>
          </cell>
          <cell r="M3384" t="str">
            <v>Externa</v>
          </cell>
          <cell r="Q3384" t="str">
            <v>No mercado</v>
          </cell>
          <cell r="R3384">
            <v>1.63452</v>
          </cell>
          <cell r="S3384">
            <v>0</v>
          </cell>
          <cell r="T3384">
            <v>0</v>
          </cell>
          <cell r="U3384">
            <v>1.6345204799999999</v>
          </cell>
          <cell r="V3384">
            <v>0</v>
          </cell>
          <cell r="W3384">
            <v>0</v>
          </cell>
          <cell r="X3384">
            <v>1.63452</v>
          </cell>
          <cell r="Y3384">
            <v>0</v>
          </cell>
          <cell r="Z3384">
            <v>0</v>
          </cell>
          <cell r="AA3384"/>
          <cell r="AB3384"/>
          <cell r="AC3384"/>
          <cell r="AD3384"/>
          <cell r="AE3384"/>
          <cell r="AF3384"/>
          <cell r="AG3384"/>
          <cell r="AH3384"/>
          <cell r="AI3384"/>
          <cell r="AJ3384"/>
          <cell r="AK3384"/>
          <cell r="AL3384"/>
        </row>
        <row r="3385">
          <cell r="D3385" t="str">
            <v>USD</v>
          </cell>
          <cell r="J3385" t="str">
            <v>BID</v>
          </cell>
          <cell r="L3385" t="str">
            <v>TASA FIJA</v>
          </cell>
          <cell r="M3385" t="str">
            <v>Externa</v>
          </cell>
          <cell r="Q3385" t="str">
            <v>No mercado</v>
          </cell>
          <cell r="R3385">
            <v>1.8555999999999999</v>
          </cell>
          <cell r="S3385">
            <v>0</v>
          </cell>
          <cell r="T3385">
            <v>0</v>
          </cell>
          <cell r="U3385">
            <v>1.8556004399999999</v>
          </cell>
          <cell r="V3385">
            <v>0</v>
          </cell>
          <cell r="W3385">
            <v>0</v>
          </cell>
          <cell r="X3385">
            <v>1.8555999999999999</v>
          </cell>
          <cell r="Y3385">
            <v>0</v>
          </cell>
          <cell r="Z3385">
            <v>0</v>
          </cell>
          <cell r="AA3385"/>
          <cell r="AB3385"/>
          <cell r="AC3385"/>
          <cell r="AD3385"/>
          <cell r="AE3385"/>
          <cell r="AF3385"/>
          <cell r="AG3385"/>
          <cell r="AH3385"/>
          <cell r="AI3385"/>
          <cell r="AJ3385"/>
          <cell r="AK3385"/>
          <cell r="AL3385"/>
        </row>
        <row r="3386">
          <cell r="D3386" t="str">
            <v>USD</v>
          </cell>
          <cell r="J3386" t="str">
            <v>BID</v>
          </cell>
          <cell r="L3386" t="str">
            <v>TASA FIJA</v>
          </cell>
          <cell r="M3386" t="str">
            <v>Externa</v>
          </cell>
          <cell r="Q3386" t="str">
            <v>No mercado</v>
          </cell>
          <cell r="R3386">
            <v>1.875</v>
          </cell>
          <cell r="S3386">
            <v>0</v>
          </cell>
          <cell r="T3386">
            <v>0</v>
          </cell>
          <cell r="U3386">
            <v>1.875</v>
          </cell>
          <cell r="V3386">
            <v>0</v>
          </cell>
          <cell r="W3386">
            <v>0</v>
          </cell>
          <cell r="X3386">
            <v>1.875</v>
          </cell>
          <cell r="Y3386">
            <v>0</v>
          </cell>
          <cell r="Z3386">
            <v>0</v>
          </cell>
          <cell r="AA3386"/>
          <cell r="AB3386"/>
          <cell r="AC3386"/>
          <cell r="AD3386"/>
          <cell r="AE3386"/>
          <cell r="AF3386"/>
          <cell r="AG3386"/>
          <cell r="AH3386"/>
          <cell r="AI3386"/>
          <cell r="AJ3386"/>
          <cell r="AK3386"/>
          <cell r="AL3386"/>
        </row>
        <row r="3387">
          <cell r="D3387" t="str">
            <v>USD</v>
          </cell>
          <cell r="J3387" t="str">
            <v>BID</v>
          </cell>
          <cell r="L3387" t="str">
            <v>TASA FIJA</v>
          </cell>
          <cell r="M3387" t="str">
            <v>Externa</v>
          </cell>
          <cell r="Q3387" t="str">
            <v>No mercado</v>
          </cell>
          <cell r="R3387">
            <v>1.9375180000000001</v>
          </cell>
          <cell r="S3387">
            <v>0</v>
          </cell>
          <cell r="T3387">
            <v>0</v>
          </cell>
          <cell r="U3387">
            <v>1.9375183899999999</v>
          </cell>
          <cell r="V3387">
            <v>0</v>
          </cell>
          <cell r="W3387">
            <v>0</v>
          </cell>
          <cell r="X3387">
            <v>1.9375180000000001</v>
          </cell>
          <cell r="Y3387">
            <v>0</v>
          </cell>
          <cell r="Z3387">
            <v>0</v>
          </cell>
          <cell r="AA3387"/>
          <cell r="AB3387"/>
          <cell r="AC3387"/>
          <cell r="AD3387"/>
          <cell r="AE3387"/>
          <cell r="AF3387"/>
          <cell r="AG3387"/>
          <cell r="AH3387"/>
          <cell r="AI3387"/>
          <cell r="AJ3387"/>
          <cell r="AK3387"/>
          <cell r="AL3387"/>
        </row>
        <row r="3388">
          <cell r="D3388" t="str">
            <v>USD</v>
          </cell>
          <cell r="J3388" t="str">
            <v>BID</v>
          </cell>
          <cell r="L3388" t="str">
            <v>TASA FIJA</v>
          </cell>
          <cell r="M3388" t="str">
            <v>Externa</v>
          </cell>
          <cell r="Q3388" t="str">
            <v>No mercado</v>
          </cell>
          <cell r="R3388">
            <v>2.3829120000000001</v>
          </cell>
          <cell r="S3388">
            <v>0</v>
          </cell>
          <cell r="T3388">
            <v>0</v>
          </cell>
          <cell r="U3388">
            <v>2.3829118999999999</v>
          </cell>
          <cell r="V3388">
            <v>0</v>
          </cell>
          <cell r="W3388">
            <v>0</v>
          </cell>
          <cell r="X3388">
            <v>2.3829119999999997</v>
          </cell>
          <cell r="Y3388">
            <v>0</v>
          </cell>
          <cell r="Z3388">
            <v>0</v>
          </cell>
          <cell r="AA3388"/>
          <cell r="AB3388"/>
          <cell r="AC3388"/>
          <cell r="AD3388"/>
          <cell r="AE3388"/>
          <cell r="AF3388"/>
          <cell r="AG3388"/>
          <cell r="AH3388"/>
          <cell r="AI3388"/>
          <cell r="AJ3388"/>
          <cell r="AK3388"/>
          <cell r="AL3388"/>
        </row>
        <row r="3389">
          <cell r="D3389" t="str">
            <v>USD</v>
          </cell>
          <cell r="J3389" t="str">
            <v>BID</v>
          </cell>
          <cell r="L3389" t="str">
            <v>TASA FIJA</v>
          </cell>
          <cell r="M3389" t="str">
            <v>Externa</v>
          </cell>
          <cell r="Q3389" t="str">
            <v>No mercado</v>
          </cell>
          <cell r="R3389">
            <v>2.417754</v>
          </cell>
          <cell r="S3389">
            <v>0</v>
          </cell>
          <cell r="T3389">
            <v>0</v>
          </cell>
          <cell r="U3389">
            <v>2.4177544600000003</v>
          </cell>
          <cell r="V3389">
            <v>0</v>
          </cell>
          <cell r="W3389">
            <v>0</v>
          </cell>
          <cell r="X3389">
            <v>2.417754</v>
          </cell>
          <cell r="Y3389">
            <v>0</v>
          </cell>
          <cell r="Z3389">
            <v>0</v>
          </cell>
          <cell r="AA3389"/>
          <cell r="AB3389"/>
          <cell r="AC3389"/>
          <cell r="AD3389"/>
          <cell r="AE3389"/>
          <cell r="AF3389"/>
          <cell r="AG3389"/>
          <cell r="AH3389"/>
          <cell r="AI3389"/>
          <cell r="AJ3389"/>
          <cell r="AK3389"/>
          <cell r="AL3389"/>
        </row>
        <row r="3390">
          <cell r="D3390" t="str">
            <v>USD</v>
          </cell>
          <cell r="J3390" t="str">
            <v>BID</v>
          </cell>
          <cell r="L3390" t="str">
            <v>TASA FIJA</v>
          </cell>
          <cell r="M3390" t="str">
            <v>Externa</v>
          </cell>
          <cell r="Q3390" t="str">
            <v>No mercado</v>
          </cell>
          <cell r="R3390">
            <v>3</v>
          </cell>
          <cell r="S3390">
            <v>0</v>
          </cell>
          <cell r="T3390">
            <v>0</v>
          </cell>
          <cell r="U3390">
            <v>3</v>
          </cell>
          <cell r="V3390">
            <v>0</v>
          </cell>
          <cell r="W3390">
            <v>0</v>
          </cell>
          <cell r="X3390">
            <v>2.9249999999999998</v>
          </cell>
          <cell r="Y3390">
            <v>0</v>
          </cell>
          <cell r="Z3390">
            <v>0</v>
          </cell>
          <cell r="AA3390"/>
          <cell r="AB3390"/>
          <cell r="AC3390"/>
          <cell r="AD3390"/>
          <cell r="AE3390"/>
          <cell r="AF3390"/>
          <cell r="AG3390"/>
          <cell r="AH3390"/>
          <cell r="AI3390"/>
          <cell r="AJ3390"/>
          <cell r="AK3390"/>
          <cell r="AL3390"/>
        </row>
        <row r="3391">
          <cell r="D3391" t="str">
            <v>USD</v>
          </cell>
          <cell r="J3391" t="str">
            <v>BID</v>
          </cell>
          <cell r="L3391" t="str">
            <v>TASA FIJA</v>
          </cell>
          <cell r="M3391" t="str">
            <v>Externa</v>
          </cell>
          <cell r="Q3391" t="str">
            <v>No mercado</v>
          </cell>
          <cell r="R3391">
            <v>3.0241579999999999</v>
          </cell>
          <cell r="S3391">
            <v>0</v>
          </cell>
          <cell r="T3391">
            <v>0</v>
          </cell>
          <cell r="U3391">
            <v>2.9424241699999998</v>
          </cell>
          <cell r="V3391">
            <v>0</v>
          </cell>
          <cell r="W3391">
            <v>0</v>
          </cell>
          <cell r="X3391">
            <v>2.9424239999999999</v>
          </cell>
          <cell r="Y3391">
            <v>0</v>
          </cell>
          <cell r="Z3391">
            <v>0</v>
          </cell>
          <cell r="AA3391"/>
          <cell r="AB3391"/>
          <cell r="AC3391"/>
          <cell r="AD3391"/>
          <cell r="AE3391"/>
          <cell r="AF3391"/>
          <cell r="AG3391"/>
          <cell r="AH3391"/>
          <cell r="AI3391"/>
          <cell r="AJ3391"/>
          <cell r="AK3391"/>
          <cell r="AL3391"/>
        </row>
        <row r="3392">
          <cell r="D3392" t="str">
            <v>USD</v>
          </cell>
          <cell r="J3392" t="str">
            <v>BID</v>
          </cell>
          <cell r="L3392" t="str">
            <v>TASA FIJA</v>
          </cell>
          <cell r="M3392" t="str">
            <v>Externa</v>
          </cell>
          <cell r="Q3392" t="str">
            <v>No mercado</v>
          </cell>
          <cell r="R3392">
            <v>3.279026</v>
          </cell>
          <cell r="S3392">
            <v>0</v>
          </cell>
          <cell r="T3392">
            <v>0</v>
          </cell>
          <cell r="U3392">
            <v>3.2790258399999996</v>
          </cell>
          <cell r="V3392">
            <v>0</v>
          </cell>
          <cell r="W3392">
            <v>0</v>
          </cell>
          <cell r="X3392">
            <v>3.0267930000000001</v>
          </cell>
          <cell r="Y3392">
            <v>0</v>
          </cell>
          <cell r="Z3392">
            <v>0</v>
          </cell>
          <cell r="AA3392"/>
          <cell r="AB3392"/>
          <cell r="AC3392"/>
          <cell r="AD3392"/>
          <cell r="AE3392"/>
          <cell r="AF3392"/>
          <cell r="AG3392"/>
          <cell r="AH3392"/>
          <cell r="AI3392"/>
          <cell r="AJ3392"/>
          <cell r="AK3392"/>
          <cell r="AL3392"/>
        </row>
        <row r="3393">
          <cell r="D3393" t="str">
            <v>USD</v>
          </cell>
          <cell r="J3393" t="str">
            <v>BID</v>
          </cell>
          <cell r="L3393" t="str">
            <v>TASA FIJA</v>
          </cell>
          <cell r="M3393" t="str">
            <v>Externa</v>
          </cell>
          <cell r="Q3393" t="str">
            <v>No mercado</v>
          </cell>
          <cell r="R3393">
            <v>6.2868789999999999</v>
          </cell>
          <cell r="S3393">
            <v>0</v>
          </cell>
          <cell r="T3393">
            <v>0</v>
          </cell>
          <cell r="U3393">
            <v>6.2868789399999994</v>
          </cell>
          <cell r="V3393">
            <v>0</v>
          </cell>
          <cell r="W3393">
            <v>0</v>
          </cell>
          <cell r="X3393">
            <v>3.1434440000000001</v>
          </cell>
          <cell r="Y3393">
            <v>0</v>
          </cell>
          <cell r="Z3393">
            <v>0</v>
          </cell>
          <cell r="AA3393"/>
          <cell r="AB3393"/>
          <cell r="AC3393"/>
          <cell r="AD3393"/>
          <cell r="AE3393"/>
          <cell r="AF3393"/>
          <cell r="AG3393"/>
          <cell r="AH3393"/>
          <cell r="AI3393"/>
          <cell r="AJ3393"/>
          <cell r="AK3393"/>
          <cell r="AL3393"/>
        </row>
        <row r="3394">
          <cell r="D3394" t="str">
            <v>USD</v>
          </cell>
          <cell r="J3394" t="str">
            <v>BID</v>
          </cell>
          <cell r="L3394" t="str">
            <v>TASA FIJA</v>
          </cell>
          <cell r="M3394" t="str">
            <v>Externa</v>
          </cell>
          <cell r="Q3394" t="str">
            <v>No mercado</v>
          </cell>
          <cell r="R3394">
            <v>3.3274729999999999</v>
          </cell>
          <cell r="S3394">
            <v>0</v>
          </cell>
          <cell r="T3394">
            <v>0</v>
          </cell>
          <cell r="U3394">
            <v>3.32747305</v>
          </cell>
          <cell r="V3394">
            <v>0</v>
          </cell>
          <cell r="W3394">
            <v>0</v>
          </cell>
          <cell r="X3394">
            <v>3.3274729999999999</v>
          </cell>
          <cell r="Y3394">
            <v>0</v>
          </cell>
          <cell r="Z3394">
            <v>0</v>
          </cell>
          <cell r="AA3394"/>
          <cell r="AB3394"/>
          <cell r="AC3394"/>
          <cell r="AD3394"/>
          <cell r="AE3394"/>
          <cell r="AF3394"/>
          <cell r="AG3394"/>
          <cell r="AH3394"/>
          <cell r="AI3394"/>
          <cell r="AJ3394"/>
          <cell r="AK3394"/>
          <cell r="AL3394"/>
        </row>
        <row r="3395">
          <cell r="D3395" t="str">
            <v>USD</v>
          </cell>
          <cell r="J3395" t="str">
            <v>BID</v>
          </cell>
          <cell r="L3395" t="str">
            <v>TASA FIJA</v>
          </cell>
          <cell r="M3395" t="str">
            <v>Externa</v>
          </cell>
          <cell r="Q3395" t="str">
            <v>No mercado</v>
          </cell>
          <cell r="R3395">
            <v>3.6684909999999999</v>
          </cell>
          <cell r="S3395">
            <v>0</v>
          </cell>
          <cell r="T3395">
            <v>0</v>
          </cell>
          <cell r="U3395">
            <v>3.66849143</v>
          </cell>
          <cell r="V3395">
            <v>0</v>
          </cell>
          <cell r="W3395">
            <v>0</v>
          </cell>
          <cell r="X3395">
            <v>3.6684909999999999</v>
          </cell>
          <cell r="Y3395">
            <v>0</v>
          </cell>
          <cell r="Z3395">
            <v>0</v>
          </cell>
          <cell r="AA3395"/>
          <cell r="AB3395"/>
          <cell r="AC3395"/>
          <cell r="AD3395"/>
          <cell r="AE3395"/>
          <cell r="AF3395"/>
          <cell r="AG3395"/>
          <cell r="AH3395"/>
          <cell r="AI3395"/>
          <cell r="AJ3395"/>
          <cell r="AK3395"/>
          <cell r="AL3395"/>
        </row>
        <row r="3396">
          <cell r="D3396" t="str">
            <v>USD</v>
          </cell>
          <cell r="J3396" t="str">
            <v>BID</v>
          </cell>
          <cell r="L3396" t="str">
            <v>TASA FIJA</v>
          </cell>
          <cell r="M3396" t="str">
            <v>Externa</v>
          </cell>
          <cell r="Q3396" t="str">
            <v>No mercado</v>
          </cell>
          <cell r="R3396">
            <v>3.7155330000000002</v>
          </cell>
          <cell r="S3396">
            <v>0</v>
          </cell>
          <cell r="T3396">
            <v>0</v>
          </cell>
          <cell r="U3396">
            <v>3.71553304</v>
          </cell>
          <cell r="V3396">
            <v>0</v>
          </cell>
          <cell r="W3396">
            <v>0</v>
          </cell>
          <cell r="X3396">
            <v>3.7155329999999998</v>
          </cell>
          <cell r="Y3396">
            <v>0</v>
          </cell>
          <cell r="Z3396">
            <v>0</v>
          </cell>
          <cell r="AA3396"/>
          <cell r="AB3396"/>
          <cell r="AC3396"/>
          <cell r="AD3396"/>
          <cell r="AE3396"/>
          <cell r="AF3396"/>
          <cell r="AG3396"/>
          <cell r="AH3396"/>
          <cell r="AI3396"/>
          <cell r="AJ3396"/>
          <cell r="AK3396"/>
          <cell r="AL3396"/>
        </row>
        <row r="3397">
          <cell r="D3397" t="str">
            <v>USD</v>
          </cell>
          <cell r="J3397" t="str">
            <v>BID</v>
          </cell>
          <cell r="L3397" t="str">
            <v>TASA FIJA</v>
          </cell>
          <cell r="M3397" t="str">
            <v>Externa</v>
          </cell>
          <cell r="Q3397" t="str">
            <v>No mercado</v>
          </cell>
          <cell r="R3397">
            <v>3.9452280000000002</v>
          </cell>
          <cell r="S3397">
            <v>0</v>
          </cell>
          <cell r="T3397">
            <v>0</v>
          </cell>
          <cell r="U3397">
            <v>3.94522795</v>
          </cell>
          <cell r="V3397">
            <v>0</v>
          </cell>
          <cell r="W3397">
            <v>0</v>
          </cell>
          <cell r="X3397">
            <v>3.81372</v>
          </cell>
          <cell r="Y3397">
            <v>0</v>
          </cell>
          <cell r="Z3397">
            <v>0</v>
          </cell>
          <cell r="AA3397"/>
          <cell r="AB3397"/>
          <cell r="AC3397"/>
          <cell r="AD3397"/>
          <cell r="AE3397"/>
          <cell r="AF3397"/>
          <cell r="AG3397"/>
          <cell r="AH3397"/>
          <cell r="AI3397"/>
          <cell r="AJ3397"/>
          <cell r="AK3397"/>
          <cell r="AL3397"/>
        </row>
        <row r="3398">
          <cell r="D3398" t="str">
            <v>USD</v>
          </cell>
          <cell r="J3398" t="str">
            <v>BID</v>
          </cell>
          <cell r="L3398" t="str">
            <v>TASA FIJA</v>
          </cell>
          <cell r="M3398" t="str">
            <v>Externa</v>
          </cell>
          <cell r="Q3398" t="str">
            <v>No mercado</v>
          </cell>
          <cell r="R3398">
            <v>4.2990240000000002</v>
          </cell>
          <cell r="S3398">
            <v>0</v>
          </cell>
          <cell r="T3398">
            <v>0</v>
          </cell>
          <cell r="U3398">
            <v>4.2990237200000001</v>
          </cell>
          <cell r="V3398">
            <v>0</v>
          </cell>
          <cell r="W3398">
            <v>0</v>
          </cell>
          <cell r="X3398">
            <v>4.2990240000000002</v>
          </cell>
          <cell r="Y3398">
            <v>0</v>
          </cell>
          <cell r="Z3398">
            <v>0</v>
          </cell>
          <cell r="AA3398"/>
          <cell r="AB3398"/>
          <cell r="AC3398"/>
          <cell r="AD3398"/>
          <cell r="AE3398"/>
          <cell r="AF3398"/>
          <cell r="AG3398"/>
          <cell r="AH3398"/>
          <cell r="AI3398"/>
          <cell r="AJ3398"/>
          <cell r="AK3398"/>
          <cell r="AL3398"/>
        </row>
        <row r="3399">
          <cell r="D3399" t="str">
            <v>USD</v>
          </cell>
          <cell r="J3399" t="str">
            <v>BID</v>
          </cell>
          <cell r="L3399" t="str">
            <v>TASA FIJA</v>
          </cell>
          <cell r="M3399" t="str">
            <v>Externa</v>
          </cell>
          <cell r="Q3399" t="str">
            <v>No mercado</v>
          </cell>
          <cell r="R3399">
            <v>4.5164520000000001</v>
          </cell>
          <cell r="S3399">
            <v>0</v>
          </cell>
          <cell r="T3399">
            <v>0</v>
          </cell>
          <cell r="U3399">
            <v>4.3707598599999997</v>
          </cell>
          <cell r="V3399">
            <v>0</v>
          </cell>
          <cell r="W3399">
            <v>0</v>
          </cell>
          <cell r="X3399">
            <v>4.3707600000000006</v>
          </cell>
          <cell r="Y3399">
            <v>0</v>
          </cell>
          <cell r="Z3399">
            <v>0</v>
          </cell>
          <cell r="AA3399"/>
          <cell r="AB3399"/>
          <cell r="AC3399"/>
          <cell r="AD3399"/>
          <cell r="AE3399"/>
          <cell r="AF3399"/>
          <cell r="AG3399"/>
          <cell r="AH3399"/>
          <cell r="AI3399"/>
          <cell r="AJ3399"/>
          <cell r="AK3399"/>
          <cell r="AL3399"/>
        </row>
        <row r="3400">
          <cell r="D3400" t="str">
            <v>USD</v>
          </cell>
          <cell r="J3400" t="str">
            <v>BID</v>
          </cell>
          <cell r="L3400" t="str">
            <v>TASA FIJA</v>
          </cell>
          <cell r="M3400" t="str">
            <v>Externa</v>
          </cell>
          <cell r="Q3400" t="str">
            <v>No mercado</v>
          </cell>
          <cell r="R3400">
            <v>4.5935009999999998</v>
          </cell>
          <cell r="S3400">
            <v>0</v>
          </cell>
          <cell r="T3400">
            <v>0</v>
          </cell>
          <cell r="U3400">
            <v>4.5935009499999992</v>
          </cell>
          <cell r="V3400">
            <v>0</v>
          </cell>
          <cell r="W3400">
            <v>0</v>
          </cell>
          <cell r="X3400">
            <v>4.5935009999999998</v>
          </cell>
          <cell r="Y3400">
            <v>0</v>
          </cell>
          <cell r="Z3400">
            <v>0</v>
          </cell>
          <cell r="AA3400"/>
          <cell r="AB3400"/>
          <cell r="AC3400"/>
          <cell r="AD3400"/>
          <cell r="AE3400"/>
          <cell r="AF3400"/>
          <cell r="AG3400"/>
          <cell r="AH3400"/>
          <cell r="AI3400"/>
          <cell r="AJ3400"/>
          <cell r="AK3400"/>
          <cell r="AL3400"/>
        </row>
        <row r="3401">
          <cell r="D3401" t="str">
            <v>USD</v>
          </cell>
          <cell r="J3401" t="str">
            <v>BID</v>
          </cell>
          <cell r="L3401" t="str">
            <v>TASA FIJA</v>
          </cell>
          <cell r="M3401" t="str">
            <v>Externa</v>
          </cell>
          <cell r="Q3401" t="str">
            <v>No mercado</v>
          </cell>
          <cell r="R3401">
            <v>5.3038980000000002</v>
          </cell>
          <cell r="S3401">
            <v>0</v>
          </cell>
          <cell r="T3401">
            <v>0</v>
          </cell>
          <cell r="U3401">
            <v>5.1605490900000008</v>
          </cell>
          <cell r="V3401">
            <v>0</v>
          </cell>
          <cell r="W3401">
            <v>0</v>
          </cell>
          <cell r="X3401">
            <v>5.1605489999999996</v>
          </cell>
          <cell r="Y3401">
            <v>0</v>
          </cell>
          <cell r="Z3401">
            <v>0</v>
          </cell>
          <cell r="AA3401"/>
          <cell r="AB3401"/>
          <cell r="AC3401"/>
          <cell r="AD3401"/>
          <cell r="AE3401"/>
          <cell r="AF3401"/>
          <cell r="AG3401"/>
          <cell r="AH3401"/>
          <cell r="AI3401"/>
          <cell r="AJ3401"/>
          <cell r="AK3401"/>
          <cell r="AL3401"/>
        </row>
        <row r="3402">
          <cell r="D3402" t="str">
            <v>USD</v>
          </cell>
          <cell r="J3402" t="str">
            <v>BID</v>
          </cell>
          <cell r="L3402" t="str">
            <v>TASA FIJA</v>
          </cell>
          <cell r="M3402" t="str">
            <v>Externa</v>
          </cell>
          <cell r="Q3402" t="str">
            <v>No mercado</v>
          </cell>
          <cell r="R3402">
            <v>5.1740449999999996</v>
          </cell>
          <cell r="S3402">
            <v>0</v>
          </cell>
          <cell r="T3402">
            <v>0</v>
          </cell>
          <cell r="U3402">
            <v>5.1740445299999998</v>
          </cell>
          <cell r="V3402">
            <v>0</v>
          </cell>
          <cell r="W3402">
            <v>0</v>
          </cell>
          <cell r="X3402">
            <v>5.1740450000000004</v>
          </cell>
          <cell r="Y3402">
            <v>0</v>
          </cell>
          <cell r="Z3402">
            <v>0</v>
          </cell>
          <cell r="AA3402"/>
          <cell r="AB3402"/>
          <cell r="AC3402"/>
          <cell r="AD3402"/>
          <cell r="AE3402"/>
          <cell r="AF3402"/>
          <cell r="AG3402"/>
          <cell r="AH3402"/>
          <cell r="AI3402"/>
          <cell r="AJ3402"/>
          <cell r="AK3402"/>
          <cell r="AL3402"/>
        </row>
        <row r="3403">
          <cell r="D3403" t="str">
            <v>USD</v>
          </cell>
          <cell r="J3403" t="str">
            <v>BID</v>
          </cell>
          <cell r="L3403" t="str">
            <v>TASA FIJA</v>
          </cell>
          <cell r="M3403" t="str">
            <v>Externa</v>
          </cell>
          <cell r="Q3403" t="str">
            <v>No mercado</v>
          </cell>
          <cell r="R3403">
            <v>5.4811259999999997</v>
          </cell>
          <cell r="S3403">
            <v>0</v>
          </cell>
          <cell r="T3403">
            <v>0</v>
          </cell>
          <cell r="U3403">
            <v>5.4811261800000004</v>
          </cell>
          <cell r="V3403">
            <v>0</v>
          </cell>
          <cell r="W3403">
            <v>0</v>
          </cell>
          <cell r="X3403">
            <v>5.4811260000000006</v>
          </cell>
          <cell r="Y3403">
            <v>0</v>
          </cell>
          <cell r="Z3403">
            <v>0</v>
          </cell>
          <cell r="AA3403"/>
          <cell r="AB3403"/>
          <cell r="AC3403"/>
          <cell r="AD3403"/>
          <cell r="AE3403"/>
          <cell r="AF3403"/>
          <cell r="AG3403"/>
          <cell r="AH3403"/>
          <cell r="AI3403"/>
          <cell r="AJ3403"/>
          <cell r="AK3403"/>
          <cell r="AL3403"/>
        </row>
        <row r="3404">
          <cell r="D3404" t="str">
            <v>USD</v>
          </cell>
          <cell r="J3404" t="str">
            <v>BID</v>
          </cell>
          <cell r="L3404" t="str">
            <v>TASA FIJA</v>
          </cell>
          <cell r="M3404" t="str">
            <v>Externa</v>
          </cell>
          <cell r="Q3404" t="str">
            <v>No mercado</v>
          </cell>
          <cell r="R3404">
            <v>6.0237160000000003</v>
          </cell>
          <cell r="S3404">
            <v>0</v>
          </cell>
          <cell r="T3404">
            <v>0</v>
          </cell>
          <cell r="U3404">
            <v>6.0237157100000003</v>
          </cell>
          <cell r="V3404">
            <v>0</v>
          </cell>
          <cell r="W3404">
            <v>0</v>
          </cell>
          <cell r="X3404">
            <v>5.8229250000000006</v>
          </cell>
          <cell r="Y3404">
            <v>0</v>
          </cell>
          <cell r="Z3404">
            <v>0</v>
          </cell>
          <cell r="AA3404"/>
          <cell r="AB3404"/>
          <cell r="AC3404"/>
          <cell r="AD3404"/>
          <cell r="AE3404"/>
          <cell r="AF3404"/>
          <cell r="AG3404"/>
          <cell r="AH3404"/>
          <cell r="AI3404"/>
          <cell r="AJ3404"/>
          <cell r="AK3404"/>
          <cell r="AL3404"/>
        </row>
        <row r="3405">
          <cell r="D3405" t="str">
            <v>USD</v>
          </cell>
          <cell r="J3405" t="str">
            <v>BID</v>
          </cell>
          <cell r="L3405" t="str">
            <v>TASA FIJA</v>
          </cell>
          <cell r="M3405" t="str">
            <v>Externa</v>
          </cell>
          <cell r="Q3405" t="str">
            <v>No mercado</v>
          </cell>
          <cell r="R3405">
            <v>5.9270839999999998</v>
          </cell>
          <cell r="S3405">
            <v>0</v>
          </cell>
          <cell r="T3405">
            <v>0</v>
          </cell>
          <cell r="U3405">
            <v>5.92708352</v>
          </cell>
          <cell r="V3405">
            <v>0</v>
          </cell>
          <cell r="W3405">
            <v>0</v>
          </cell>
          <cell r="X3405">
            <v>5.9270839999999998</v>
          </cell>
          <cell r="Y3405">
            <v>0</v>
          </cell>
          <cell r="Z3405">
            <v>0</v>
          </cell>
          <cell r="AA3405"/>
          <cell r="AB3405"/>
          <cell r="AC3405"/>
          <cell r="AD3405"/>
          <cell r="AE3405"/>
          <cell r="AF3405"/>
          <cell r="AG3405"/>
          <cell r="AH3405"/>
          <cell r="AI3405"/>
          <cell r="AJ3405"/>
          <cell r="AK3405"/>
          <cell r="AL3405"/>
        </row>
        <row r="3406">
          <cell r="D3406" t="str">
            <v>USD</v>
          </cell>
          <cell r="J3406" t="str">
            <v>BID</v>
          </cell>
          <cell r="L3406" t="str">
            <v>TASA FIJA</v>
          </cell>
          <cell r="M3406" t="str">
            <v>Externa</v>
          </cell>
          <cell r="Q3406" t="str">
            <v>No mercado</v>
          </cell>
          <cell r="R3406">
            <v>6.3130499999999996</v>
          </cell>
          <cell r="S3406">
            <v>0</v>
          </cell>
          <cell r="T3406">
            <v>0</v>
          </cell>
          <cell r="U3406">
            <v>6.3130500000000005</v>
          </cell>
          <cell r="V3406">
            <v>0</v>
          </cell>
          <cell r="W3406">
            <v>0</v>
          </cell>
          <cell r="X3406">
            <v>6.3130500000000005</v>
          </cell>
          <cell r="Y3406">
            <v>0</v>
          </cell>
          <cell r="Z3406">
            <v>0</v>
          </cell>
          <cell r="AA3406"/>
          <cell r="AB3406"/>
          <cell r="AC3406"/>
          <cell r="AD3406"/>
          <cell r="AE3406"/>
          <cell r="AF3406"/>
          <cell r="AG3406"/>
          <cell r="AH3406"/>
          <cell r="AI3406"/>
          <cell r="AJ3406"/>
          <cell r="AK3406"/>
          <cell r="AL3406"/>
        </row>
        <row r="3407">
          <cell r="D3407" t="str">
            <v>USD</v>
          </cell>
          <cell r="J3407" t="str">
            <v>BID</v>
          </cell>
          <cell r="L3407" t="str">
            <v>TASA FIJA</v>
          </cell>
          <cell r="M3407" t="str">
            <v>Externa</v>
          </cell>
          <cell r="Q3407" t="str">
            <v>No mercado</v>
          </cell>
          <cell r="R3407">
            <v>6.8403539999999996</v>
          </cell>
          <cell r="S3407">
            <v>0</v>
          </cell>
          <cell r="T3407">
            <v>0</v>
          </cell>
          <cell r="U3407">
            <v>6.6196971800000002</v>
          </cell>
          <cell r="V3407">
            <v>0</v>
          </cell>
          <cell r="W3407">
            <v>0</v>
          </cell>
          <cell r="X3407">
            <v>6.6196970000000004</v>
          </cell>
          <cell r="Y3407">
            <v>0</v>
          </cell>
          <cell r="Z3407">
            <v>0</v>
          </cell>
          <cell r="AA3407"/>
          <cell r="AB3407"/>
          <cell r="AC3407"/>
          <cell r="AD3407"/>
          <cell r="AE3407"/>
          <cell r="AF3407"/>
          <cell r="AG3407"/>
          <cell r="AH3407"/>
          <cell r="AI3407"/>
          <cell r="AJ3407"/>
          <cell r="AK3407"/>
          <cell r="AL3407"/>
        </row>
        <row r="3408">
          <cell r="D3408" t="str">
            <v>USD</v>
          </cell>
          <cell r="J3408" t="str">
            <v>BID</v>
          </cell>
          <cell r="L3408" t="str">
            <v>TASA FIJA</v>
          </cell>
          <cell r="M3408" t="str">
            <v>Externa</v>
          </cell>
          <cell r="Q3408" t="str">
            <v>No mercado</v>
          </cell>
          <cell r="R3408">
            <v>7.4149479999999999</v>
          </cell>
          <cell r="S3408">
            <v>0</v>
          </cell>
          <cell r="T3408">
            <v>0</v>
          </cell>
          <cell r="U3408">
            <v>7.4149479300000003</v>
          </cell>
          <cell r="V3408">
            <v>0</v>
          </cell>
          <cell r="W3408">
            <v>0</v>
          </cell>
          <cell r="X3408">
            <v>6.8445669999999996</v>
          </cell>
          <cell r="Y3408">
            <v>0</v>
          </cell>
          <cell r="Z3408">
            <v>0</v>
          </cell>
          <cell r="AA3408"/>
          <cell r="AB3408"/>
          <cell r="AC3408"/>
          <cell r="AD3408"/>
          <cell r="AE3408"/>
          <cell r="AF3408"/>
          <cell r="AG3408"/>
          <cell r="AH3408"/>
          <cell r="AI3408"/>
          <cell r="AJ3408"/>
          <cell r="AK3408"/>
          <cell r="AL3408"/>
        </row>
        <row r="3409">
          <cell r="D3409" t="str">
            <v>USD</v>
          </cell>
          <cell r="J3409" t="str">
            <v>BID</v>
          </cell>
          <cell r="L3409" t="str">
            <v>TASA FIJA</v>
          </cell>
          <cell r="M3409" t="str">
            <v>Externa</v>
          </cell>
          <cell r="Q3409" t="str">
            <v>No mercado</v>
          </cell>
          <cell r="R3409">
            <v>7.5049999999999999</v>
          </cell>
          <cell r="S3409">
            <v>0</v>
          </cell>
          <cell r="T3409">
            <v>0</v>
          </cell>
          <cell r="U3409">
            <v>7.3075000000000001</v>
          </cell>
          <cell r="V3409">
            <v>0</v>
          </cell>
          <cell r="W3409">
            <v>0</v>
          </cell>
          <cell r="X3409">
            <v>7.3075000000000001</v>
          </cell>
          <cell r="Y3409">
            <v>0</v>
          </cell>
          <cell r="Z3409">
            <v>0</v>
          </cell>
          <cell r="AA3409"/>
          <cell r="AB3409"/>
          <cell r="AC3409"/>
          <cell r="AD3409"/>
          <cell r="AE3409"/>
          <cell r="AF3409"/>
          <cell r="AG3409"/>
          <cell r="AH3409"/>
          <cell r="AI3409"/>
          <cell r="AJ3409"/>
          <cell r="AK3409"/>
          <cell r="AL3409"/>
        </row>
        <row r="3410">
          <cell r="D3410" t="str">
            <v>USD</v>
          </cell>
          <cell r="J3410" t="str">
            <v>BID</v>
          </cell>
          <cell r="L3410" t="str">
            <v>TASA FIJA</v>
          </cell>
          <cell r="M3410" t="str">
            <v>Externa</v>
          </cell>
          <cell r="Q3410" t="str">
            <v>No mercado</v>
          </cell>
          <cell r="R3410">
            <v>8.736084</v>
          </cell>
          <cell r="S3410">
            <v>0</v>
          </cell>
          <cell r="T3410">
            <v>0</v>
          </cell>
          <cell r="U3410">
            <v>8.7360843900000003</v>
          </cell>
          <cell r="V3410">
            <v>0</v>
          </cell>
          <cell r="W3410">
            <v>0</v>
          </cell>
          <cell r="X3410">
            <v>8.736084</v>
          </cell>
          <cell r="Y3410">
            <v>0</v>
          </cell>
          <cell r="Z3410">
            <v>0</v>
          </cell>
          <cell r="AA3410"/>
          <cell r="AB3410"/>
          <cell r="AC3410"/>
          <cell r="AD3410"/>
          <cell r="AE3410"/>
          <cell r="AF3410"/>
          <cell r="AG3410"/>
          <cell r="AH3410"/>
          <cell r="AI3410"/>
          <cell r="AJ3410"/>
          <cell r="AK3410"/>
          <cell r="AL3410"/>
        </row>
        <row r="3411">
          <cell r="D3411" t="str">
            <v>USD</v>
          </cell>
          <cell r="J3411" t="str">
            <v>BID</v>
          </cell>
          <cell r="L3411" t="str">
            <v>TASA FIJA</v>
          </cell>
          <cell r="M3411" t="str">
            <v>Externa</v>
          </cell>
          <cell r="Q3411" t="str">
            <v>No mercado</v>
          </cell>
          <cell r="R3411">
            <v>8.8264859999999992</v>
          </cell>
          <cell r="S3411">
            <v>0</v>
          </cell>
          <cell r="T3411">
            <v>0</v>
          </cell>
          <cell r="U3411">
            <v>8.8264864000000003</v>
          </cell>
          <cell r="V3411">
            <v>0</v>
          </cell>
          <cell r="W3411">
            <v>0</v>
          </cell>
          <cell r="X3411">
            <v>8.8264860000000009</v>
          </cell>
          <cell r="Y3411">
            <v>0</v>
          </cell>
          <cell r="Z3411">
            <v>0</v>
          </cell>
          <cell r="AA3411"/>
          <cell r="AB3411"/>
          <cell r="AC3411"/>
          <cell r="AD3411"/>
          <cell r="AE3411"/>
          <cell r="AF3411"/>
          <cell r="AG3411"/>
          <cell r="AH3411"/>
          <cell r="AI3411"/>
          <cell r="AJ3411"/>
          <cell r="AK3411"/>
          <cell r="AL3411"/>
        </row>
        <row r="3412">
          <cell r="D3412" t="str">
            <v>USD</v>
          </cell>
          <cell r="J3412" t="str">
            <v>BID</v>
          </cell>
          <cell r="L3412" t="str">
            <v>TASA FIJA</v>
          </cell>
          <cell r="M3412" t="str">
            <v>Externa</v>
          </cell>
          <cell r="Q3412" t="str">
            <v>No mercado</v>
          </cell>
          <cell r="R3412">
            <v>9.2709569999999992</v>
          </cell>
          <cell r="S3412">
            <v>0</v>
          </cell>
          <cell r="T3412">
            <v>0</v>
          </cell>
          <cell r="U3412">
            <v>9.2709574499999992</v>
          </cell>
          <cell r="V3412">
            <v>0</v>
          </cell>
          <cell r="W3412">
            <v>0</v>
          </cell>
          <cell r="X3412">
            <v>9.270957000000001</v>
          </cell>
          <cell r="Y3412">
            <v>0</v>
          </cell>
          <cell r="Z3412">
            <v>0</v>
          </cell>
          <cell r="AA3412"/>
          <cell r="AB3412"/>
          <cell r="AC3412"/>
          <cell r="AD3412"/>
          <cell r="AE3412"/>
          <cell r="AF3412"/>
          <cell r="AG3412"/>
          <cell r="AH3412"/>
          <cell r="AI3412"/>
          <cell r="AJ3412"/>
          <cell r="AK3412"/>
          <cell r="AL3412"/>
        </row>
        <row r="3413">
          <cell r="D3413" t="str">
            <v>USD</v>
          </cell>
          <cell r="J3413" t="str">
            <v>BID</v>
          </cell>
          <cell r="L3413" t="str">
            <v>TASA FIJA</v>
          </cell>
          <cell r="M3413" t="str">
            <v>Externa</v>
          </cell>
          <cell r="Q3413" t="str">
            <v>No mercado</v>
          </cell>
          <cell r="R3413">
            <v>9.7669080000000008</v>
          </cell>
          <cell r="S3413">
            <v>0</v>
          </cell>
          <cell r="T3413">
            <v>0</v>
          </cell>
          <cell r="U3413">
            <v>9.7669084900000005</v>
          </cell>
          <cell r="V3413">
            <v>0</v>
          </cell>
          <cell r="W3413">
            <v>0</v>
          </cell>
          <cell r="X3413">
            <v>9.766907999999999</v>
          </cell>
          <cell r="Y3413">
            <v>0</v>
          </cell>
          <cell r="Z3413">
            <v>0</v>
          </cell>
          <cell r="AA3413"/>
          <cell r="AB3413"/>
          <cell r="AC3413"/>
          <cell r="AD3413"/>
          <cell r="AE3413"/>
          <cell r="AF3413"/>
          <cell r="AG3413"/>
          <cell r="AH3413"/>
          <cell r="AI3413"/>
          <cell r="AJ3413"/>
          <cell r="AK3413"/>
          <cell r="AL3413"/>
        </row>
        <row r="3414">
          <cell r="D3414" t="str">
            <v>USD</v>
          </cell>
          <cell r="J3414" t="str">
            <v>BID</v>
          </cell>
          <cell r="L3414" t="str">
            <v>TASA FIJA</v>
          </cell>
          <cell r="M3414" t="str">
            <v>Externa</v>
          </cell>
          <cell r="Q3414" t="str">
            <v>No mercado</v>
          </cell>
          <cell r="R3414">
            <v>10.857042</v>
          </cell>
          <cell r="S3414">
            <v>0</v>
          </cell>
          <cell r="T3414">
            <v>0</v>
          </cell>
          <cell r="U3414">
            <v>10.857041509999998</v>
          </cell>
          <cell r="V3414">
            <v>0</v>
          </cell>
          <cell r="W3414">
            <v>0</v>
          </cell>
          <cell r="X3414">
            <v>10.021884</v>
          </cell>
          <cell r="Y3414">
            <v>0</v>
          </cell>
          <cell r="Z3414">
            <v>0</v>
          </cell>
          <cell r="AA3414"/>
          <cell r="AB3414"/>
          <cell r="AC3414"/>
          <cell r="AD3414"/>
          <cell r="AE3414"/>
          <cell r="AF3414"/>
          <cell r="AG3414"/>
          <cell r="AH3414"/>
          <cell r="AI3414"/>
          <cell r="AJ3414"/>
          <cell r="AK3414"/>
          <cell r="AL3414"/>
        </row>
        <row r="3415">
          <cell r="D3415" t="str">
            <v>USD</v>
          </cell>
          <cell r="J3415" t="str">
            <v>BID</v>
          </cell>
          <cell r="L3415" t="str">
            <v>TASA FIJA</v>
          </cell>
          <cell r="M3415" t="str">
            <v>Externa</v>
          </cell>
          <cell r="Q3415" t="str">
            <v>No mercado</v>
          </cell>
          <cell r="R3415">
            <v>10.227898</v>
          </cell>
          <cell r="S3415">
            <v>0</v>
          </cell>
          <cell r="T3415">
            <v>0</v>
          </cell>
          <cell r="U3415">
            <v>10.227898269999999</v>
          </cell>
          <cell r="V3415">
            <v>0</v>
          </cell>
          <cell r="W3415">
            <v>0</v>
          </cell>
          <cell r="X3415">
            <v>10.227898</v>
          </cell>
          <cell r="Y3415">
            <v>0</v>
          </cell>
          <cell r="Z3415">
            <v>0</v>
          </cell>
          <cell r="AA3415"/>
          <cell r="AB3415"/>
          <cell r="AC3415"/>
          <cell r="AD3415"/>
          <cell r="AE3415"/>
          <cell r="AF3415"/>
          <cell r="AG3415"/>
          <cell r="AH3415"/>
          <cell r="AI3415"/>
          <cell r="AJ3415"/>
          <cell r="AK3415"/>
          <cell r="AL3415"/>
        </row>
        <row r="3416">
          <cell r="D3416" t="str">
            <v>USD</v>
          </cell>
          <cell r="J3416" t="str">
            <v>BID</v>
          </cell>
          <cell r="L3416" t="str">
            <v>TASA FIJA</v>
          </cell>
          <cell r="M3416" t="str">
            <v>Externa</v>
          </cell>
          <cell r="Q3416" t="str">
            <v>No mercado</v>
          </cell>
          <cell r="R3416">
            <v>11.644399999999999</v>
          </cell>
          <cell r="S3416">
            <v>0</v>
          </cell>
          <cell r="T3416">
            <v>0</v>
          </cell>
          <cell r="U3416">
            <v>11.64439956</v>
          </cell>
          <cell r="V3416">
            <v>0</v>
          </cell>
          <cell r="W3416">
            <v>0</v>
          </cell>
          <cell r="X3416">
            <v>11.644399999999999</v>
          </cell>
          <cell r="Y3416">
            <v>0</v>
          </cell>
          <cell r="Z3416">
            <v>0</v>
          </cell>
          <cell r="AA3416"/>
          <cell r="AB3416"/>
          <cell r="AC3416"/>
          <cell r="AD3416"/>
          <cell r="AE3416"/>
          <cell r="AF3416"/>
          <cell r="AG3416"/>
          <cell r="AH3416"/>
          <cell r="AI3416"/>
          <cell r="AJ3416"/>
          <cell r="AK3416"/>
          <cell r="AL3416"/>
        </row>
        <row r="3417">
          <cell r="D3417" t="str">
            <v>USD</v>
          </cell>
          <cell r="J3417" t="str">
            <v>BID</v>
          </cell>
          <cell r="L3417" t="str">
            <v>TASA FIJA</v>
          </cell>
          <cell r="M3417" t="str">
            <v>Externa</v>
          </cell>
          <cell r="Q3417" t="str">
            <v>No mercado</v>
          </cell>
          <cell r="R3417">
            <v>12.042654000000001</v>
          </cell>
          <cell r="S3417">
            <v>0</v>
          </cell>
          <cell r="T3417">
            <v>0</v>
          </cell>
          <cell r="U3417">
            <v>11.70813543</v>
          </cell>
          <cell r="V3417">
            <v>0</v>
          </cell>
          <cell r="W3417">
            <v>0</v>
          </cell>
          <cell r="X3417">
            <v>11.708135</v>
          </cell>
          <cell r="Y3417">
            <v>0</v>
          </cell>
          <cell r="Z3417">
            <v>0</v>
          </cell>
          <cell r="AA3417"/>
          <cell r="AB3417"/>
          <cell r="AC3417"/>
          <cell r="AD3417"/>
          <cell r="AE3417"/>
          <cell r="AF3417"/>
          <cell r="AG3417"/>
          <cell r="AH3417"/>
          <cell r="AI3417"/>
          <cell r="AJ3417"/>
          <cell r="AK3417"/>
          <cell r="AL3417"/>
        </row>
        <row r="3418">
          <cell r="D3418" t="str">
            <v>USD</v>
          </cell>
          <cell r="J3418" t="str">
            <v>BID</v>
          </cell>
          <cell r="L3418" t="str">
            <v>TASA FIJA</v>
          </cell>
          <cell r="M3418" t="str">
            <v>Externa</v>
          </cell>
          <cell r="Q3418" t="str">
            <v>No mercado</v>
          </cell>
          <cell r="R3418">
            <v>12.420272000000001</v>
          </cell>
          <cell r="S3418">
            <v>0</v>
          </cell>
          <cell r="T3418">
            <v>0</v>
          </cell>
          <cell r="U3418">
            <v>12.42027176</v>
          </cell>
          <cell r="V3418">
            <v>0</v>
          </cell>
          <cell r="W3418">
            <v>0</v>
          </cell>
          <cell r="X3418">
            <v>12.420272000000001</v>
          </cell>
          <cell r="Y3418">
            <v>0</v>
          </cell>
          <cell r="Z3418">
            <v>0</v>
          </cell>
          <cell r="AA3418"/>
          <cell r="AB3418"/>
          <cell r="AC3418"/>
          <cell r="AD3418"/>
          <cell r="AE3418"/>
          <cell r="AF3418"/>
          <cell r="AG3418"/>
          <cell r="AH3418"/>
          <cell r="AI3418"/>
          <cell r="AJ3418"/>
          <cell r="AK3418"/>
          <cell r="AL3418"/>
        </row>
        <row r="3419">
          <cell r="D3419" t="str">
            <v>USD</v>
          </cell>
          <cell r="J3419" t="str">
            <v>BID</v>
          </cell>
          <cell r="L3419" t="str">
            <v>TASA FIJA</v>
          </cell>
          <cell r="M3419" t="str">
            <v>Externa</v>
          </cell>
          <cell r="Q3419" t="str">
            <v>No mercado</v>
          </cell>
          <cell r="R3419">
            <v>13</v>
          </cell>
          <cell r="S3419">
            <v>0</v>
          </cell>
          <cell r="T3419">
            <v>0</v>
          </cell>
          <cell r="U3419">
            <v>13</v>
          </cell>
          <cell r="V3419">
            <v>0</v>
          </cell>
          <cell r="W3419">
            <v>0</v>
          </cell>
          <cell r="X3419">
            <v>12.675000000000001</v>
          </cell>
          <cell r="Y3419">
            <v>0</v>
          </cell>
          <cell r="Z3419">
            <v>0</v>
          </cell>
          <cell r="AA3419"/>
          <cell r="AB3419"/>
          <cell r="AC3419"/>
          <cell r="AD3419"/>
          <cell r="AE3419"/>
          <cell r="AF3419"/>
          <cell r="AG3419"/>
          <cell r="AH3419"/>
          <cell r="AI3419"/>
          <cell r="AJ3419"/>
          <cell r="AK3419"/>
          <cell r="AL3419"/>
        </row>
        <row r="3420">
          <cell r="D3420" t="str">
            <v>USD</v>
          </cell>
          <cell r="J3420" t="str">
            <v>BID</v>
          </cell>
          <cell r="L3420" t="str">
            <v>TASA FIJA</v>
          </cell>
          <cell r="M3420" t="str">
            <v>Externa</v>
          </cell>
          <cell r="Q3420" t="str">
            <v>No mercado</v>
          </cell>
          <cell r="R3420">
            <v>13.158015000000001</v>
          </cell>
          <cell r="S3420">
            <v>0</v>
          </cell>
          <cell r="T3420">
            <v>0</v>
          </cell>
          <cell r="U3420">
            <v>13.158014999999999</v>
          </cell>
          <cell r="V3420">
            <v>0</v>
          </cell>
          <cell r="W3420">
            <v>0</v>
          </cell>
          <cell r="X3420">
            <v>13.158014999999999</v>
          </cell>
          <cell r="Y3420">
            <v>0</v>
          </cell>
          <cell r="Z3420">
            <v>0</v>
          </cell>
          <cell r="AA3420"/>
          <cell r="AB3420"/>
          <cell r="AC3420"/>
          <cell r="AD3420"/>
          <cell r="AE3420"/>
          <cell r="AF3420"/>
          <cell r="AG3420"/>
          <cell r="AH3420"/>
          <cell r="AI3420"/>
          <cell r="AJ3420"/>
          <cell r="AK3420"/>
          <cell r="AL3420"/>
        </row>
        <row r="3421">
          <cell r="D3421" t="str">
            <v>USD</v>
          </cell>
          <cell r="J3421" t="str">
            <v>BID</v>
          </cell>
          <cell r="L3421" t="str">
            <v>TASA FIJA</v>
          </cell>
          <cell r="M3421" t="str">
            <v>Externa</v>
          </cell>
          <cell r="Q3421" t="str">
            <v>No mercado</v>
          </cell>
          <cell r="R3421">
            <v>13.802828</v>
          </cell>
          <cell r="S3421">
            <v>0</v>
          </cell>
          <cell r="T3421">
            <v>0</v>
          </cell>
          <cell r="U3421">
            <v>13.802828289999999</v>
          </cell>
          <cell r="V3421">
            <v>0</v>
          </cell>
          <cell r="W3421">
            <v>0</v>
          </cell>
          <cell r="X3421">
            <v>13.802828</v>
          </cell>
          <cell r="Y3421">
            <v>0</v>
          </cell>
          <cell r="Z3421">
            <v>0</v>
          </cell>
          <cell r="AA3421"/>
          <cell r="AB3421"/>
          <cell r="AC3421"/>
          <cell r="AD3421"/>
          <cell r="AE3421"/>
          <cell r="AF3421"/>
          <cell r="AG3421"/>
          <cell r="AH3421"/>
          <cell r="AI3421"/>
          <cell r="AJ3421"/>
          <cell r="AK3421"/>
          <cell r="AL3421"/>
        </row>
        <row r="3422">
          <cell r="D3422" t="str">
            <v>USD</v>
          </cell>
          <cell r="J3422" t="str">
            <v>BID</v>
          </cell>
          <cell r="L3422" t="str">
            <v>TASA FIJA</v>
          </cell>
          <cell r="M3422" t="str">
            <v>Externa</v>
          </cell>
          <cell r="Q3422" t="str">
            <v>No mercado</v>
          </cell>
          <cell r="R3422">
            <v>14.142243000000001</v>
          </cell>
          <cell r="S3422">
            <v>0</v>
          </cell>
          <cell r="T3422">
            <v>0</v>
          </cell>
          <cell r="U3422">
            <v>14.142242829999999</v>
          </cell>
          <cell r="V3422">
            <v>0</v>
          </cell>
          <cell r="W3422">
            <v>0</v>
          </cell>
          <cell r="X3422">
            <v>14.142243000000001</v>
          </cell>
          <cell r="Y3422">
            <v>0</v>
          </cell>
          <cell r="Z3422">
            <v>0</v>
          </cell>
          <cell r="AA3422"/>
          <cell r="AB3422"/>
          <cell r="AC3422"/>
          <cell r="AD3422"/>
          <cell r="AE3422"/>
          <cell r="AF3422"/>
          <cell r="AG3422"/>
          <cell r="AH3422"/>
          <cell r="AI3422"/>
          <cell r="AJ3422"/>
          <cell r="AK3422"/>
          <cell r="AL3422"/>
        </row>
        <row r="3423">
          <cell r="D3423" t="str">
            <v>USD</v>
          </cell>
          <cell r="J3423" t="str">
            <v>BID</v>
          </cell>
          <cell r="L3423" t="str">
            <v>TASA FIJA</v>
          </cell>
          <cell r="M3423" t="str">
            <v>Externa</v>
          </cell>
          <cell r="Q3423" t="str">
            <v>No mercado</v>
          </cell>
          <cell r="R3423">
            <v>14.234056000000001</v>
          </cell>
          <cell r="S3423">
            <v>0</v>
          </cell>
          <cell r="T3423">
            <v>0</v>
          </cell>
          <cell r="U3423">
            <v>14.23405633</v>
          </cell>
          <cell r="V3423">
            <v>0</v>
          </cell>
          <cell r="W3423">
            <v>0</v>
          </cell>
          <cell r="X3423">
            <v>14.234056000000001</v>
          </cell>
          <cell r="Y3423">
            <v>0</v>
          </cell>
          <cell r="Z3423">
            <v>0</v>
          </cell>
          <cell r="AA3423"/>
          <cell r="AB3423"/>
          <cell r="AC3423"/>
          <cell r="AD3423"/>
          <cell r="AE3423"/>
          <cell r="AF3423"/>
          <cell r="AG3423"/>
          <cell r="AH3423"/>
          <cell r="AI3423"/>
          <cell r="AJ3423"/>
          <cell r="AK3423"/>
          <cell r="AL3423"/>
        </row>
        <row r="3424">
          <cell r="D3424" t="str">
            <v>USD</v>
          </cell>
          <cell r="J3424" t="str">
            <v>BID</v>
          </cell>
          <cell r="L3424" t="str">
            <v>TASA FIJA</v>
          </cell>
          <cell r="M3424" t="str">
            <v>Externa</v>
          </cell>
          <cell r="Q3424" t="str">
            <v>No mercado</v>
          </cell>
          <cell r="R3424">
            <v>14.540148</v>
          </cell>
          <cell r="S3424">
            <v>0</v>
          </cell>
          <cell r="T3424">
            <v>0</v>
          </cell>
          <cell r="U3424">
            <v>14.54014798</v>
          </cell>
          <cell r="V3424">
            <v>0</v>
          </cell>
          <cell r="W3424">
            <v>0</v>
          </cell>
          <cell r="X3424">
            <v>14.540147999999999</v>
          </cell>
          <cell r="Y3424">
            <v>0</v>
          </cell>
          <cell r="Z3424">
            <v>0</v>
          </cell>
          <cell r="AA3424"/>
          <cell r="AB3424"/>
          <cell r="AC3424"/>
          <cell r="AD3424"/>
          <cell r="AE3424"/>
          <cell r="AF3424"/>
          <cell r="AG3424"/>
          <cell r="AH3424"/>
          <cell r="AI3424"/>
          <cell r="AJ3424"/>
          <cell r="AK3424"/>
          <cell r="AL3424"/>
        </row>
        <row r="3425">
          <cell r="D3425" t="str">
            <v>USD</v>
          </cell>
          <cell r="J3425" t="str">
            <v>BID</v>
          </cell>
          <cell r="L3425" t="str">
            <v>TASA FIJA</v>
          </cell>
          <cell r="M3425" t="str">
            <v>Externa</v>
          </cell>
          <cell r="Q3425" t="str">
            <v>No mercado</v>
          </cell>
          <cell r="R3425">
            <v>15.244577</v>
          </cell>
          <cell r="S3425">
            <v>0</v>
          </cell>
          <cell r="T3425">
            <v>0</v>
          </cell>
          <cell r="U3425">
            <v>14.843403840000001</v>
          </cell>
          <cell r="V3425">
            <v>0</v>
          </cell>
          <cell r="W3425">
            <v>0</v>
          </cell>
          <cell r="X3425">
            <v>14.843404</v>
          </cell>
          <cell r="Y3425">
            <v>0</v>
          </cell>
          <cell r="Z3425">
            <v>0</v>
          </cell>
          <cell r="AA3425"/>
          <cell r="AB3425"/>
          <cell r="AC3425"/>
          <cell r="AD3425"/>
          <cell r="AE3425"/>
          <cell r="AF3425"/>
          <cell r="AG3425"/>
          <cell r="AH3425"/>
          <cell r="AI3425"/>
          <cell r="AJ3425"/>
          <cell r="AK3425"/>
          <cell r="AL3425"/>
        </row>
        <row r="3426">
          <cell r="D3426" t="str">
            <v>USD</v>
          </cell>
          <cell r="J3426" t="str">
            <v>BID</v>
          </cell>
          <cell r="L3426" t="str">
            <v>TASA FIJA</v>
          </cell>
          <cell r="M3426" t="str">
            <v>Externa</v>
          </cell>
          <cell r="Q3426" t="str">
            <v>No mercado</v>
          </cell>
          <cell r="R3426">
            <v>15.34029</v>
          </cell>
          <cell r="S3426">
            <v>0</v>
          </cell>
          <cell r="T3426">
            <v>0</v>
          </cell>
          <cell r="U3426">
            <v>15.340290000000001</v>
          </cell>
          <cell r="V3426">
            <v>0</v>
          </cell>
          <cell r="W3426">
            <v>0</v>
          </cell>
          <cell r="X3426">
            <v>15.340290000000001</v>
          </cell>
          <cell r="Y3426">
            <v>0</v>
          </cell>
          <cell r="Z3426">
            <v>0</v>
          </cell>
          <cell r="AA3426"/>
          <cell r="AB3426"/>
          <cell r="AC3426"/>
          <cell r="AD3426"/>
          <cell r="AE3426"/>
          <cell r="AF3426"/>
          <cell r="AG3426"/>
          <cell r="AH3426"/>
          <cell r="AI3426"/>
          <cell r="AJ3426"/>
          <cell r="AK3426"/>
          <cell r="AL3426"/>
        </row>
        <row r="3427">
          <cell r="D3427" t="str">
            <v>USD</v>
          </cell>
          <cell r="J3427" t="str">
            <v>BID</v>
          </cell>
          <cell r="L3427" t="str">
            <v>TASA FIJA</v>
          </cell>
          <cell r="M3427" t="str">
            <v>Externa</v>
          </cell>
          <cell r="Q3427" t="str">
            <v>No mercado</v>
          </cell>
          <cell r="R3427">
            <v>15.457909000000001</v>
          </cell>
          <cell r="S3427">
            <v>0</v>
          </cell>
          <cell r="T3427">
            <v>0</v>
          </cell>
          <cell r="U3427">
            <v>15.45790899</v>
          </cell>
          <cell r="V3427">
            <v>0</v>
          </cell>
          <cell r="W3427">
            <v>0</v>
          </cell>
          <cell r="X3427">
            <v>15.457908999999999</v>
          </cell>
          <cell r="Y3427">
            <v>0</v>
          </cell>
          <cell r="Z3427">
            <v>0</v>
          </cell>
          <cell r="AA3427"/>
          <cell r="AB3427"/>
          <cell r="AC3427"/>
          <cell r="AD3427"/>
          <cell r="AE3427"/>
          <cell r="AF3427"/>
          <cell r="AG3427"/>
          <cell r="AH3427"/>
          <cell r="AI3427"/>
          <cell r="AJ3427"/>
          <cell r="AK3427"/>
          <cell r="AL3427"/>
        </row>
        <row r="3428">
          <cell r="D3428" t="str">
            <v>USD</v>
          </cell>
          <cell r="J3428" t="str">
            <v>BID</v>
          </cell>
          <cell r="L3428" t="str">
            <v>TASA FIJA</v>
          </cell>
          <cell r="M3428" t="str">
            <v>Externa</v>
          </cell>
          <cell r="Q3428" t="str">
            <v>No mercado</v>
          </cell>
          <cell r="R3428">
            <v>15.887384000000001</v>
          </cell>
          <cell r="S3428">
            <v>0</v>
          </cell>
          <cell r="T3428">
            <v>0</v>
          </cell>
          <cell r="U3428">
            <v>15.887383550000001</v>
          </cell>
          <cell r="V3428">
            <v>0</v>
          </cell>
          <cell r="W3428">
            <v>0</v>
          </cell>
          <cell r="X3428">
            <v>15.887384000000001</v>
          </cell>
          <cell r="Y3428">
            <v>0</v>
          </cell>
          <cell r="Z3428">
            <v>0</v>
          </cell>
          <cell r="AA3428"/>
          <cell r="AB3428"/>
          <cell r="AC3428"/>
          <cell r="AD3428"/>
          <cell r="AE3428"/>
          <cell r="AF3428"/>
          <cell r="AG3428"/>
          <cell r="AH3428"/>
          <cell r="AI3428"/>
          <cell r="AJ3428"/>
          <cell r="AK3428"/>
          <cell r="AL3428"/>
        </row>
        <row r="3429">
          <cell r="D3429" t="str">
            <v>USD</v>
          </cell>
          <cell r="J3429" t="str">
            <v>BID</v>
          </cell>
          <cell r="L3429" t="str">
            <v>TASA FIJA</v>
          </cell>
          <cell r="M3429" t="str">
            <v>Externa</v>
          </cell>
          <cell r="Q3429" t="str">
            <v>No mercado</v>
          </cell>
          <cell r="R3429">
            <v>19.339313000000001</v>
          </cell>
          <cell r="S3429">
            <v>0</v>
          </cell>
          <cell r="T3429">
            <v>0</v>
          </cell>
          <cell r="U3429">
            <v>19.339313269999998</v>
          </cell>
          <cell r="V3429">
            <v>0</v>
          </cell>
          <cell r="W3429">
            <v>0</v>
          </cell>
          <cell r="X3429">
            <v>16.116094</v>
          </cell>
          <cell r="Y3429">
            <v>0</v>
          </cell>
          <cell r="Z3429">
            <v>0</v>
          </cell>
          <cell r="AA3429"/>
          <cell r="AB3429"/>
          <cell r="AC3429"/>
          <cell r="AD3429"/>
          <cell r="AE3429"/>
          <cell r="AF3429"/>
          <cell r="AG3429"/>
          <cell r="AH3429"/>
          <cell r="AI3429"/>
          <cell r="AJ3429"/>
          <cell r="AK3429"/>
          <cell r="AL3429"/>
        </row>
        <row r="3430">
          <cell r="D3430" t="str">
            <v>USD</v>
          </cell>
          <cell r="J3430" t="str">
            <v>BID</v>
          </cell>
          <cell r="L3430" t="str">
            <v>TASA FIJA</v>
          </cell>
          <cell r="M3430" t="str">
            <v>Externa</v>
          </cell>
          <cell r="Q3430" t="str">
            <v>No mercado</v>
          </cell>
          <cell r="R3430">
            <v>16.484226999999997</v>
          </cell>
          <cell r="S3430">
            <v>0</v>
          </cell>
          <cell r="T3430">
            <v>0</v>
          </cell>
          <cell r="U3430">
            <v>16.484226750000001</v>
          </cell>
          <cell r="V3430">
            <v>0</v>
          </cell>
          <cell r="W3430">
            <v>0</v>
          </cell>
          <cell r="X3430">
            <v>16.484227000000001</v>
          </cell>
          <cell r="Y3430">
            <v>0</v>
          </cell>
          <cell r="Z3430">
            <v>0</v>
          </cell>
          <cell r="AA3430"/>
          <cell r="AB3430"/>
          <cell r="AC3430"/>
          <cell r="AD3430"/>
          <cell r="AE3430"/>
          <cell r="AF3430"/>
          <cell r="AG3430"/>
          <cell r="AH3430"/>
          <cell r="AI3430"/>
          <cell r="AJ3430"/>
          <cell r="AK3430"/>
          <cell r="AL3430"/>
        </row>
        <row r="3431">
          <cell r="D3431" t="str">
            <v>USD</v>
          </cell>
          <cell r="J3431" t="str">
            <v>BID</v>
          </cell>
          <cell r="L3431" t="str">
            <v>TASA FIJA</v>
          </cell>
          <cell r="M3431" t="str">
            <v>Externa</v>
          </cell>
          <cell r="Q3431" t="str">
            <v>No mercado</v>
          </cell>
          <cell r="R3431">
            <v>16.911919999999999</v>
          </cell>
          <cell r="S3431">
            <v>0</v>
          </cell>
          <cell r="T3431">
            <v>0</v>
          </cell>
          <cell r="U3431">
            <v>16.911920420000001</v>
          </cell>
          <cell r="V3431">
            <v>0</v>
          </cell>
          <cell r="W3431">
            <v>0</v>
          </cell>
          <cell r="X3431">
            <v>16.911919999999999</v>
          </cell>
          <cell r="Y3431">
            <v>0</v>
          </cell>
          <cell r="Z3431">
            <v>0</v>
          </cell>
          <cell r="AA3431"/>
          <cell r="AB3431"/>
          <cell r="AC3431"/>
          <cell r="AD3431"/>
          <cell r="AE3431"/>
          <cell r="AF3431"/>
          <cell r="AG3431"/>
          <cell r="AH3431"/>
          <cell r="AI3431"/>
          <cell r="AJ3431"/>
          <cell r="AK3431"/>
          <cell r="AL3431"/>
        </row>
        <row r="3432">
          <cell r="D3432" t="str">
            <v>USD</v>
          </cell>
          <cell r="J3432" t="str">
            <v>BID</v>
          </cell>
          <cell r="L3432" t="str">
            <v>TASA FIJA</v>
          </cell>
          <cell r="M3432" t="str">
            <v>Externa</v>
          </cell>
          <cell r="Q3432" t="str">
            <v>No mercado</v>
          </cell>
          <cell r="R3432">
            <v>17.538302000000002</v>
          </cell>
          <cell r="S3432">
            <v>0</v>
          </cell>
          <cell r="T3432">
            <v>0</v>
          </cell>
          <cell r="U3432">
            <v>17.538301999999998</v>
          </cell>
          <cell r="V3432">
            <v>0</v>
          </cell>
          <cell r="W3432">
            <v>0</v>
          </cell>
          <cell r="X3432">
            <v>17.538301999999998</v>
          </cell>
          <cell r="Y3432">
            <v>0</v>
          </cell>
          <cell r="Z3432">
            <v>0</v>
          </cell>
          <cell r="AA3432"/>
          <cell r="AB3432"/>
          <cell r="AC3432"/>
          <cell r="AD3432"/>
          <cell r="AE3432"/>
          <cell r="AF3432"/>
          <cell r="AG3432"/>
          <cell r="AH3432"/>
          <cell r="AI3432"/>
          <cell r="AJ3432"/>
          <cell r="AK3432"/>
          <cell r="AL3432"/>
        </row>
        <row r="3433">
          <cell r="D3433" t="str">
            <v>USD</v>
          </cell>
          <cell r="J3433" t="str">
            <v>BID</v>
          </cell>
          <cell r="L3433" t="str">
            <v>TASA FIJA</v>
          </cell>
          <cell r="M3433" t="str">
            <v>Externa</v>
          </cell>
          <cell r="Q3433" t="str">
            <v>No mercado</v>
          </cell>
          <cell r="R3433">
            <v>18.249708999999999</v>
          </cell>
          <cell r="S3433">
            <v>0</v>
          </cell>
          <cell r="T3433">
            <v>0</v>
          </cell>
          <cell r="U3433">
            <v>18.249709449999997</v>
          </cell>
          <cell r="V3433">
            <v>0</v>
          </cell>
          <cell r="W3433">
            <v>0</v>
          </cell>
          <cell r="X3433">
            <v>18.249708999999999</v>
          </cell>
          <cell r="Y3433">
            <v>0</v>
          </cell>
          <cell r="Z3433">
            <v>0</v>
          </cell>
          <cell r="AA3433"/>
          <cell r="AB3433"/>
          <cell r="AC3433"/>
          <cell r="AD3433"/>
          <cell r="AE3433"/>
          <cell r="AF3433"/>
          <cell r="AG3433"/>
          <cell r="AH3433"/>
          <cell r="AI3433"/>
          <cell r="AJ3433"/>
          <cell r="AK3433"/>
          <cell r="AL3433"/>
        </row>
        <row r="3434">
          <cell r="D3434" t="str">
            <v>USD</v>
          </cell>
          <cell r="J3434" t="str">
            <v>BID</v>
          </cell>
          <cell r="L3434" t="str">
            <v>TASA FIJA</v>
          </cell>
          <cell r="M3434" t="str">
            <v>Externa</v>
          </cell>
          <cell r="Q3434" t="str">
            <v>No mercado</v>
          </cell>
          <cell r="R3434">
            <v>19.012270999999998</v>
          </cell>
          <cell r="S3434">
            <v>0</v>
          </cell>
          <cell r="T3434">
            <v>0</v>
          </cell>
          <cell r="U3434">
            <v>19.012271179999999</v>
          </cell>
          <cell r="V3434">
            <v>0</v>
          </cell>
          <cell r="W3434">
            <v>0</v>
          </cell>
          <cell r="X3434">
            <v>19.012271000000002</v>
          </cell>
          <cell r="Y3434">
            <v>0</v>
          </cell>
          <cell r="Z3434">
            <v>0</v>
          </cell>
          <cell r="AA3434"/>
          <cell r="AB3434"/>
          <cell r="AC3434"/>
          <cell r="AD3434"/>
          <cell r="AE3434"/>
          <cell r="AF3434"/>
          <cell r="AG3434"/>
          <cell r="AH3434"/>
          <cell r="AI3434"/>
          <cell r="AJ3434"/>
          <cell r="AK3434"/>
          <cell r="AL3434"/>
        </row>
        <row r="3435">
          <cell r="D3435" t="str">
            <v>USD</v>
          </cell>
          <cell r="J3435" t="str">
            <v>BID</v>
          </cell>
          <cell r="L3435" t="str">
            <v>TASA FIJA</v>
          </cell>
          <cell r="M3435" t="str">
            <v>Externa</v>
          </cell>
          <cell r="Q3435" t="str">
            <v>No mercado</v>
          </cell>
          <cell r="R3435">
            <v>19.250291000000001</v>
          </cell>
          <cell r="S3435">
            <v>0</v>
          </cell>
          <cell r="T3435">
            <v>0</v>
          </cell>
          <cell r="U3435">
            <v>19.250290550000003</v>
          </cell>
          <cell r="V3435">
            <v>0</v>
          </cell>
          <cell r="W3435">
            <v>0</v>
          </cell>
          <cell r="X3435">
            <v>19.250291000000001</v>
          </cell>
          <cell r="Y3435">
            <v>0</v>
          </cell>
          <cell r="Z3435">
            <v>0</v>
          </cell>
          <cell r="AA3435"/>
          <cell r="AB3435"/>
          <cell r="AC3435"/>
          <cell r="AD3435"/>
          <cell r="AE3435"/>
          <cell r="AF3435"/>
          <cell r="AG3435"/>
          <cell r="AH3435"/>
          <cell r="AI3435"/>
          <cell r="AJ3435"/>
          <cell r="AK3435"/>
          <cell r="AL3435"/>
        </row>
        <row r="3436">
          <cell r="D3436" t="str">
            <v>USD</v>
          </cell>
          <cell r="J3436" t="str">
            <v>BID</v>
          </cell>
          <cell r="L3436" t="str">
            <v>TASA FIJA</v>
          </cell>
          <cell r="M3436" t="str">
            <v>Externa</v>
          </cell>
          <cell r="Q3436" t="str">
            <v>No mercado</v>
          </cell>
          <cell r="R3436">
            <v>19.960418000000001</v>
          </cell>
          <cell r="S3436">
            <v>0</v>
          </cell>
          <cell r="T3436">
            <v>0</v>
          </cell>
          <cell r="U3436">
            <v>19.960418389999997</v>
          </cell>
          <cell r="V3436">
            <v>0</v>
          </cell>
          <cell r="W3436">
            <v>0</v>
          </cell>
          <cell r="X3436">
            <v>19.960418000000001</v>
          </cell>
          <cell r="Y3436">
            <v>0</v>
          </cell>
          <cell r="Z3436">
            <v>0</v>
          </cell>
          <cell r="AA3436"/>
          <cell r="AB3436"/>
          <cell r="AC3436"/>
          <cell r="AD3436"/>
          <cell r="AE3436"/>
          <cell r="AF3436"/>
          <cell r="AG3436"/>
          <cell r="AH3436"/>
          <cell r="AI3436"/>
          <cell r="AJ3436"/>
          <cell r="AK3436"/>
          <cell r="AL3436"/>
        </row>
        <row r="3437">
          <cell r="D3437" t="str">
            <v>USD</v>
          </cell>
          <cell r="J3437" t="str">
            <v>BID</v>
          </cell>
          <cell r="L3437" t="str">
            <v>TASA FIJA</v>
          </cell>
          <cell r="M3437" t="str">
            <v>Externa</v>
          </cell>
          <cell r="Q3437" t="str">
            <v>No mercado</v>
          </cell>
          <cell r="R3437">
            <v>20</v>
          </cell>
          <cell r="S3437">
            <v>0</v>
          </cell>
          <cell r="T3437">
            <v>0</v>
          </cell>
          <cell r="U3437">
            <v>20</v>
          </cell>
          <cell r="V3437">
            <v>0</v>
          </cell>
          <cell r="W3437">
            <v>0</v>
          </cell>
          <cell r="X3437">
            <v>20</v>
          </cell>
          <cell r="Y3437">
            <v>0</v>
          </cell>
          <cell r="Z3437">
            <v>0</v>
          </cell>
          <cell r="AA3437"/>
          <cell r="AB3437"/>
          <cell r="AC3437"/>
          <cell r="AD3437"/>
          <cell r="AE3437"/>
          <cell r="AF3437"/>
          <cell r="AG3437"/>
          <cell r="AH3437"/>
          <cell r="AI3437"/>
          <cell r="AJ3437"/>
          <cell r="AK3437"/>
          <cell r="AL3437"/>
        </row>
        <row r="3438">
          <cell r="D3438" t="str">
            <v>USD</v>
          </cell>
          <cell r="J3438" t="str">
            <v>BID</v>
          </cell>
          <cell r="L3438" t="str">
            <v>TASA FIJA</v>
          </cell>
          <cell r="M3438" t="str">
            <v>Externa</v>
          </cell>
          <cell r="Q3438" t="str">
            <v>No mercado</v>
          </cell>
          <cell r="R3438">
            <v>20.48565</v>
          </cell>
          <cell r="S3438">
            <v>0</v>
          </cell>
          <cell r="T3438">
            <v>0</v>
          </cell>
          <cell r="U3438">
            <v>20.48564966</v>
          </cell>
          <cell r="V3438">
            <v>0</v>
          </cell>
          <cell r="W3438">
            <v>0</v>
          </cell>
          <cell r="X3438">
            <v>20.48565</v>
          </cell>
          <cell r="Y3438">
            <v>0</v>
          </cell>
          <cell r="Z3438">
            <v>0</v>
          </cell>
          <cell r="AA3438"/>
          <cell r="AB3438"/>
          <cell r="AC3438"/>
          <cell r="AD3438"/>
          <cell r="AE3438"/>
          <cell r="AF3438"/>
          <cell r="AG3438"/>
          <cell r="AH3438"/>
          <cell r="AI3438"/>
          <cell r="AJ3438"/>
          <cell r="AK3438"/>
          <cell r="AL3438"/>
        </row>
        <row r="3439">
          <cell r="D3439" t="str">
            <v>USD</v>
          </cell>
          <cell r="J3439" t="str">
            <v>BID</v>
          </cell>
          <cell r="L3439" t="str">
            <v>TASA FIJA</v>
          </cell>
          <cell r="M3439" t="str">
            <v>Externa</v>
          </cell>
          <cell r="Q3439" t="str">
            <v>No mercado</v>
          </cell>
          <cell r="R3439">
            <v>21.794832</v>
          </cell>
          <cell r="S3439">
            <v>0</v>
          </cell>
          <cell r="T3439">
            <v>0</v>
          </cell>
          <cell r="U3439">
            <v>21.79483175</v>
          </cell>
          <cell r="V3439">
            <v>0</v>
          </cell>
          <cell r="W3439">
            <v>0</v>
          </cell>
          <cell r="X3439">
            <v>21.794832</v>
          </cell>
          <cell r="Y3439">
            <v>0</v>
          </cell>
          <cell r="Z3439">
            <v>0</v>
          </cell>
          <cell r="AA3439"/>
          <cell r="AB3439"/>
          <cell r="AC3439"/>
          <cell r="AD3439"/>
          <cell r="AE3439"/>
          <cell r="AF3439"/>
          <cell r="AG3439"/>
          <cell r="AH3439"/>
          <cell r="AI3439"/>
          <cell r="AJ3439"/>
          <cell r="AK3439"/>
          <cell r="AL3439"/>
        </row>
        <row r="3440">
          <cell r="D3440" t="str">
            <v>USD</v>
          </cell>
          <cell r="J3440" t="str">
            <v>BID</v>
          </cell>
          <cell r="L3440" t="str">
            <v>TASA FIJA</v>
          </cell>
          <cell r="M3440" t="str">
            <v>Externa</v>
          </cell>
          <cell r="Q3440" t="str">
            <v>No mercado</v>
          </cell>
          <cell r="R3440">
            <v>22.686921999999999</v>
          </cell>
          <cell r="S3440">
            <v>0</v>
          </cell>
          <cell r="T3440">
            <v>0</v>
          </cell>
          <cell r="U3440">
            <v>22.686921689999998</v>
          </cell>
          <cell r="V3440">
            <v>0</v>
          </cell>
          <cell r="W3440">
            <v>0</v>
          </cell>
          <cell r="X3440">
            <v>22.686921999999999</v>
          </cell>
          <cell r="Y3440">
            <v>0</v>
          </cell>
          <cell r="Z3440">
            <v>0</v>
          </cell>
          <cell r="AA3440"/>
          <cell r="AB3440"/>
          <cell r="AC3440"/>
          <cell r="AD3440"/>
          <cell r="AE3440"/>
          <cell r="AF3440"/>
          <cell r="AG3440"/>
          <cell r="AH3440"/>
          <cell r="AI3440"/>
          <cell r="AJ3440"/>
          <cell r="AK3440"/>
          <cell r="AL3440"/>
        </row>
        <row r="3441">
          <cell r="D3441" t="str">
            <v>USD</v>
          </cell>
          <cell r="J3441" t="str">
            <v>BID</v>
          </cell>
          <cell r="L3441" t="str">
            <v>TASA FIJA</v>
          </cell>
          <cell r="M3441" t="str">
            <v>Externa</v>
          </cell>
          <cell r="Q3441" t="str">
            <v>No mercado</v>
          </cell>
          <cell r="R3441">
            <v>23.295292</v>
          </cell>
          <cell r="S3441">
            <v>0</v>
          </cell>
          <cell r="T3441">
            <v>0</v>
          </cell>
          <cell r="U3441">
            <v>23.295291550000002</v>
          </cell>
          <cell r="V3441">
            <v>0</v>
          </cell>
          <cell r="W3441">
            <v>0</v>
          </cell>
          <cell r="X3441">
            <v>23.295292</v>
          </cell>
          <cell r="Y3441">
            <v>0</v>
          </cell>
          <cell r="Z3441">
            <v>0</v>
          </cell>
          <cell r="AA3441"/>
          <cell r="AB3441"/>
          <cell r="AC3441"/>
          <cell r="AD3441"/>
          <cell r="AE3441"/>
          <cell r="AF3441"/>
          <cell r="AG3441"/>
          <cell r="AH3441"/>
          <cell r="AI3441"/>
          <cell r="AJ3441"/>
          <cell r="AK3441"/>
          <cell r="AL3441"/>
        </row>
        <row r="3442">
          <cell r="D3442" t="str">
            <v>USD</v>
          </cell>
          <cell r="J3442" t="str">
            <v>BID</v>
          </cell>
          <cell r="L3442" t="str">
            <v>TASA FIJA</v>
          </cell>
          <cell r="M3442" t="str">
            <v>Externa</v>
          </cell>
          <cell r="Q3442" t="str">
            <v>No mercado</v>
          </cell>
          <cell r="R3442">
            <v>23.587499999999999</v>
          </cell>
          <cell r="S3442">
            <v>0</v>
          </cell>
          <cell r="T3442">
            <v>0</v>
          </cell>
          <cell r="U3442">
            <v>23.587499999999999</v>
          </cell>
          <cell r="V3442">
            <v>0</v>
          </cell>
          <cell r="W3442">
            <v>0</v>
          </cell>
          <cell r="X3442">
            <v>23.587499999999999</v>
          </cell>
          <cell r="Y3442">
            <v>0</v>
          </cell>
          <cell r="Z3442">
            <v>0</v>
          </cell>
          <cell r="AA3442"/>
          <cell r="AB3442"/>
          <cell r="AC3442"/>
          <cell r="AD3442"/>
          <cell r="AE3442"/>
          <cell r="AF3442"/>
          <cell r="AG3442"/>
          <cell r="AH3442"/>
          <cell r="AI3442"/>
          <cell r="AJ3442"/>
          <cell r="AK3442"/>
          <cell r="AL3442"/>
        </row>
        <row r="3443">
          <cell r="D3443" t="str">
            <v>USD</v>
          </cell>
          <cell r="J3443" t="str">
            <v>BID</v>
          </cell>
          <cell r="L3443" t="str">
            <v>TASA FIJA</v>
          </cell>
          <cell r="M3443" t="str">
            <v>Externa</v>
          </cell>
          <cell r="Q3443" t="str">
            <v>No mercado</v>
          </cell>
          <cell r="R3443">
            <v>24.559303</v>
          </cell>
          <cell r="S3443">
            <v>0</v>
          </cell>
          <cell r="T3443">
            <v>0</v>
          </cell>
          <cell r="U3443">
            <v>24.559302540000001</v>
          </cell>
          <cell r="V3443">
            <v>0</v>
          </cell>
          <cell r="W3443">
            <v>0</v>
          </cell>
          <cell r="X3443">
            <v>24.559303</v>
          </cell>
          <cell r="Y3443">
            <v>0</v>
          </cell>
          <cell r="Z3443">
            <v>0</v>
          </cell>
          <cell r="AA3443"/>
          <cell r="AB3443"/>
          <cell r="AC3443"/>
          <cell r="AD3443"/>
          <cell r="AE3443"/>
          <cell r="AF3443"/>
          <cell r="AG3443"/>
          <cell r="AH3443"/>
          <cell r="AI3443"/>
          <cell r="AJ3443"/>
          <cell r="AK3443"/>
          <cell r="AL3443"/>
        </row>
        <row r="3444">
          <cell r="D3444" t="str">
            <v>USD</v>
          </cell>
          <cell r="J3444" t="str">
            <v>BID</v>
          </cell>
          <cell r="L3444" t="str">
            <v>TASA FIJA</v>
          </cell>
          <cell r="M3444" t="str">
            <v>Externa</v>
          </cell>
          <cell r="Q3444" t="str">
            <v>No mercado</v>
          </cell>
          <cell r="R3444">
            <v>24.855132000000001</v>
          </cell>
          <cell r="S3444">
            <v>0</v>
          </cell>
          <cell r="T3444">
            <v>0</v>
          </cell>
          <cell r="U3444">
            <v>24.855131529999998</v>
          </cell>
          <cell r="V3444">
            <v>0</v>
          </cell>
          <cell r="W3444">
            <v>0</v>
          </cell>
          <cell r="X3444">
            <v>24.855132000000001</v>
          </cell>
          <cell r="Y3444">
            <v>0</v>
          </cell>
          <cell r="Z3444">
            <v>0</v>
          </cell>
          <cell r="AA3444"/>
          <cell r="AB3444"/>
          <cell r="AC3444"/>
          <cell r="AD3444"/>
          <cell r="AE3444"/>
          <cell r="AF3444"/>
          <cell r="AG3444"/>
          <cell r="AH3444"/>
          <cell r="AI3444"/>
          <cell r="AJ3444"/>
          <cell r="AK3444"/>
          <cell r="AL3444"/>
        </row>
        <row r="3445">
          <cell r="D3445" t="str">
            <v>USD</v>
          </cell>
          <cell r="J3445" t="str">
            <v>BID</v>
          </cell>
          <cell r="L3445" t="str">
            <v>TASA FIJA</v>
          </cell>
          <cell r="M3445" t="str">
            <v>Externa</v>
          </cell>
          <cell r="Q3445" t="str">
            <v>No mercado</v>
          </cell>
          <cell r="R3445">
            <v>25</v>
          </cell>
          <cell r="S3445">
            <v>0</v>
          </cell>
          <cell r="T3445">
            <v>0</v>
          </cell>
          <cell r="U3445">
            <v>25</v>
          </cell>
          <cell r="V3445">
            <v>0</v>
          </cell>
          <cell r="W3445">
            <v>0</v>
          </cell>
          <cell r="X3445">
            <v>25</v>
          </cell>
          <cell r="Y3445">
            <v>0</v>
          </cell>
          <cell r="Z3445">
            <v>0</v>
          </cell>
          <cell r="AA3445"/>
          <cell r="AB3445"/>
          <cell r="AC3445"/>
          <cell r="AD3445"/>
          <cell r="AE3445"/>
          <cell r="AF3445"/>
          <cell r="AG3445"/>
          <cell r="AH3445"/>
          <cell r="AI3445"/>
          <cell r="AJ3445"/>
          <cell r="AK3445"/>
          <cell r="AL3445"/>
        </row>
        <row r="3446">
          <cell r="D3446" t="str">
            <v>USD</v>
          </cell>
          <cell r="J3446" t="str">
            <v>BID</v>
          </cell>
          <cell r="L3446" t="str">
            <v>TASA FIJA</v>
          </cell>
          <cell r="M3446" t="str">
            <v>Externa</v>
          </cell>
          <cell r="Q3446" t="str">
            <v>No mercado</v>
          </cell>
          <cell r="R3446">
            <v>26.417491999999999</v>
          </cell>
          <cell r="S3446">
            <v>0</v>
          </cell>
          <cell r="T3446">
            <v>0</v>
          </cell>
          <cell r="U3446">
            <v>26.417491600000002</v>
          </cell>
          <cell r="V3446">
            <v>0</v>
          </cell>
          <cell r="W3446">
            <v>0</v>
          </cell>
          <cell r="X3446">
            <v>26.417491999999999</v>
          </cell>
          <cell r="Y3446">
            <v>0</v>
          </cell>
          <cell r="Z3446">
            <v>0</v>
          </cell>
          <cell r="AA3446"/>
          <cell r="AB3446"/>
          <cell r="AC3446"/>
          <cell r="AD3446"/>
          <cell r="AE3446"/>
          <cell r="AF3446"/>
          <cell r="AG3446"/>
          <cell r="AH3446"/>
          <cell r="AI3446"/>
          <cell r="AJ3446"/>
          <cell r="AK3446"/>
          <cell r="AL3446"/>
        </row>
        <row r="3447">
          <cell r="D3447" t="str">
            <v>USD</v>
          </cell>
          <cell r="J3447" t="str">
            <v>BID</v>
          </cell>
          <cell r="L3447" t="str">
            <v>TASA FIJA</v>
          </cell>
          <cell r="M3447" t="str">
            <v>Externa</v>
          </cell>
          <cell r="Q3447" t="str">
            <v>No mercado</v>
          </cell>
          <cell r="R3447">
            <v>33.596375000000002</v>
          </cell>
          <cell r="S3447">
            <v>0</v>
          </cell>
          <cell r="T3447">
            <v>0</v>
          </cell>
          <cell r="U3447">
            <v>26.877100259999999</v>
          </cell>
          <cell r="V3447">
            <v>0</v>
          </cell>
          <cell r="W3447">
            <v>0</v>
          </cell>
          <cell r="X3447">
            <v>26.877099999999999</v>
          </cell>
          <cell r="Y3447">
            <v>0</v>
          </cell>
          <cell r="Z3447">
            <v>0</v>
          </cell>
          <cell r="AA3447"/>
          <cell r="AB3447"/>
          <cell r="AC3447"/>
          <cell r="AD3447"/>
          <cell r="AE3447"/>
          <cell r="AF3447"/>
          <cell r="AG3447"/>
          <cell r="AH3447"/>
          <cell r="AI3447"/>
          <cell r="AJ3447"/>
          <cell r="AK3447"/>
          <cell r="AL3447"/>
        </row>
        <row r="3448">
          <cell r="D3448" t="str">
            <v>USD</v>
          </cell>
          <cell r="J3448" t="str">
            <v>BID</v>
          </cell>
          <cell r="L3448" t="str">
            <v>TASA FIJA</v>
          </cell>
          <cell r="M3448" t="str">
            <v>Externa</v>
          </cell>
          <cell r="Q3448" t="str">
            <v>No mercado</v>
          </cell>
          <cell r="R3448">
            <v>27.881822</v>
          </cell>
          <cell r="S3448">
            <v>0</v>
          </cell>
          <cell r="T3448">
            <v>0</v>
          </cell>
          <cell r="U3448">
            <v>27.881822280000002</v>
          </cell>
          <cell r="V3448">
            <v>0</v>
          </cell>
          <cell r="W3448">
            <v>0</v>
          </cell>
          <cell r="X3448">
            <v>27.881822</v>
          </cell>
          <cell r="Y3448">
            <v>0</v>
          </cell>
          <cell r="Z3448">
            <v>0</v>
          </cell>
          <cell r="AA3448"/>
          <cell r="AB3448"/>
          <cell r="AC3448"/>
          <cell r="AD3448"/>
          <cell r="AE3448"/>
          <cell r="AF3448"/>
          <cell r="AG3448"/>
          <cell r="AH3448"/>
          <cell r="AI3448"/>
          <cell r="AJ3448"/>
          <cell r="AK3448"/>
          <cell r="AL3448"/>
        </row>
        <row r="3449">
          <cell r="D3449" t="str">
            <v>USD</v>
          </cell>
          <cell r="J3449" t="str">
            <v>BID</v>
          </cell>
          <cell r="L3449" t="str">
            <v>TASA FIJA</v>
          </cell>
          <cell r="M3449" t="str">
            <v>Externa</v>
          </cell>
          <cell r="Q3449" t="str">
            <v>No mercado</v>
          </cell>
          <cell r="R3449">
            <v>28.140751000000002</v>
          </cell>
          <cell r="S3449">
            <v>0</v>
          </cell>
          <cell r="T3449">
            <v>0</v>
          </cell>
          <cell r="U3449">
            <v>28.140750919999999</v>
          </cell>
          <cell r="V3449">
            <v>0</v>
          </cell>
          <cell r="W3449">
            <v>0</v>
          </cell>
          <cell r="X3449">
            <v>28.140751000000002</v>
          </cell>
          <cell r="Y3449">
            <v>0</v>
          </cell>
          <cell r="Z3449">
            <v>0</v>
          </cell>
          <cell r="AA3449"/>
          <cell r="AB3449"/>
          <cell r="AC3449"/>
          <cell r="AD3449"/>
          <cell r="AE3449"/>
          <cell r="AF3449"/>
          <cell r="AG3449"/>
          <cell r="AH3449"/>
          <cell r="AI3449"/>
          <cell r="AJ3449"/>
          <cell r="AK3449"/>
          <cell r="AL3449"/>
        </row>
        <row r="3450">
          <cell r="D3450" t="str">
            <v>USD</v>
          </cell>
          <cell r="J3450" t="str">
            <v>BID</v>
          </cell>
          <cell r="L3450" t="str">
            <v>TASA FIJA</v>
          </cell>
          <cell r="M3450" t="str">
            <v>Externa</v>
          </cell>
          <cell r="Q3450" t="str">
            <v>No mercado</v>
          </cell>
          <cell r="R3450">
            <v>30.679217000000001</v>
          </cell>
          <cell r="S3450">
            <v>0</v>
          </cell>
          <cell r="T3450">
            <v>0</v>
          </cell>
          <cell r="U3450">
            <v>30.679217189999999</v>
          </cell>
          <cell r="V3450">
            <v>0</v>
          </cell>
          <cell r="W3450">
            <v>0</v>
          </cell>
          <cell r="X3450">
            <v>30.679217000000001</v>
          </cell>
          <cell r="Y3450">
            <v>0</v>
          </cell>
          <cell r="Z3450">
            <v>0</v>
          </cell>
          <cell r="AA3450"/>
          <cell r="AB3450"/>
          <cell r="AC3450"/>
          <cell r="AD3450"/>
          <cell r="AE3450"/>
          <cell r="AF3450"/>
          <cell r="AG3450"/>
          <cell r="AH3450"/>
          <cell r="AI3450"/>
          <cell r="AJ3450"/>
          <cell r="AK3450"/>
          <cell r="AL3450"/>
        </row>
        <row r="3451">
          <cell r="D3451" t="str">
            <v>USD</v>
          </cell>
          <cell r="J3451" t="str">
            <v>BID</v>
          </cell>
          <cell r="L3451" t="str">
            <v>TASA FIJA</v>
          </cell>
          <cell r="M3451" t="str">
            <v>Externa</v>
          </cell>
          <cell r="Q3451" t="str">
            <v>No mercado</v>
          </cell>
          <cell r="R3451">
            <v>31.818162000000001</v>
          </cell>
          <cell r="S3451">
            <v>0</v>
          </cell>
          <cell r="T3451">
            <v>0</v>
          </cell>
          <cell r="U3451">
            <v>31.818162479999998</v>
          </cell>
          <cell r="V3451">
            <v>0</v>
          </cell>
          <cell r="W3451">
            <v>0</v>
          </cell>
          <cell r="X3451">
            <v>31.818162000000001</v>
          </cell>
          <cell r="Y3451">
            <v>0</v>
          </cell>
          <cell r="Z3451">
            <v>0</v>
          </cell>
          <cell r="AA3451"/>
          <cell r="AB3451"/>
          <cell r="AC3451"/>
          <cell r="AD3451"/>
          <cell r="AE3451"/>
          <cell r="AF3451"/>
          <cell r="AG3451"/>
          <cell r="AH3451"/>
          <cell r="AI3451"/>
          <cell r="AJ3451"/>
          <cell r="AK3451"/>
          <cell r="AL3451"/>
        </row>
        <row r="3452">
          <cell r="D3452" t="str">
            <v>USD</v>
          </cell>
          <cell r="J3452" t="str">
            <v>BID</v>
          </cell>
          <cell r="L3452" t="str">
            <v>TASA FIJA</v>
          </cell>
          <cell r="M3452" t="str">
            <v>Externa</v>
          </cell>
          <cell r="Q3452" t="str">
            <v>No mercado</v>
          </cell>
          <cell r="R3452">
            <v>32.152558999999997</v>
          </cell>
          <cell r="S3452">
            <v>0</v>
          </cell>
          <cell r="T3452">
            <v>0</v>
          </cell>
          <cell r="U3452">
            <v>32.15255853</v>
          </cell>
          <cell r="V3452">
            <v>0</v>
          </cell>
          <cell r="W3452">
            <v>0</v>
          </cell>
          <cell r="X3452">
            <v>32.152559000000004</v>
          </cell>
          <cell r="Y3452">
            <v>0</v>
          </cell>
          <cell r="Z3452">
            <v>0</v>
          </cell>
          <cell r="AA3452"/>
          <cell r="AB3452"/>
          <cell r="AC3452"/>
          <cell r="AD3452"/>
          <cell r="AE3452"/>
          <cell r="AF3452"/>
          <cell r="AG3452"/>
          <cell r="AH3452"/>
          <cell r="AI3452"/>
          <cell r="AJ3452"/>
          <cell r="AK3452"/>
          <cell r="AL3452"/>
        </row>
        <row r="3453">
          <cell r="D3453" t="str">
            <v>USD</v>
          </cell>
          <cell r="J3453" t="str">
            <v>BID</v>
          </cell>
          <cell r="L3453" t="str">
            <v>TASA FIJA</v>
          </cell>
          <cell r="M3453" t="str">
            <v>Externa</v>
          </cell>
          <cell r="Q3453" t="str">
            <v>No mercado</v>
          </cell>
          <cell r="R3453">
            <v>33.251504999999995</v>
          </cell>
          <cell r="S3453">
            <v>0</v>
          </cell>
          <cell r="T3453">
            <v>0</v>
          </cell>
          <cell r="U3453">
            <v>33.251505250000001</v>
          </cell>
          <cell r="V3453">
            <v>0</v>
          </cell>
          <cell r="W3453">
            <v>0</v>
          </cell>
          <cell r="X3453">
            <v>33.251504999999995</v>
          </cell>
          <cell r="Y3453">
            <v>0</v>
          </cell>
          <cell r="Z3453">
            <v>0</v>
          </cell>
          <cell r="AA3453"/>
          <cell r="AB3453"/>
          <cell r="AC3453"/>
          <cell r="AD3453"/>
          <cell r="AE3453"/>
          <cell r="AF3453"/>
          <cell r="AG3453"/>
          <cell r="AH3453"/>
          <cell r="AI3453"/>
          <cell r="AJ3453"/>
          <cell r="AK3453"/>
          <cell r="AL3453"/>
        </row>
        <row r="3454">
          <cell r="D3454" t="str">
            <v>USD</v>
          </cell>
          <cell r="J3454" t="str">
            <v>BID</v>
          </cell>
          <cell r="L3454" t="str">
            <v>TASA FIJA</v>
          </cell>
          <cell r="M3454" t="str">
            <v>Externa</v>
          </cell>
          <cell r="Q3454" t="str">
            <v>No mercado</v>
          </cell>
          <cell r="R3454">
            <v>33.633476000000002</v>
          </cell>
          <cell r="S3454">
            <v>0</v>
          </cell>
          <cell r="T3454">
            <v>0</v>
          </cell>
          <cell r="U3454">
            <v>33.633475670000003</v>
          </cell>
          <cell r="V3454">
            <v>0</v>
          </cell>
          <cell r="W3454">
            <v>0</v>
          </cell>
          <cell r="X3454">
            <v>33.633476000000002</v>
          </cell>
          <cell r="Y3454">
            <v>0</v>
          </cell>
          <cell r="Z3454">
            <v>0</v>
          </cell>
          <cell r="AA3454"/>
          <cell r="AB3454"/>
          <cell r="AC3454"/>
          <cell r="AD3454"/>
          <cell r="AE3454"/>
          <cell r="AF3454"/>
          <cell r="AG3454"/>
          <cell r="AH3454"/>
          <cell r="AI3454"/>
          <cell r="AJ3454"/>
          <cell r="AK3454"/>
          <cell r="AL3454"/>
        </row>
        <row r="3455">
          <cell r="D3455" t="str">
            <v>USD</v>
          </cell>
          <cell r="J3455" t="str">
            <v>BID</v>
          </cell>
          <cell r="L3455" t="str">
            <v>TASA FIJA</v>
          </cell>
          <cell r="M3455" t="str">
            <v>Externa</v>
          </cell>
          <cell r="Q3455" t="str">
            <v>No mercado</v>
          </cell>
          <cell r="R3455">
            <v>34.343564999999998</v>
          </cell>
          <cell r="S3455">
            <v>0</v>
          </cell>
          <cell r="T3455">
            <v>0</v>
          </cell>
          <cell r="U3455">
            <v>34.343564960000002</v>
          </cell>
          <cell r="V3455">
            <v>0</v>
          </cell>
          <cell r="W3455">
            <v>0</v>
          </cell>
          <cell r="X3455">
            <v>34.343565000000005</v>
          </cell>
          <cell r="Y3455">
            <v>0</v>
          </cell>
          <cell r="Z3455">
            <v>0</v>
          </cell>
          <cell r="AA3455"/>
          <cell r="AB3455"/>
          <cell r="AC3455"/>
          <cell r="AD3455"/>
          <cell r="AE3455"/>
          <cell r="AF3455"/>
          <cell r="AG3455"/>
          <cell r="AH3455"/>
          <cell r="AI3455"/>
          <cell r="AJ3455"/>
          <cell r="AK3455"/>
          <cell r="AL3455"/>
        </row>
        <row r="3456">
          <cell r="D3456" t="str">
            <v>USD</v>
          </cell>
          <cell r="J3456" t="str">
            <v>BID</v>
          </cell>
          <cell r="L3456" t="str">
            <v>TASA FIJA</v>
          </cell>
          <cell r="M3456" t="str">
            <v>Externa</v>
          </cell>
          <cell r="Q3456" t="str">
            <v>No mercado</v>
          </cell>
          <cell r="R3456">
            <v>39.467734999999998</v>
          </cell>
          <cell r="S3456">
            <v>0</v>
          </cell>
          <cell r="T3456">
            <v>0</v>
          </cell>
          <cell r="U3456">
            <v>39.46773537</v>
          </cell>
          <cell r="V3456">
            <v>0</v>
          </cell>
          <cell r="W3456">
            <v>0</v>
          </cell>
          <cell r="X3456">
            <v>39.467734999999998</v>
          </cell>
          <cell r="Y3456">
            <v>0</v>
          </cell>
          <cell r="Z3456">
            <v>0</v>
          </cell>
          <cell r="AA3456"/>
          <cell r="AB3456"/>
          <cell r="AC3456"/>
          <cell r="AD3456"/>
          <cell r="AE3456"/>
          <cell r="AF3456"/>
          <cell r="AG3456"/>
          <cell r="AH3456"/>
          <cell r="AI3456"/>
          <cell r="AJ3456"/>
          <cell r="AK3456"/>
          <cell r="AL3456"/>
        </row>
        <row r="3457">
          <cell r="D3457" t="str">
            <v>USD</v>
          </cell>
          <cell r="J3457" t="str">
            <v>BID</v>
          </cell>
          <cell r="L3457" t="str">
            <v>TASA FIJA</v>
          </cell>
          <cell r="M3457" t="str">
            <v>Externa</v>
          </cell>
          <cell r="Q3457" t="str">
            <v>No mercado</v>
          </cell>
          <cell r="R3457">
            <v>53.333333000000003</v>
          </cell>
          <cell r="S3457">
            <v>0</v>
          </cell>
          <cell r="T3457">
            <v>0</v>
          </cell>
          <cell r="U3457">
            <v>53.333333420000002</v>
          </cell>
          <cell r="V3457">
            <v>0</v>
          </cell>
          <cell r="W3457">
            <v>0</v>
          </cell>
          <cell r="X3457">
            <v>40</v>
          </cell>
          <cell r="Y3457">
            <v>0</v>
          </cell>
          <cell r="Z3457">
            <v>0</v>
          </cell>
          <cell r="AA3457"/>
          <cell r="AB3457"/>
          <cell r="AC3457"/>
          <cell r="AD3457"/>
          <cell r="AE3457"/>
          <cell r="AF3457"/>
          <cell r="AG3457"/>
          <cell r="AH3457"/>
          <cell r="AI3457"/>
          <cell r="AJ3457"/>
          <cell r="AK3457"/>
          <cell r="AL3457"/>
        </row>
        <row r="3458">
          <cell r="D3458" t="str">
            <v>USD</v>
          </cell>
          <cell r="J3458" t="str">
            <v>BID</v>
          </cell>
          <cell r="L3458" t="str">
            <v>TASA FIJA</v>
          </cell>
          <cell r="M3458" t="str">
            <v>Externa</v>
          </cell>
          <cell r="Q3458" t="str">
            <v>No mercado</v>
          </cell>
          <cell r="R3458">
            <v>41.650475</v>
          </cell>
          <cell r="S3458">
            <v>0</v>
          </cell>
          <cell r="T3458">
            <v>0</v>
          </cell>
          <cell r="U3458">
            <v>41.650474809999999</v>
          </cell>
          <cell r="V3458">
            <v>0</v>
          </cell>
          <cell r="W3458">
            <v>0</v>
          </cell>
          <cell r="X3458">
            <v>41.650475</v>
          </cell>
          <cell r="Y3458">
            <v>0</v>
          </cell>
          <cell r="Z3458">
            <v>0</v>
          </cell>
          <cell r="AA3458"/>
          <cell r="AB3458"/>
          <cell r="AC3458"/>
          <cell r="AD3458"/>
          <cell r="AE3458"/>
          <cell r="AF3458"/>
          <cell r="AG3458"/>
          <cell r="AH3458"/>
          <cell r="AI3458"/>
          <cell r="AJ3458"/>
          <cell r="AK3458"/>
          <cell r="AL3458"/>
        </row>
        <row r="3459">
          <cell r="D3459" t="str">
            <v>USD</v>
          </cell>
          <cell r="J3459" t="str">
            <v>BID</v>
          </cell>
          <cell r="L3459" t="str">
            <v>TASA FIJA</v>
          </cell>
          <cell r="M3459" t="str">
            <v>Externa</v>
          </cell>
          <cell r="Q3459" t="str">
            <v>No mercado</v>
          </cell>
          <cell r="R3459">
            <v>46.331335000000003</v>
          </cell>
          <cell r="S3459">
            <v>0</v>
          </cell>
          <cell r="T3459">
            <v>0</v>
          </cell>
          <cell r="U3459">
            <v>45.484542419999997</v>
          </cell>
          <cell r="V3459">
            <v>0</v>
          </cell>
          <cell r="W3459">
            <v>0</v>
          </cell>
          <cell r="X3459">
            <v>45.484542000000005</v>
          </cell>
          <cell r="Y3459">
            <v>0</v>
          </cell>
          <cell r="Z3459">
            <v>0</v>
          </cell>
          <cell r="AA3459"/>
          <cell r="AB3459"/>
          <cell r="AC3459"/>
          <cell r="AD3459"/>
          <cell r="AE3459"/>
          <cell r="AF3459"/>
          <cell r="AG3459"/>
          <cell r="AH3459"/>
          <cell r="AI3459"/>
          <cell r="AJ3459"/>
          <cell r="AK3459"/>
          <cell r="AL3459"/>
        </row>
        <row r="3460">
          <cell r="D3460" t="str">
            <v>USD</v>
          </cell>
          <cell r="J3460" t="str">
            <v>BID</v>
          </cell>
          <cell r="L3460" t="str">
            <v>TASA FIJA</v>
          </cell>
          <cell r="M3460" t="str">
            <v>Externa</v>
          </cell>
          <cell r="Q3460" t="str">
            <v>No mercado</v>
          </cell>
          <cell r="R3460">
            <v>48.645595999999998</v>
          </cell>
          <cell r="S3460">
            <v>0</v>
          </cell>
          <cell r="T3460">
            <v>0</v>
          </cell>
          <cell r="U3460">
            <v>48.64559611</v>
          </cell>
          <cell r="V3460">
            <v>0</v>
          </cell>
          <cell r="W3460">
            <v>0</v>
          </cell>
          <cell r="X3460">
            <v>48.645595999999998</v>
          </cell>
          <cell r="Y3460">
            <v>0</v>
          </cell>
          <cell r="Z3460">
            <v>0</v>
          </cell>
          <cell r="AA3460"/>
          <cell r="AB3460"/>
          <cell r="AC3460"/>
          <cell r="AD3460"/>
          <cell r="AE3460"/>
          <cell r="AF3460"/>
          <cell r="AG3460"/>
          <cell r="AH3460"/>
          <cell r="AI3460"/>
          <cell r="AJ3460"/>
          <cell r="AK3460"/>
          <cell r="AL3460"/>
        </row>
        <row r="3461">
          <cell r="D3461" t="str">
            <v>USD</v>
          </cell>
          <cell r="J3461" t="str">
            <v>BID</v>
          </cell>
          <cell r="L3461" t="str">
            <v>TASA FIJA</v>
          </cell>
          <cell r="M3461" t="str">
            <v>Externa</v>
          </cell>
          <cell r="Q3461" t="str">
            <v>No mercado</v>
          </cell>
          <cell r="R3461">
            <v>50</v>
          </cell>
          <cell r="S3461">
            <v>0</v>
          </cell>
          <cell r="T3461">
            <v>0</v>
          </cell>
          <cell r="U3461">
            <v>50</v>
          </cell>
          <cell r="V3461">
            <v>0</v>
          </cell>
          <cell r="W3461">
            <v>0</v>
          </cell>
          <cell r="X3461">
            <v>50</v>
          </cell>
          <cell r="Y3461">
            <v>0</v>
          </cell>
          <cell r="Z3461">
            <v>0</v>
          </cell>
          <cell r="AA3461"/>
          <cell r="AB3461"/>
          <cell r="AC3461"/>
          <cell r="AD3461"/>
          <cell r="AE3461"/>
          <cell r="AF3461"/>
          <cell r="AG3461"/>
          <cell r="AH3461"/>
          <cell r="AI3461"/>
          <cell r="AJ3461"/>
          <cell r="AK3461"/>
          <cell r="AL3461"/>
        </row>
        <row r="3462">
          <cell r="D3462" t="str">
            <v>USD</v>
          </cell>
          <cell r="J3462" t="str">
            <v>BID</v>
          </cell>
          <cell r="L3462" t="str">
            <v>TASA FIJA</v>
          </cell>
          <cell r="M3462" t="str">
            <v>Externa</v>
          </cell>
          <cell r="Q3462" t="str">
            <v>No mercado</v>
          </cell>
          <cell r="R3462">
            <v>51.584997000000001</v>
          </cell>
          <cell r="S3462">
            <v>0</v>
          </cell>
          <cell r="T3462">
            <v>0</v>
          </cell>
          <cell r="U3462">
            <v>51.584997190000003</v>
          </cell>
          <cell r="V3462">
            <v>0</v>
          </cell>
          <cell r="W3462">
            <v>0</v>
          </cell>
          <cell r="X3462">
            <v>51.584997000000001</v>
          </cell>
          <cell r="Y3462">
            <v>0</v>
          </cell>
          <cell r="Z3462">
            <v>0</v>
          </cell>
          <cell r="AA3462"/>
          <cell r="AB3462"/>
          <cell r="AC3462"/>
          <cell r="AD3462"/>
          <cell r="AE3462"/>
          <cell r="AF3462"/>
          <cell r="AG3462"/>
          <cell r="AH3462"/>
          <cell r="AI3462"/>
          <cell r="AJ3462"/>
          <cell r="AK3462"/>
          <cell r="AL3462"/>
        </row>
        <row r="3463">
          <cell r="D3463" t="str">
            <v>USD</v>
          </cell>
          <cell r="J3463" t="str">
            <v>BID</v>
          </cell>
          <cell r="L3463" t="str">
            <v>TASA FIJA</v>
          </cell>
          <cell r="M3463" t="str">
            <v>Externa</v>
          </cell>
          <cell r="Q3463" t="str">
            <v>No mercado</v>
          </cell>
          <cell r="R3463">
            <v>52.072463999999997</v>
          </cell>
          <cell r="S3463">
            <v>0</v>
          </cell>
          <cell r="T3463">
            <v>0</v>
          </cell>
          <cell r="U3463">
            <v>52.072464199999999</v>
          </cell>
          <cell r="V3463">
            <v>0</v>
          </cell>
          <cell r="W3463">
            <v>0</v>
          </cell>
          <cell r="X3463">
            <v>52.072463999999997</v>
          </cell>
          <cell r="Y3463">
            <v>0</v>
          </cell>
          <cell r="Z3463">
            <v>0</v>
          </cell>
          <cell r="AA3463"/>
          <cell r="AB3463"/>
          <cell r="AC3463"/>
          <cell r="AD3463"/>
          <cell r="AE3463"/>
          <cell r="AF3463"/>
          <cell r="AG3463"/>
          <cell r="AH3463"/>
          <cell r="AI3463"/>
          <cell r="AJ3463"/>
          <cell r="AK3463"/>
          <cell r="AL3463"/>
        </row>
        <row r="3464">
          <cell r="D3464" t="str">
            <v>USD</v>
          </cell>
          <cell r="J3464" t="str">
            <v>BID</v>
          </cell>
          <cell r="L3464" t="str">
            <v>TASA FIJA</v>
          </cell>
          <cell r="M3464" t="str">
            <v>Externa</v>
          </cell>
          <cell r="Q3464" t="str">
            <v>No mercado</v>
          </cell>
          <cell r="R3464">
            <v>56.717643000000002</v>
          </cell>
          <cell r="S3464">
            <v>0</v>
          </cell>
          <cell r="T3464">
            <v>0</v>
          </cell>
          <cell r="U3464">
            <v>56.717643470000006</v>
          </cell>
          <cell r="V3464">
            <v>0</v>
          </cell>
          <cell r="W3464">
            <v>0</v>
          </cell>
          <cell r="X3464">
            <v>56.717642999999995</v>
          </cell>
          <cell r="Y3464">
            <v>0</v>
          </cell>
          <cell r="Z3464">
            <v>0</v>
          </cell>
          <cell r="AA3464"/>
          <cell r="AB3464"/>
          <cell r="AC3464"/>
          <cell r="AD3464"/>
          <cell r="AE3464"/>
          <cell r="AF3464"/>
          <cell r="AG3464"/>
          <cell r="AH3464"/>
          <cell r="AI3464"/>
          <cell r="AJ3464"/>
          <cell r="AK3464"/>
          <cell r="AL3464"/>
        </row>
        <row r="3465">
          <cell r="D3465" t="str">
            <v>USD</v>
          </cell>
          <cell r="J3465" t="str">
            <v>BID</v>
          </cell>
          <cell r="L3465" t="str">
            <v>TASA FIJA</v>
          </cell>
          <cell r="M3465" t="str">
            <v>Externa</v>
          </cell>
          <cell r="Q3465" t="str">
            <v>No mercado</v>
          </cell>
          <cell r="R3465">
            <v>59.725923000000002</v>
          </cell>
          <cell r="S3465">
            <v>0</v>
          </cell>
          <cell r="T3465">
            <v>0</v>
          </cell>
          <cell r="U3465">
            <v>57.799280550000006</v>
          </cell>
          <cell r="V3465">
            <v>0</v>
          </cell>
          <cell r="W3465">
            <v>0</v>
          </cell>
          <cell r="X3465">
            <v>57.799281000000001</v>
          </cell>
          <cell r="Y3465">
            <v>0</v>
          </cell>
          <cell r="Z3465">
            <v>0</v>
          </cell>
          <cell r="AA3465"/>
          <cell r="AB3465"/>
          <cell r="AC3465"/>
          <cell r="AD3465"/>
          <cell r="AE3465"/>
          <cell r="AF3465"/>
          <cell r="AG3465"/>
          <cell r="AH3465"/>
          <cell r="AI3465"/>
          <cell r="AJ3465"/>
          <cell r="AK3465"/>
          <cell r="AL3465"/>
        </row>
        <row r="3466">
          <cell r="D3466" t="str">
            <v>USD</v>
          </cell>
          <cell r="J3466" t="str">
            <v>BID</v>
          </cell>
          <cell r="L3466" t="str">
            <v>TASA FIJA</v>
          </cell>
          <cell r="M3466" t="str">
            <v>Externa</v>
          </cell>
          <cell r="Q3466" t="str">
            <v>No mercado</v>
          </cell>
          <cell r="R3466">
            <v>59.51435</v>
          </cell>
          <cell r="S3466">
            <v>0</v>
          </cell>
          <cell r="T3466">
            <v>0</v>
          </cell>
          <cell r="U3466">
            <v>59.51435034</v>
          </cell>
          <cell r="V3466">
            <v>0</v>
          </cell>
          <cell r="W3466">
            <v>0</v>
          </cell>
          <cell r="X3466">
            <v>59.51435</v>
          </cell>
          <cell r="Y3466">
            <v>0</v>
          </cell>
          <cell r="Z3466">
            <v>0</v>
          </cell>
          <cell r="AA3466"/>
          <cell r="AB3466"/>
          <cell r="AC3466"/>
          <cell r="AD3466"/>
          <cell r="AE3466"/>
          <cell r="AF3466"/>
          <cell r="AG3466"/>
          <cell r="AH3466"/>
          <cell r="AI3466"/>
          <cell r="AJ3466"/>
          <cell r="AK3466"/>
          <cell r="AL3466"/>
        </row>
        <row r="3467">
          <cell r="D3467" t="str">
            <v>USD</v>
          </cell>
          <cell r="J3467" t="str">
            <v>BID</v>
          </cell>
          <cell r="L3467" t="str">
            <v>TASA FIJA</v>
          </cell>
          <cell r="M3467" t="str">
            <v>Externa</v>
          </cell>
          <cell r="Q3467" t="str">
            <v>No mercado</v>
          </cell>
          <cell r="R3467">
            <v>60.093023000000002</v>
          </cell>
          <cell r="S3467">
            <v>0</v>
          </cell>
          <cell r="T3467">
            <v>0</v>
          </cell>
          <cell r="U3467">
            <v>60.093023260000002</v>
          </cell>
          <cell r="V3467">
            <v>0</v>
          </cell>
          <cell r="W3467">
            <v>0</v>
          </cell>
          <cell r="X3467">
            <v>60.093023000000002</v>
          </cell>
          <cell r="Y3467">
            <v>0</v>
          </cell>
          <cell r="Z3467">
            <v>0</v>
          </cell>
          <cell r="AA3467"/>
          <cell r="AB3467"/>
          <cell r="AC3467"/>
          <cell r="AD3467"/>
          <cell r="AE3467"/>
          <cell r="AF3467"/>
          <cell r="AG3467"/>
          <cell r="AH3467"/>
          <cell r="AI3467"/>
          <cell r="AJ3467"/>
          <cell r="AK3467"/>
          <cell r="AL3467"/>
        </row>
        <row r="3468">
          <cell r="D3468" t="str">
            <v>USD</v>
          </cell>
          <cell r="J3468" t="str">
            <v>BID</v>
          </cell>
          <cell r="L3468" t="str">
            <v>TASA FIJA</v>
          </cell>
          <cell r="M3468" t="str">
            <v>Externa</v>
          </cell>
          <cell r="Q3468" t="str">
            <v>No mercado</v>
          </cell>
          <cell r="R3468">
            <v>60.45</v>
          </cell>
          <cell r="S3468">
            <v>0</v>
          </cell>
          <cell r="T3468">
            <v>0</v>
          </cell>
          <cell r="U3468">
            <v>60.45</v>
          </cell>
          <cell r="V3468">
            <v>0</v>
          </cell>
          <cell r="W3468">
            <v>0</v>
          </cell>
          <cell r="X3468">
            <v>60.45</v>
          </cell>
          <cell r="Y3468">
            <v>0</v>
          </cell>
          <cell r="Z3468">
            <v>0</v>
          </cell>
          <cell r="AA3468"/>
          <cell r="AB3468"/>
          <cell r="AC3468"/>
          <cell r="AD3468"/>
          <cell r="AE3468"/>
          <cell r="AF3468"/>
          <cell r="AG3468"/>
          <cell r="AH3468"/>
          <cell r="AI3468"/>
          <cell r="AJ3468"/>
          <cell r="AK3468"/>
          <cell r="AL3468"/>
        </row>
        <row r="3469">
          <cell r="D3469" t="str">
            <v>USD</v>
          </cell>
          <cell r="J3469" t="str">
            <v>BID</v>
          </cell>
          <cell r="L3469" t="str">
            <v>TASA FIJA</v>
          </cell>
          <cell r="M3469" t="str">
            <v>Externa</v>
          </cell>
          <cell r="Q3469" t="str">
            <v>No mercado</v>
          </cell>
          <cell r="R3469">
            <v>60.477499999999999</v>
          </cell>
          <cell r="S3469">
            <v>0</v>
          </cell>
          <cell r="T3469">
            <v>0</v>
          </cell>
          <cell r="U3469">
            <v>60.477499999999999</v>
          </cell>
          <cell r="V3469">
            <v>0</v>
          </cell>
          <cell r="W3469">
            <v>0</v>
          </cell>
          <cell r="X3469">
            <v>60.477499999999999</v>
          </cell>
          <cell r="Y3469">
            <v>0</v>
          </cell>
          <cell r="Z3469">
            <v>0</v>
          </cell>
          <cell r="AA3469"/>
          <cell r="AB3469"/>
          <cell r="AC3469"/>
          <cell r="AD3469"/>
          <cell r="AE3469"/>
          <cell r="AF3469"/>
          <cell r="AG3469"/>
          <cell r="AH3469"/>
          <cell r="AI3469"/>
          <cell r="AJ3469"/>
          <cell r="AK3469"/>
          <cell r="AL3469"/>
        </row>
        <row r="3470">
          <cell r="D3470" t="str">
            <v>USD</v>
          </cell>
          <cell r="J3470" t="str">
            <v>BID</v>
          </cell>
          <cell r="L3470" t="str">
            <v>TASA FIJA</v>
          </cell>
          <cell r="M3470" t="str">
            <v>Externa</v>
          </cell>
          <cell r="Q3470" t="str">
            <v>No mercado</v>
          </cell>
          <cell r="R3470">
            <v>61.458581000000002</v>
          </cell>
          <cell r="S3470">
            <v>0</v>
          </cell>
          <cell r="T3470">
            <v>0</v>
          </cell>
          <cell r="U3470">
            <v>61.45858063</v>
          </cell>
          <cell r="V3470">
            <v>0</v>
          </cell>
          <cell r="W3470">
            <v>0</v>
          </cell>
          <cell r="X3470">
            <v>61.458580999999995</v>
          </cell>
          <cell r="Y3470">
            <v>0</v>
          </cell>
          <cell r="Z3470">
            <v>0</v>
          </cell>
          <cell r="AA3470"/>
          <cell r="AB3470"/>
          <cell r="AC3470"/>
          <cell r="AD3470"/>
          <cell r="AE3470"/>
          <cell r="AF3470"/>
          <cell r="AG3470"/>
          <cell r="AH3470"/>
          <cell r="AI3470"/>
          <cell r="AJ3470"/>
          <cell r="AK3470"/>
          <cell r="AL3470"/>
        </row>
        <row r="3471">
          <cell r="D3471" t="str">
            <v>USD</v>
          </cell>
          <cell r="J3471" t="str">
            <v>BID</v>
          </cell>
          <cell r="L3471" t="str">
            <v>TASA FIJA</v>
          </cell>
          <cell r="M3471" t="str">
            <v>Externa</v>
          </cell>
          <cell r="Q3471" t="str">
            <v>No mercado</v>
          </cell>
          <cell r="R3471">
            <v>62.903905000000002</v>
          </cell>
          <cell r="S3471">
            <v>0</v>
          </cell>
          <cell r="T3471">
            <v>0</v>
          </cell>
          <cell r="U3471">
            <v>62.90390472</v>
          </cell>
          <cell r="V3471">
            <v>0</v>
          </cell>
          <cell r="W3471">
            <v>0</v>
          </cell>
          <cell r="X3471">
            <v>62.903905000000002</v>
          </cell>
          <cell r="Y3471">
            <v>0</v>
          </cell>
          <cell r="Z3471">
            <v>0</v>
          </cell>
          <cell r="AA3471"/>
          <cell r="AB3471"/>
          <cell r="AC3471"/>
          <cell r="AD3471"/>
          <cell r="AE3471"/>
          <cell r="AF3471"/>
          <cell r="AG3471"/>
          <cell r="AH3471"/>
          <cell r="AI3471"/>
          <cell r="AJ3471"/>
          <cell r="AK3471"/>
          <cell r="AL3471"/>
        </row>
        <row r="3472">
          <cell r="D3472" t="str">
            <v>USD</v>
          </cell>
          <cell r="J3472" t="str">
            <v>BID</v>
          </cell>
          <cell r="L3472" t="str">
            <v>TASA FIJA</v>
          </cell>
          <cell r="M3472" t="str">
            <v>Externa</v>
          </cell>
          <cell r="Q3472" t="str">
            <v>No mercado</v>
          </cell>
          <cell r="R3472">
            <v>64.673653000000002</v>
          </cell>
          <cell r="S3472">
            <v>0</v>
          </cell>
          <cell r="T3472">
            <v>0</v>
          </cell>
          <cell r="U3472">
            <v>64.673652849999996</v>
          </cell>
          <cell r="V3472">
            <v>0</v>
          </cell>
          <cell r="W3472">
            <v>0</v>
          </cell>
          <cell r="X3472">
            <v>64.673653000000002</v>
          </cell>
          <cell r="Y3472">
            <v>0</v>
          </cell>
          <cell r="Z3472">
            <v>0</v>
          </cell>
          <cell r="AA3472"/>
          <cell r="AB3472"/>
          <cell r="AC3472"/>
          <cell r="AD3472"/>
          <cell r="AE3472"/>
          <cell r="AF3472"/>
          <cell r="AG3472"/>
          <cell r="AH3472"/>
          <cell r="AI3472"/>
          <cell r="AJ3472"/>
          <cell r="AK3472"/>
          <cell r="AL3472"/>
        </row>
        <row r="3473">
          <cell r="D3473" t="str">
            <v>USD</v>
          </cell>
          <cell r="J3473" t="str">
            <v>BID</v>
          </cell>
          <cell r="L3473" t="str">
            <v>TASA FIJA</v>
          </cell>
          <cell r="M3473" t="str">
            <v>Externa</v>
          </cell>
          <cell r="Q3473" t="str">
            <v>No mercado</v>
          </cell>
          <cell r="R3473">
            <v>66.666667000000004</v>
          </cell>
          <cell r="S3473">
            <v>0</v>
          </cell>
          <cell r="T3473">
            <v>0</v>
          </cell>
          <cell r="U3473">
            <v>66.666666579999998</v>
          </cell>
          <cell r="V3473">
            <v>0</v>
          </cell>
          <cell r="W3473">
            <v>0</v>
          </cell>
          <cell r="X3473">
            <v>66.666667000000004</v>
          </cell>
          <cell r="Y3473">
            <v>0</v>
          </cell>
          <cell r="Z3473">
            <v>0</v>
          </cell>
          <cell r="AA3473"/>
          <cell r="AB3473"/>
          <cell r="AC3473"/>
          <cell r="AD3473"/>
          <cell r="AE3473"/>
          <cell r="AF3473"/>
          <cell r="AG3473"/>
          <cell r="AH3473"/>
          <cell r="AI3473"/>
          <cell r="AJ3473"/>
          <cell r="AK3473"/>
          <cell r="AL3473"/>
        </row>
        <row r="3474">
          <cell r="D3474" t="str">
            <v>USD</v>
          </cell>
          <cell r="J3474" t="str">
            <v>BID</v>
          </cell>
          <cell r="L3474" t="str">
            <v>TASA FIJA</v>
          </cell>
          <cell r="M3474" t="str">
            <v>Externa</v>
          </cell>
          <cell r="Q3474" t="str">
            <v>No mercado</v>
          </cell>
          <cell r="R3474">
            <v>74.201507000000007</v>
          </cell>
          <cell r="S3474">
            <v>0</v>
          </cell>
          <cell r="T3474">
            <v>0</v>
          </cell>
          <cell r="U3474">
            <v>74.201507270000008</v>
          </cell>
          <cell r="V3474">
            <v>0</v>
          </cell>
          <cell r="W3474">
            <v>0</v>
          </cell>
          <cell r="X3474">
            <v>74.201506999999992</v>
          </cell>
          <cell r="Y3474">
            <v>0</v>
          </cell>
          <cell r="Z3474">
            <v>0</v>
          </cell>
          <cell r="AA3474"/>
          <cell r="AB3474"/>
          <cell r="AC3474"/>
          <cell r="AD3474"/>
          <cell r="AE3474"/>
          <cell r="AF3474"/>
          <cell r="AG3474"/>
          <cell r="AH3474"/>
          <cell r="AI3474"/>
          <cell r="AJ3474"/>
          <cell r="AK3474"/>
          <cell r="AL3474"/>
        </row>
        <row r="3475">
          <cell r="D3475" t="str">
            <v>USD</v>
          </cell>
          <cell r="J3475" t="str">
            <v>BID</v>
          </cell>
          <cell r="L3475" t="str">
            <v>TASA FIJA</v>
          </cell>
          <cell r="M3475" t="str">
            <v>Externa</v>
          </cell>
          <cell r="Q3475" t="str">
            <v>No mercado</v>
          </cell>
          <cell r="R3475">
            <v>84.406685999999993</v>
          </cell>
          <cell r="S3475">
            <v>0</v>
          </cell>
          <cell r="T3475">
            <v>0</v>
          </cell>
          <cell r="U3475">
            <v>84.406685670000002</v>
          </cell>
          <cell r="V3475">
            <v>0</v>
          </cell>
          <cell r="W3475">
            <v>0</v>
          </cell>
          <cell r="X3475">
            <v>75.028164999999987</v>
          </cell>
          <cell r="Y3475">
            <v>0</v>
          </cell>
          <cell r="Z3475">
            <v>0</v>
          </cell>
          <cell r="AA3475"/>
          <cell r="AB3475"/>
          <cell r="AC3475"/>
          <cell r="AD3475"/>
          <cell r="AE3475"/>
          <cell r="AF3475"/>
          <cell r="AG3475"/>
          <cell r="AH3475"/>
          <cell r="AI3475"/>
          <cell r="AJ3475"/>
          <cell r="AK3475"/>
          <cell r="AL3475"/>
        </row>
        <row r="3476">
          <cell r="D3476" t="str">
            <v>USD</v>
          </cell>
          <cell r="J3476" t="str">
            <v>BID</v>
          </cell>
          <cell r="L3476" t="str">
            <v>TASA FIJA</v>
          </cell>
          <cell r="M3476" t="str">
            <v>Externa</v>
          </cell>
          <cell r="Q3476" t="str">
            <v>No mercado</v>
          </cell>
          <cell r="R3476">
            <v>76.482851999999994</v>
          </cell>
          <cell r="S3476">
            <v>0</v>
          </cell>
          <cell r="T3476">
            <v>0</v>
          </cell>
          <cell r="U3476">
            <v>76.482852300000005</v>
          </cell>
          <cell r="V3476">
            <v>0</v>
          </cell>
          <cell r="W3476">
            <v>0</v>
          </cell>
          <cell r="X3476">
            <v>76.482851999999994</v>
          </cell>
          <cell r="Y3476">
            <v>0</v>
          </cell>
          <cell r="Z3476">
            <v>0</v>
          </cell>
          <cell r="AA3476"/>
          <cell r="AB3476"/>
          <cell r="AC3476"/>
          <cell r="AD3476"/>
          <cell r="AE3476"/>
          <cell r="AF3476"/>
          <cell r="AG3476"/>
          <cell r="AH3476"/>
          <cell r="AI3476"/>
          <cell r="AJ3476"/>
          <cell r="AK3476"/>
          <cell r="AL3476"/>
        </row>
        <row r="3477">
          <cell r="D3477" t="str">
            <v>USD</v>
          </cell>
          <cell r="J3477" t="str">
            <v>BID</v>
          </cell>
          <cell r="L3477" t="str">
            <v>TASA FIJA</v>
          </cell>
          <cell r="M3477" t="str">
            <v>Externa</v>
          </cell>
          <cell r="Q3477" t="str">
            <v>No mercado</v>
          </cell>
          <cell r="R3477">
            <v>84.617360000000005</v>
          </cell>
          <cell r="S3477">
            <v>0</v>
          </cell>
          <cell r="T3477">
            <v>0</v>
          </cell>
          <cell r="U3477">
            <v>81.887767650000001</v>
          </cell>
          <cell r="V3477">
            <v>0</v>
          </cell>
          <cell r="W3477">
            <v>0</v>
          </cell>
          <cell r="X3477">
            <v>81.887767999999994</v>
          </cell>
          <cell r="Y3477">
            <v>0</v>
          </cell>
          <cell r="Z3477">
            <v>0</v>
          </cell>
          <cell r="AA3477"/>
          <cell r="AB3477"/>
          <cell r="AC3477"/>
          <cell r="AD3477"/>
          <cell r="AE3477"/>
          <cell r="AF3477"/>
          <cell r="AG3477"/>
          <cell r="AH3477"/>
          <cell r="AI3477"/>
          <cell r="AJ3477"/>
          <cell r="AK3477"/>
          <cell r="AL3477"/>
        </row>
        <row r="3478">
          <cell r="D3478" t="str">
            <v>USD</v>
          </cell>
          <cell r="J3478" t="str">
            <v>BID</v>
          </cell>
          <cell r="L3478" t="str">
            <v>TASA FIJA</v>
          </cell>
          <cell r="M3478" t="str">
            <v>Externa</v>
          </cell>
          <cell r="Q3478" t="str">
            <v>No mercado</v>
          </cell>
          <cell r="R3478">
            <v>83.333332999999996</v>
          </cell>
          <cell r="S3478">
            <v>0</v>
          </cell>
          <cell r="T3478">
            <v>0</v>
          </cell>
          <cell r="U3478">
            <v>83.333333249999995</v>
          </cell>
          <cell r="V3478">
            <v>0</v>
          </cell>
          <cell r="W3478">
            <v>0</v>
          </cell>
          <cell r="X3478">
            <v>83.333332999999996</v>
          </cell>
          <cell r="Y3478">
            <v>0</v>
          </cell>
          <cell r="Z3478">
            <v>0</v>
          </cell>
          <cell r="AA3478"/>
          <cell r="AB3478"/>
          <cell r="AC3478"/>
          <cell r="AD3478"/>
          <cell r="AE3478"/>
          <cell r="AF3478"/>
          <cell r="AG3478"/>
          <cell r="AH3478"/>
          <cell r="AI3478"/>
          <cell r="AJ3478"/>
          <cell r="AK3478"/>
          <cell r="AL3478"/>
        </row>
        <row r="3479">
          <cell r="D3479" t="str">
            <v>USD</v>
          </cell>
          <cell r="J3479" t="str">
            <v>BID</v>
          </cell>
          <cell r="L3479" t="str">
            <v>TASA FIJA</v>
          </cell>
          <cell r="M3479" t="str">
            <v>Externa</v>
          </cell>
          <cell r="Q3479" t="str">
            <v>No mercado</v>
          </cell>
          <cell r="R3479">
            <v>83.350399999999993</v>
          </cell>
          <cell r="S3479">
            <v>0</v>
          </cell>
          <cell r="T3479">
            <v>0</v>
          </cell>
          <cell r="U3479">
            <v>83.350400179999994</v>
          </cell>
          <cell r="V3479">
            <v>0</v>
          </cell>
          <cell r="W3479">
            <v>0</v>
          </cell>
          <cell r="X3479">
            <v>83.350399999999993</v>
          </cell>
          <cell r="Y3479">
            <v>0</v>
          </cell>
          <cell r="Z3479">
            <v>0</v>
          </cell>
          <cell r="AA3479"/>
          <cell r="AB3479"/>
          <cell r="AC3479"/>
          <cell r="AD3479"/>
          <cell r="AE3479"/>
          <cell r="AF3479"/>
          <cell r="AG3479"/>
          <cell r="AH3479"/>
          <cell r="AI3479"/>
          <cell r="AJ3479"/>
          <cell r="AK3479"/>
          <cell r="AL3479"/>
        </row>
        <row r="3480">
          <cell r="D3480" t="str">
            <v>USD</v>
          </cell>
          <cell r="J3480" t="str">
            <v>BID</v>
          </cell>
          <cell r="L3480" t="str">
            <v>TASA FIJA</v>
          </cell>
          <cell r="M3480" t="str">
            <v>Externa</v>
          </cell>
          <cell r="Q3480" t="str">
            <v>No mercado</v>
          </cell>
          <cell r="R3480">
            <v>83.361665000000002</v>
          </cell>
          <cell r="S3480">
            <v>0</v>
          </cell>
          <cell r="T3480">
            <v>0</v>
          </cell>
          <cell r="U3480">
            <v>83.361664739999995</v>
          </cell>
          <cell r="V3480">
            <v>0</v>
          </cell>
          <cell r="W3480">
            <v>0</v>
          </cell>
          <cell r="X3480">
            <v>83.361664999999988</v>
          </cell>
          <cell r="Y3480">
            <v>0</v>
          </cell>
          <cell r="Z3480">
            <v>0</v>
          </cell>
          <cell r="AA3480"/>
          <cell r="AB3480"/>
          <cell r="AC3480"/>
          <cell r="AD3480"/>
          <cell r="AE3480"/>
          <cell r="AF3480"/>
          <cell r="AG3480"/>
          <cell r="AH3480"/>
          <cell r="AI3480"/>
          <cell r="AJ3480"/>
          <cell r="AK3480"/>
          <cell r="AL3480"/>
        </row>
        <row r="3481">
          <cell r="D3481" t="str">
            <v>USD</v>
          </cell>
          <cell r="J3481" t="str">
            <v>BID</v>
          </cell>
          <cell r="L3481" t="str">
            <v>TASA FIJA</v>
          </cell>
          <cell r="M3481" t="str">
            <v>Externa</v>
          </cell>
          <cell r="Q3481" t="str">
            <v>No mercado</v>
          </cell>
          <cell r="R3481">
            <v>85.935000000000002</v>
          </cell>
          <cell r="S3481">
            <v>0</v>
          </cell>
          <cell r="T3481">
            <v>0</v>
          </cell>
          <cell r="U3481">
            <v>85.935000000000002</v>
          </cell>
          <cell r="V3481">
            <v>0</v>
          </cell>
          <cell r="W3481">
            <v>0</v>
          </cell>
          <cell r="X3481">
            <v>85.935000000000002</v>
          </cell>
          <cell r="Y3481">
            <v>0</v>
          </cell>
          <cell r="Z3481">
            <v>0</v>
          </cell>
          <cell r="AA3481"/>
          <cell r="AB3481"/>
          <cell r="AC3481"/>
          <cell r="AD3481"/>
          <cell r="AE3481"/>
          <cell r="AF3481"/>
          <cell r="AG3481"/>
          <cell r="AH3481"/>
          <cell r="AI3481"/>
          <cell r="AJ3481"/>
          <cell r="AK3481"/>
          <cell r="AL3481"/>
        </row>
        <row r="3482">
          <cell r="D3482" t="str">
            <v>USD</v>
          </cell>
          <cell r="J3482" t="str">
            <v>BID</v>
          </cell>
          <cell r="L3482" t="str">
            <v>TASA FIJA</v>
          </cell>
          <cell r="M3482" t="str">
            <v>Externa</v>
          </cell>
          <cell r="Q3482" t="str">
            <v>No mercado</v>
          </cell>
          <cell r="R3482">
            <v>87.573145999999994</v>
          </cell>
          <cell r="S3482">
            <v>0</v>
          </cell>
          <cell r="T3482">
            <v>0</v>
          </cell>
          <cell r="U3482">
            <v>87.573145940000003</v>
          </cell>
          <cell r="V3482">
            <v>0</v>
          </cell>
          <cell r="W3482">
            <v>0</v>
          </cell>
          <cell r="X3482">
            <v>87.573145999999994</v>
          </cell>
          <cell r="Y3482">
            <v>0</v>
          </cell>
          <cell r="Z3482">
            <v>0</v>
          </cell>
          <cell r="AA3482"/>
          <cell r="AB3482"/>
          <cell r="AC3482"/>
          <cell r="AD3482"/>
          <cell r="AE3482"/>
          <cell r="AF3482"/>
          <cell r="AG3482"/>
          <cell r="AH3482"/>
          <cell r="AI3482"/>
          <cell r="AJ3482"/>
          <cell r="AK3482"/>
          <cell r="AL3482"/>
        </row>
        <row r="3483">
          <cell r="D3483" t="str">
            <v>USD</v>
          </cell>
          <cell r="J3483" t="str">
            <v>BID</v>
          </cell>
          <cell r="L3483" t="str">
            <v>TASA FIJA</v>
          </cell>
          <cell r="M3483" t="str">
            <v>Externa</v>
          </cell>
          <cell r="Q3483" t="str">
            <v>No mercado</v>
          </cell>
          <cell r="R3483">
            <v>96.246549999999999</v>
          </cell>
          <cell r="S3483">
            <v>0</v>
          </cell>
          <cell r="T3483">
            <v>0</v>
          </cell>
          <cell r="U3483">
            <v>96.246550350000007</v>
          </cell>
          <cell r="V3483">
            <v>0</v>
          </cell>
          <cell r="W3483">
            <v>0</v>
          </cell>
          <cell r="X3483">
            <v>96.246549999999999</v>
          </cell>
          <cell r="Y3483">
            <v>0</v>
          </cell>
          <cell r="Z3483">
            <v>0</v>
          </cell>
          <cell r="AA3483"/>
          <cell r="AB3483"/>
          <cell r="AC3483"/>
          <cell r="AD3483"/>
          <cell r="AE3483"/>
          <cell r="AF3483"/>
          <cell r="AG3483"/>
          <cell r="AH3483"/>
          <cell r="AI3483"/>
          <cell r="AJ3483"/>
          <cell r="AK3483"/>
          <cell r="AL3483"/>
        </row>
        <row r="3484">
          <cell r="D3484" t="str">
            <v>USD</v>
          </cell>
          <cell r="J3484" t="str">
            <v>BID</v>
          </cell>
          <cell r="L3484" t="str">
            <v>TASA FIJA</v>
          </cell>
          <cell r="M3484" t="str">
            <v>Externa</v>
          </cell>
          <cell r="Q3484" t="str">
            <v>No mercado</v>
          </cell>
          <cell r="R3484">
            <v>97.153147000000004</v>
          </cell>
          <cell r="S3484">
            <v>0</v>
          </cell>
          <cell r="T3484">
            <v>0</v>
          </cell>
          <cell r="U3484">
            <v>97.153147079999997</v>
          </cell>
          <cell r="V3484">
            <v>0</v>
          </cell>
          <cell r="W3484">
            <v>0</v>
          </cell>
          <cell r="X3484">
            <v>97.153147000000004</v>
          </cell>
          <cell r="Y3484">
            <v>0</v>
          </cell>
          <cell r="Z3484">
            <v>0</v>
          </cell>
          <cell r="AA3484"/>
          <cell r="AB3484"/>
          <cell r="AC3484"/>
          <cell r="AD3484"/>
          <cell r="AE3484"/>
          <cell r="AF3484"/>
          <cell r="AG3484"/>
          <cell r="AH3484"/>
          <cell r="AI3484"/>
          <cell r="AJ3484"/>
          <cell r="AK3484"/>
          <cell r="AL3484"/>
        </row>
        <row r="3485">
          <cell r="D3485" t="str">
            <v>USD</v>
          </cell>
          <cell r="J3485" t="str">
            <v>BID</v>
          </cell>
          <cell r="L3485" t="str">
            <v>TASA FIJA</v>
          </cell>
          <cell r="M3485" t="str">
            <v>Externa</v>
          </cell>
          <cell r="Q3485" t="str">
            <v>No mercado</v>
          </cell>
          <cell r="R3485">
            <v>100</v>
          </cell>
          <cell r="S3485">
            <v>0</v>
          </cell>
          <cell r="T3485">
            <v>0</v>
          </cell>
          <cell r="U3485">
            <v>100</v>
          </cell>
          <cell r="V3485">
            <v>0</v>
          </cell>
          <cell r="W3485">
            <v>0</v>
          </cell>
          <cell r="X3485">
            <v>100</v>
          </cell>
          <cell r="Y3485">
            <v>0</v>
          </cell>
          <cell r="Z3485">
            <v>0</v>
          </cell>
          <cell r="AA3485"/>
          <cell r="AB3485"/>
          <cell r="AC3485"/>
          <cell r="AD3485"/>
          <cell r="AE3485"/>
          <cell r="AF3485"/>
          <cell r="AG3485"/>
          <cell r="AH3485"/>
          <cell r="AI3485"/>
          <cell r="AJ3485"/>
          <cell r="AK3485"/>
          <cell r="AL3485"/>
        </row>
        <row r="3486">
          <cell r="D3486" t="str">
            <v>USD</v>
          </cell>
          <cell r="J3486" t="str">
            <v>BID</v>
          </cell>
          <cell r="L3486" t="str">
            <v>TASA FIJA</v>
          </cell>
          <cell r="M3486" t="str">
            <v>Externa</v>
          </cell>
          <cell r="Q3486" t="str">
            <v>No mercado</v>
          </cell>
          <cell r="R3486">
            <v>107.051675</v>
          </cell>
          <cell r="S3486">
            <v>0</v>
          </cell>
          <cell r="T3486">
            <v>0</v>
          </cell>
          <cell r="U3486">
            <v>107.05167478</v>
          </cell>
          <cell r="V3486">
            <v>0</v>
          </cell>
          <cell r="W3486">
            <v>0</v>
          </cell>
          <cell r="X3486">
            <v>107.051675</v>
          </cell>
          <cell r="Y3486">
            <v>0</v>
          </cell>
          <cell r="Z3486">
            <v>0</v>
          </cell>
          <cell r="AA3486"/>
          <cell r="AB3486"/>
          <cell r="AC3486"/>
          <cell r="AD3486"/>
          <cell r="AE3486"/>
          <cell r="AF3486"/>
          <cell r="AG3486"/>
          <cell r="AH3486"/>
          <cell r="AI3486"/>
          <cell r="AJ3486"/>
          <cell r="AK3486"/>
          <cell r="AL3486"/>
        </row>
        <row r="3487">
          <cell r="D3487" t="str">
            <v>USD</v>
          </cell>
          <cell r="J3487" t="str">
            <v>BID</v>
          </cell>
          <cell r="L3487" t="str">
            <v>TASA FIJA</v>
          </cell>
          <cell r="M3487" t="str">
            <v>Externa</v>
          </cell>
          <cell r="Q3487" t="str">
            <v>No mercado</v>
          </cell>
          <cell r="R3487">
            <v>108.912317</v>
          </cell>
          <cell r="S3487">
            <v>0</v>
          </cell>
          <cell r="T3487">
            <v>0</v>
          </cell>
          <cell r="U3487">
            <v>108.9123173</v>
          </cell>
          <cell r="V3487">
            <v>0</v>
          </cell>
          <cell r="W3487">
            <v>0</v>
          </cell>
          <cell r="X3487">
            <v>108.912317</v>
          </cell>
          <cell r="Y3487">
            <v>0</v>
          </cell>
          <cell r="Z3487">
            <v>0</v>
          </cell>
          <cell r="AA3487"/>
          <cell r="AB3487"/>
          <cell r="AC3487"/>
          <cell r="AD3487"/>
          <cell r="AE3487"/>
          <cell r="AF3487"/>
          <cell r="AG3487"/>
          <cell r="AH3487"/>
          <cell r="AI3487"/>
          <cell r="AJ3487"/>
          <cell r="AK3487"/>
          <cell r="AL3487"/>
        </row>
        <row r="3488">
          <cell r="D3488" t="str">
            <v>USD</v>
          </cell>
          <cell r="J3488" t="str">
            <v>BID</v>
          </cell>
          <cell r="L3488" t="str">
            <v>TASA FIJA</v>
          </cell>
          <cell r="M3488" t="str">
            <v>Externa</v>
          </cell>
          <cell r="Q3488" t="str">
            <v>No mercado</v>
          </cell>
          <cell r="R3488">
            <v>111.487965</v>
          </cell>
          <cell r="S3488">
            <v>0</v>
          </cell>
          <cell r="T3488">
            <v>0</v>
          </cell>
          <cell r="U3488">
            <v>111.48796468</v>
          </cell>
          <cell r="V3488">
            <v>0</v>
          </cell>
          <cell r="W3488">
            <v>0</v>
          </cell>
          <cell r="X3488">
            <v>111.487965</v>
          </cell>
          <cell r="Y3488">
            <v>0</v>
          </cell>
          <cell r="Z3488">
            <v>0</v>
          </cell>
          <cell r="AA3488"/>
          <cell r="AB3488"/>
          <cell r="AC3488"/>
          <cell r="AD3488"/>
          <cell r="AE3488"/>
          <cell r="AF3488"/>
          <cell r="AG3488"/>
          <cell r="AH3488"/>
          <cell r="AI3488"/>
          <cell r="AJ3488"/>
          <cell r="AK3488"/>
          <cell r="AL3488"/>
        </row>
        <row r="3489">
          <cell r="D3489" t="str">
            <v>USD</v>
          </cell>
          <cell r="J3489" t="str">
            <v>BID</v>
          </cell>
          <cell r="L3489" t="str">
            <v>TASA FIJA</v>
          </cell>
          <cell r="M3489" t="str">
            <v>Externa</v>
          </cell>
          <cell r="Q3489" t="str">
            <v>No mercado</v>
          </cell>
          <cell r="R3489">
            <v>117.118126</v>
          </cell>
          <cell r="S3489">
            <v>0</v>
          </cell>
          <cell r="T3489">
            <v>0</v>
          </cell>
          <cell r="U3489">
            <v>113.95277143999999</v>
          </cell>
          <cell r="V3489">
            <v>0</v>
          </cell>
          <cell r="W3489">
            <v>0</v>
          </cell>
          <cell r="X3489">
            <v>113.952771</v>
          </cell>
          <cell r="Y3489">
            <v>0</v>
          </cell>
          <cell r="Z3489">
            <v>0</v>
          </cell>
          <cell r="AA3489"/>
          <cell r="AB3489"/>
          <cell r="AC3489"/>
          <cell r="AD3489"/>
          <cell r="AE3489"/>
          <cell r="AF3489"/>
          <cell r="AG3489"/>
          <cell r="AH3489"/>
          <cell r="AI3489"/>
          <cell r="AJ3489"/>
          <cell r="AK3489"/>
          <cell r="AL3489"/>
        </row>
        <row r="3490">
          <cell r="D3490" t="str">
            <v>USD</v>
          </cell>
          <cell r="J3490" t="str">
            <v>BID</v>
          </cell>
          <cell r="L3490" t="str">
            <v>TASA FIJA</v>
          </cell>
          <cell r="M3490" t="str">
            <v>Externa</v>
          </cell>
          <cell r="Q3490" t="str">
            <v>No mercado</v>
          </cell>
          <cell r="R3490">
            <v>117.755754</v>
          </cell>
          <cell r="S3490">
            <v>0</v>
          </cell>
          <cell r="T3490">
            <v>0</v>
          </cell>
          <cell r="U3490">
            <v>114.76884149999999</v>
          </cell>
          <cell r="V3490">
            <v>0</v>
          </cell>
          <cell r="W3490">
            <v>0</v>
          </cell>
          <cell r="X3490">
            <v>115.076043</v>
          </cell>
          <cell r="Y3490">
            <v>0</v>
          </cell>
          <cell r="Z3490">
            <v>0</v>
          </cell>
          <cell r="AA3490"/>
          <cell r="AB3490"/>
          <cell r="AC3490"/>
          <cell r="AD3490"/>
          <cell r="AE3490"/>
          <cell r="AF3490"/>
          <cell r="AG3490"/>
          <cell r="AH3490"/>
          <cell r="AI3490"/>
          <cell r="AJ3490"/>
          <cell r="AK3490"/>
          <cell r="AL3490"/>
        </row>
        <row r="3491">
          <cell r="D3491" t="str">
            <v>USD</v>
          </cell>
          <cell r="J3491" t="str">
            <v>BID</v>
          </cell>
          <cell r="L3491" t="str">
            <v>TASA FIJA</v>
          </cell>
          <cell r="M3491" t="str">
            <v>Externa</v>
          </cell>
          <cell r="Q3491" t="str">
            <v>No mercado</v>
          </cell>
          <cell r="R3491">
            <v>117</v>
          </cell>
          <cell r="S3491">
            <v>0</v>
          </cell>
          <cell r="T3491">
            <v>0</v>
          </cell>
          <cell r="U3491">
            <v>117</v>
          </cell>
          <cell r="V3491">
            <v>0</v>
          </cell>
          <cell r="W3491">
            <v>0</v>
          </cell>
          <cell r="X3491">
            <v>117</v>
          </cell>
          <cell r="Y3491">
            <v>0</v>
          </cell>
          <cell r="Z3491">
            <v>0</v>
          </cell>
          <cell r="AA3491"/>
          <cell r="AB3491"/>
          <cell r="AC3491"/>
          <cell r="AD3491"/>
          <cell r="AE3491"/>
          <cell r="AF3491"/>
          <cell r="AG3491"/>
          <cell r="AH3491"/>
          <cell r="AI3491"/>
          <cell r="AJ3491"/>
          <cell r="AK3491"/>
          <cell r="AL3491"/>
        </row>
        <row r="3492">
          <cell r="D3492" t="str">
            <v>USD</v>
          </cell>
          <cell r="J3492" t="str">
            <v>BID</v>
          </cell>
          <cell r="L3492" t="str">
            <v>TASA FIJA</v>
          </cell>
          <cell r="M3492" t="str">
            <v>Externa</v>
          </cell>
          <cell r="Q3492" t="str">
            <v>No mercado</v>
          </cell>
          <cell r="R3492">
            <v>124.949</v>
          </cell>
          <cell r="S3492">
            <v>0</v>
          </cell>
          <cell r="T3492">
            <v>0</v>
          </cell>
          <cell r="U3492">
            <v>121.572</v>
          </cell>
          <cell r="V3492">
            <v>0</v>
          </cell>
          <cell r="W3492">
            <v>0</v>
          </cell>
          <cell r="X3492">
            <v>121.572</v>
          </cell>
          <cell r="Y3492">
            <v>0</v>
          </cell>
          <cell r="Z3492">
            <v>0</v>
          </cell>
          <cell r="AA3492"/>
          <cell r="AB3492"/>
          <cell r="AC3492"/>
          <cell r="AD3492"/>
          <cell r="AE3492"/>
          <cell r="AF3492"/>
          <cell r="AG3492"/>
          <cell r="AH3492"/>
          <cell r="AI3492"/>
          <cell r="AJ3492"/>
          <cell r="AK3492"/>
          <cell r="AL3492"/>
        </row>
        <row r="3493">
          <cell r="D3493" t="str">
            <v>USD</v>
          </cell>
          <cell r="J3493" t="str">
            <v>BID</v>
          </cell>
          <cell r="L3493" t="str">
            <v>TASA FIJA</v>
          </cell>
          <cell r="M3493" t="str">
            <v>Externa</v>
          </cell>
          <cell r="Q3493" t="str">
            <v>No mercado</v>
          </cell>
          <cell r="R3493">
            <v>122.31573899999999</v>
          </cell>
          <cell r="S3493">
            <v>0</v>
          </cell>
          <cell r="T3493">
            <v>0</v>
          </cell>
          <cell r="U3493">
            <v>122.31573913</v>
          </cell>
          <cell r="V3493">
            <v>0</v>
          </cell>
          <cell r="W3493">
            <v>0</v>
          </cell>
          <cell r="X3493">
            <v>122.31573900000001</v>
          </cell>
          <cell r="Y3493">
            <v>0</v>
          </cell>
          <cell r="Z3493">
            <v>0</v>
          </cell>
          <cell r="AA3493"/>
          <cell r="AB3493"/>
          <cell r="AC3493"/>
          <cell r="AD3493"/>
          <cell r="AE3493"/>
          <cell r="AF3493"/>
          <cell r="AG3493"/>
          <cell r="AH3493"/>
          <cell r="AI3493"/>
          <cell r="AJ3493"/>
          <cell r="AK3493"/>
          <cell r="AL3493"/>
        </row>
        <row r="3494">
          <cell r="D3494" t="str">
            <v>USD</v>
          </cell>
          <cell r="J3494" t="str">
            <v>BID</v>
          </cell>
          <cell r="L3494" t="str">
            <v>TASA FIJA</v>
          </cell>
          <cell r="M3494" t="str">
            <v>Externa</v>
          </cell>
          <cell r="Q3494" t="str">
            <v>No mercado</v>
          </cell>
          <cell r="R3494">
            <v>123.049679</v>
          </cell>
          <cell r="S3494">
            <v>0</v>
          </cell>
          <cell r="T3494">
            <v>0</v>
          </cell>
          <cell r="U3494">
            <v>123.04967948000001</v>
          </cell>
          <cell r="V3494">
            <v>0</v>
          </cell>
          <cell r="W3494">
            <v>0</v>
          </cell>
          <cell r="X3494">
            <v>123.049679</v>
          </cell>
          <cell r="Y3494">
            <v>0</v>
          </cell>
          <cell r="Z3494">
            <v>0</v>
          </cell>
          <cell r="AA3494"/>
          <cell r="AB3494"/>
          <cell r="AC3494"/>
          <cell r="AD3494"/>
          <cell r="AE3494"/>
          <cell r="AF3494"/>
          <cell r="AG3494"/>
          <cell r="AH3494"/>
          <cell r="AI3494"/>
          <cell r="AJ3494"/>
          <cell r="AK3494"/>
          <cell r="AL3494"/>
        </row>
        <row r="3495">
          <cell r="D3495" t="str">
            <v>USD</v>
          </cell>
          <cell r="J3495" t="str">
            <v>BID</v>
          </cell>
          <cell r="L3495" t="str">
            <v>TASA FIJA</v>
          </cell>
          <cell r="M3495" t="str">
            <v>Externa</v>
          </cell>
          <cell r="Q3495" t="str">
            <v>No mercado</v>
          </cell>
          <cell r="R3495">
            <v>135.48387099999999</v>
          </cell>
          <cell r="S3495">
            <v>0</v>
          </cell>
          <cell r="T3495">
            <v>0</v>
          </cell>
          <cell r="U3495">
            <v>135.48387104</v>
          </cell>
          <cell r="V3495">
            <v>0</v>
          </cell>
          <cell r="W3495">
            <v>0</v>
          </cell>
          <cell r="X3495">
            <v>126.45161299999999</v>
          </cell>
          <cell r="Y3495">
            <v>0</v>
          </cell>
          <cell r="Z3495">
            <v>0</v>
          </cell>
          <cell r="AA3495"/>
          <cell r="AB3495"/>
          <cell r="AC3495"/>
          <cell r="AD3495"/>
          <cell r="AE3495"/>
          <cell r="AF3495"/>
          <cell r="AG3495"/>
          <cell r="AH3495"/>
          <cell r="AI3495"/>
          <cell r="AJ3495"/>
          <cell r="AK3495"/>
          <cell r="AL3495"/>
        </row>
        <row r="3496">
          <cell r="D3496" t="str">
            <v>USD</v>
          </cell>
          <cell r="J3496" t="str">
            <v>BID</v>
          </cell>
          <cell r="L3496" t="str">
            <v>TASA FIJA</v>
          </cell>
          <cell r="M3496" t="str">
            <v>Externa</v>
          </cell>
          <cell r="Q3496" t="str">
            <v>No mercado</v>
          </cell>
          <cell r="R3496">
            <v>129.17435</v>
          </cell>
          <cell r="S3496">
            <v>0</v>
          </cell>
          <cell r="T3496">
            <v>0</v>
          </cell>
          <cell r="U3496">
            <v>129.17435004000001</v>
          </cell>
          <cell r="V3496">
            <v>0</v>
          </cell>
          <cell r="W3496">
            <v>0</v>
          </cell>
          <cell r="X3496">
            <v>129.17435</v>
          </cell>
          <cell r="Y3496">
            <v>0</v>
          </cell>
          <cell r="Z3496">
            <v>0</v>
          </cell>
          <cell r="AA3496"/>
          <cell r="AB3496"/>
          <cell r="AC3496"/>
          <cell r="AD3496"/>
          <cell r="AE3496"/>
          <cell r="AF3496"/>
          <cell r="AG3496"/>
          <cell r="AH3496"/>
          <cell r="AI3496"/>
          <cell r="AJ3496"/>
          <cell r="AK3496"/>
          <cell r="AL3496"/>
        </row>
        <row r="3497">
          <cell r="D3497" t="str">
            <v>USD</v>
          </cell>
          <cell r="J3497" t="str">
            <v>BID</v>
          </cell>
          <cell r="L3497" t="str">
            <v>TASA FIJA</v>
          </cell>
          <cell r="M3497" t="str">
            <v>Externa</v>
          </cell>
          <cell r="Q3497" t="str">
            <v>No mercado</v>
          </cell>
          <cell r="R3497">
            <v>130.37273400000001</v>
          </cell>
          <cell r="S3497">
            <v>0</v>
          </cell>
          <cell r="T3497">
            <v>0</v>
          </cell>
          <cell r="U3497">
            <v>130.37273445</v>
          </cell>
          <cell r="V3497">
            <v>0</v>
          </cell>
          <cell r="W3497">
            <v>0</v>
          </cell>
          <cell r="X3497">
            <v>130.37273400000001</v>
          </cell>
          <cell r="Y3497">
            <v>0</v>
          </cell>
          <cell r="Z3497">
            <v>0</v>
          </cell>
          <cell r="AA3497"/>
          <cell r="AB3497"/>
          <cell r="AC3497"/>
          <cell r="AD3497"/>
          <cell r="AE3497"/>
          <cell r="AF3497"/>
          <cell r="AG3497"/>
          <cell r="AH3497"/>
          <cell r="AI3497"/>
          <cell r="AJ3497"/>
          <cell r="AK3497"/>
          <cell r="AL3497"/>
        </row>
        <row r="3498">
          <cell r="D3498" t="str">
            <v>USD</v>
          </cell>
          <cell r="J3498" t="str">
            <v>BID</v>
          </cell>
          <cell r="L3498" t="str">
            <v>TASA FIJA</v>
          </cell>
          <cell r="M3498" t="str">
            <v>Externa</v>
          </cell>
          <cell r="Q3498" t="str">
            <v>No mercado</v>
          </cell>
          <cell r="R3498">
            <v>132.90913699999999</v>
          </cell>
          <cell r="S3498">
            <v>0</v>
          </cell>
          <cell r="T3498">
            <v>0</v>
          </cell>
          <cell r="U3498">
            <v>132.90913660999999</v>
          </cell>
          <cell r="V3498">
            <v>0</v>
          </cell>
          <cell r="W3498">
            <v>0</v>
          </cell>
          <cell r="X3498">
            <v>132.90913699999999</v>
          </cell>
          <cell r="Y3498">
            <v>0</v>
          </cell>
          <cell r="Z3498">
            <v>0</v>
          </cell>
          <cell r="AA3498"/>
          <cell r="AB3498"/>
          <cell r="AC3498"/>
          <cell r="AD3498"/>
          <cell r="AE3498"/>
          <cell r="AF3498"/>
          <cell r="AG3498"/>
          <cell r="AH3498"/>
          <cell r="AI3498"/>
          <cell r="AJ3498"/>
          <cell r="AK3498"/>
          <cell r="AL3498"/>
        </row>
        <row r="3499">
          <cell r="D3499" t="str">
            <v>USD</v>
          </cell>
          <cell r="J3499" t="str">
            <v>BID</v>
          </cell>
          <cell r="L3499" t="str">
            <v>TASA FIJA</v>
          </cell>
          <cell r="M3499" t="str">
            <v>Externa</v>
          </cell>
          <cell r="Q3499" t="str">
            <v>No mercado</v>
          </cell>
          <cell r="R3499">
            <v>134.63842399999999</v>
          </cell>
          <cell r="S3499">
            <v>0</v>
          </cell>
          <cell r="T3499">
            <v>0</v>
          </cell>
          <cell r="U3499">
            <v>134.63842350000002</v>
          </cell>
          <cell r="V3499">
            <v>0</v>
          </cell>
          <cell r="W3499">
            <v>0</v>
          </cell>
          <cell r="X3499">
            <v>134.63842399999999</v>
          </cell>
          <cell r="Y3499">
            <v>0</v>
          </cell>
          <cell r="Z3499">
            <v>0</v>
          </cell>
          <cell r="AA3499"/>
          <cell r="AB3499"/>
          <cell r="AC3499"/>
          <cell r="AD3499"/>
          <cell r="AE3499"/>
          <cell r="AF3499"/>
          <cell r="AG3499"/>
          <cell r="AH3499"/>
          <cell r="AI3499"/>
          <cell r="AJ3499"/>
          <cell r="AK3499"/>
          <cell r="AL3499"/>
        </row>
        <row r="3500">
          <cell r="D3500" t="str">
            <v>USD</v>
          </cell>
          <cell r="J3500" t="str">
            <v>BID</v>
          </cell>
          <cell r="L3500" t="str">
            <v>TASA FIJA</v>
          </cell>
          <cell r="M3500" t="str">
            <v>Externa</v>
          </cell>
          <cell r="Q3500" t="str">
            <v>No mercado</v>
          </cell>
          <cell r="R3500">
            <v>137.07673600000001</v>
          </cell>
          <cell r="S3500">
            <v>0</v>
          </cell>
          <cell r="T3500">
            <v>0</v>
          </cell>
          <cell r="U3500">
            <v>137.07673607999999</v>
          </cell>
          <cell r="V3500">
            <v>0</v>
          </cell>
          <cell r="W3500">
            <v>0</v>
          </cell>
          <cell r="X3500">
            <v>137.07673600000001</v>
          </cell>
          <cell r="Y3500">
            <v>0</v>
          </cell>
          <cell r="Z3500">
            <v>0</v>
          </cell>
          <cell r="AA3500"/>
          <cell r="AB3500"/>
          <cell r="AC3500"/>
          <cell r="AD3500"/>
          <cell r="AE3500"/>
          <cell r="AF3500"/>
          <cell r="AG3500"/>
          <cell r="AH3500"/>
          <cell r="AI3500"/>
          <cell r="AJ3500"/>
          <cell r="AK3500"/>
          <cell r="AL3500"/>
        </row>
        <row r="3501">
          <cell r="D3501" t="str">
            <v>USD</v>
          </cell>
          <cell r="J3501" t="str">
            <v>BID</v>
          </cell>
          <cell r="L3501" t="str">
            <v>TASA FIJA</v>
          </cell>
          <cell r="M3501" t="str">
            <v>Externa</v>
          </cell>
          <cell r="Q3501" t="str">
            <v>No mercado</v>
          </cell>
          <cell r="R3501">
            <v>143.410718</v>
          </cell>
          <cell r="S3501">
            <v>0</v>
          </cell>
          <cell r="T3501">
            <v>0</v>
          </cell>
          <cell r="U3501">
            <v>143.41071771999998</v>
          </cell>
          <cell r="V3501">
            <v>0</v>
          </cell>
          <cell r="W3501">
            <v>0</v>
          </cell>
          <cell r="X3501">
            <v>143.410718</v>
          </cell>
          <cell r="Y3501">
            <v>0</v>
          </cell>
          <cell r="Z3501">
            <v>0</v>
          </cell>
          <cell r="AA3501"/>
          <cell r="AB3501"/>
          <cell r="AC3501"/>
          <cell r="AD3501"/>
          <cell r="AE3501"/>
          <cell r="AF3501"/>
          <cell r="AG3501"/>
          <cell r="AH3501"/>
          <cell r="AI3501"/>
          <cell r="AJ3501"/>
          <cell r="AK3501"/>
          <cell r="AL3501"/>
        </row>
        <row r="3502">
          <cell r="D3502" t="str">
            <v>USD</v>
          </cell>
          <cell r="J3502" t="str">
            <v>BID</v>
          </cell>
          <cell r="L3502" t="str">
            <v>TASA FIJA</v>
          </cell>
          <cell r="M3502" t="str">
            <v>Externa</v>
          </cell>
          <cell r="Q3502" t="str">
            <v>No mercado</v>
          </cell>
          <cell r="R3502">
            <v>152.08644100000001</v>
          </cell>
          <cell r="S3502">
            <v>0</v>
          </cell>
          <cell r="T3502">
            <v>0</v>
          </cell>
          <cell r="U3502">
            <v>152.08644133999999</v>
          </cell>
          <cell r="V3502">
            <v>0</v>
          </cell>
          <cell r="W3502">
            <v>0</v>
          </cell>
          <cell r="X3502">
            <v>152.08644099999998</v>
          </cell>
          <cell r="Y3502">
            <v>0</v>
          </cell>
          <cell r="Z3502">
            <v>0</v>
          </cell>
          <cell r="AA3502"/>
          <cell r="AB3502"/>
          <cell r="AC3502"/>
          <cell r="AD3502"/>
          <cell r="AE3502"/>
          <cell r="AF3502"/>
          <cell r="AG3502"/>
          <cell r="AH3502"/>
          <cell r="AI3502"/>
          <cell r="AJ3502"/>
          <cell r="AK3502"/>
          <cell r="AL3502"/>
        </row>
        <row r="3503">
          <cell r="D3503" t="str">
            <v>USD</v>
          </cell>
          <cell r="J3503" t="str">
            <v>BID</v>
          </cell>
          <cell r="L3503" t="str">
            <v>TASA FIJA</v>
          </cell>
          <cell r="M3503" t="str">
            <v>Externa</v>
          </cell>
          <cell r="Q3503" t="str">
            <v>No mercado</v>
          </cell>
          <cell r="R3503">
            <v>164.65</v>
          </cell>
          <cell r="S3503">
            <v>0</v>
          </cell>
          <cell r="T3503">
            <v>0</v>
          </cell>
          <cell r="U3503">
            <v>160.19999999999999</v>
          </cell>
          <cell r="V3503">
            <v>0</v>
          </cell>
          <cell r="W3503">
            <v>0</v>
          </cell>
          <cell r="X3503">
            <v>160.19999999999999</v>
          </cell>
          <cell r="Y3503">
            <v>0</v>
          </cell>
          <cell r="Z3503">
            <v>0</v>
          </cell>
          <cell r="AA3503"/>
          <cell r="AB3503"/>
          <cell r="AC3503"/>
          <cell r="AD3503"/>
          <cell r="AE3503"/>
          <cell r="AF3503"/>
          <cell r="AG3503"/>
          <cell r="AH3503"/>
          <cell r="AI3503"/>
          <cell r="AJ3503"/>
          <cell r="AK3503"/>
          <cell r="AL3503"/>
        </row>
        <row r="3504">
          <cell r="D3504" t="str">
            <v>USD</v>
          </cell>
          <cell r="J3504" t="str">
            <v>BID</v>
          </cell>
          <cell r="L3504" t="str">
            <v>TASA FIJA</v>
          </cell>
          <cell r="M3504" t="str">
            <v>Externa</v>
          </cell>
          <cell r="Q3504" t="str">
            <v>No mercado</v>
          </cell>
          <cell r="R3504">
            <v>183.33333300000001</v>
          </cell>
          <cell r="S3504">
            <v>0</v>
          </cell>
          <cell r="T3504">
            <v>0</v>
          </cell>
          <cell r="U3504">
            <v>183.33333327</v>
          </cell>
          <cell r="V3504">
            <v>0</v>
          </cell>
          <cell r="W3504">
            <v>0</v>
          </cell>
          <cell r="X3504">
            <v>183.33333300000001</v>
          </cell>
          <cell r="Y3504">
            <v>0</v>
          </cell>
          <cell r="Z3504">
            <v>0</v>
          </cell>
          <cell r="AA3504"/>
          <cell r="AB3504"/>
          <cell r="AC3504"/>
          <cell r="AD3504"/>
          <cell r="AE3504"/>
          <cell r="AF3504"/>
          <cell r="AG3504"/>
          <cell r="AH3504"/>
          <cell r="AI3504"/>
          <cell r="AJ3504"/>
          <cell r="AK3504"/>
          <cell r="AL3504"/>
        </row>
        <row r="3505">
          <cell r="D3505" t="str">
            <v>USD</v>
          </cell>
          <cell r="J3505" t="str">
            <v>BID</v>
          </cell>
          <cell r="L3505" t="str">
            <v>TASA FIJA</v>
          </cell>
          <cell r="M3505" t="str">
            <v>Externa</v>
          </cell>
          <cell r="Q3505" t="str">
            <v>No mercado</v>
          </cell>
          <cell r="R3505">
            <v>188.915367</v>
          </cell>
          <cell r="S3505">
            <v>0</v>
          </cell>
          <cell r="T3505">
            <v>0</v>
          </cell>
          <cell r="U3505">
            <v>188.91536723999999</v>
          </cell>
          <cell r="V3505">
            <v>0</v>
          </cell>
          <cell r="W3505">
            <v>0</v>
          </cell>
          <cell r="X3505">
            <v>188.915367</v>
          </cell>
          <cell r="Y3505">
            <v>0</v>
          </cell>
          <cell r="Z3505">
            <v>0</v>
          </cell>
          <cell r="AA3505"/>
          <cell r="AB3505"/>
          <cell r="AC3505"/>
          <cell r="AD3505"/>
          <cell r="AE3505"/>
          <cell r="AF3505"/>
          <cell r="AG3505"/>
          <cell r="AH3505"/>
          <cell r="AI3505"/>
          <cell r="AJ3505"/>
          <cell r="AK3505"/>
          <cell r="AL3505"/>
        </row>
        <row r="3506">
          <cell r="D3506" t="str">
            <v>USD</v>
          </cell>
          <cell r="J3506" t="str">
            <v>BID</v>
          </cell>
          <cell r="L3506" t="str">
            <v>TASA FIJA</v>
          </cell>
          <cell r="M3506" t="str">
            <v>Externa</v>
          </cell>
          <cell r="Q3506" t="str">
            <v>No mercado</v>
          </cell>
          <cell r="R3506">
            <v>192.947971</v>
          </cell>
          <cell r="S3506">
            <v>0</v>
          </cell>
          <cell r="T3506">
            <v>0</v>
          </cell>
          <cell r="U3506">
            <v>192.94797062000001</v>
          </cell>
          <cell r="V3506">
            <v>0</v>
          </cell>
          <cell r="W3506">
            <v>0</v>
          </cell>
          <cell r="X3506">
            <v>192.947971</v>
          </cell>
          <cell r="Y3506">
            <v>0</v>
          </cell>
          <cell r="Z3506">
            <v>0</v>
          </cell>
          <cell r="AA3506"/>
          <cell r="AB3506"/>
          <cell r="AC3506"/>
          <cell r="AD3506"/>
          <cell r="AE3506"/>
          <cell r="AF3506"/>
          <cell r="AG3506"/>
          <cell r="AH3506"/>
          <cell r="AI3506"/>
          <cell r="AJ3506"/>
          <cell r="AK3506"/>
          <cell r="AL3506"/>
        </row>
        <row r="3507">
          <cell r="D3507" t="str">
            <v>USD</v>
          </cell>
          <cell r="J3507" t="str">
            <v>BID</v>
          </cell>
          <cell r="L3507" t="str">
            <v>TASA FIJA</v>
          </cell>
          <cell r="M3507" t="str">
            <v>Externa</v>
          </cell>
          <cell r="Q3507" t="str">
            <v>No mercado</v>
          </cell>
          <cell r="R3507">
            <v>196.121284</v>
          </cell>
          <cell r="S3507">
            <v>0</v>
          </cell>
          <cell r="T3507">
            <v>0</v>
          </cell>
          <cell r="U3507">
            <v>196.12128445000002</v>
          </cell>
          <cell r="V3507">
            <v>0</v>
          </cell>
          <cell r="W3507">
            <v>0</v>
          </cell>
          <cell r="X3507">
            <v>196.121284</v>
          </cell>
          <cell r="Y3507">
            <v>0</v>
          </cell>
          <cell r="Z3507">
            <v>0</v>
          </cell>
          <cell r="AA3507"/>
          <cell r="AB3507"/>
          <cell r="AC3507"/>
          <cell r="AD3507"/>
          <cell r="AE3507"/>
          <cell r="AF3507"/>
          <cell r="AG3507"/>
          <cell r="AH3507"/>
          <cell r="AI3507"/>
          <cell r="AJ3507"/>
          <cell r="AK3507"/>
          <cell r="AL3507"/>
        </row>
        <row r="3508">
          <cell r="D3508" t="str">
            <v>USD</v>
          </cell>
          <cell r="J3508" t="str">
            <v>BID</v>
          </cell>
          <cell r="L3508" t="str">
            <v>TASA FIJA</v>
          </cell>
          <cell r="M3508" t="str">
            <v>Externa</v>
          </cell>
          <cell r="Q3508" t="str">
            <v>No mercado</v>
          </cell>
          <cell r="R3508">
            <v>205.51602600000001</v>
          </cell>
          <cell r="S3508">
            <v>0</v>
          </cell>
          <cell r="T3508">
            <v>0</v>
          </cell>
          <cell r="U3508">
            <v>199.96153846000001</v>
          </cell>
          <cell r="V3508">
            <v>0</v>
          </cell>
          <cell r="W3508">
            <v>0</v>
          </cell>
          <cell r="X3508">
            <v>199.96153799999999</v>
          </cell>
          <cell r="Y3508">
            <v>0</v>
          </cell>
          <cell r="Z3508">
            <v>0</v>
          </cell>
          <cell r="AA3508"/>
          <cell r="AB3508"/>
          <cell r="AC3508"/>
          <cell r="AD3508"/>
          <cell r="AE3508"/>
          <cell r="AF3508"/>
          <cell r="AG3508"/>
          <cell r="AH3508"/>
          <cell r="AI3508"/>
          <cell r="AJ3508"/>
          <cell r="AK3508"/>
          <cell r="AL3508"/>
        </row>
        <row r="3509">
          <cell r="D3509" t="str">
            <v>USD</v>
          </cell>
          <cell r="J3509" t="str">
            <v>BID</v>
          </cell>
          <cell r="L3509" t="str">
            <v>TASA FIJA</v>
          </cell>
          <cell r="M3509" t="str">
            <v>Externa</v>
          </cell>
          <cell r="Q3509" t="str">
            <v>No mercado</v>
          </cell>
          <cell r="R3509">
            <v>218.77943400000001</v>
          </cell>
          <cell r="S3509">
            <v>0</v>
          </cell>
          <cell r="T3509">
            <v>0</v>
          </cell>
          <cell r="U3509">
            <v>218.77943392</v>
          </cell>
          <cell r="V3509">
            <v>0</v>
          </cell>
          <cell r="W3509">
            <v>0</v>
          </cell>
          <cell r="X3509">
            <v>218.77943400000001</v>
          </cell>
          <cell r="Y3509">
            <v>0</v>
          </cell>
          <cell r="Z3509">
            <v>0</v>
          </cell>
          <cell r="AA3509"/>
          <cell r="AB3509"/>
          <cell r="AC3509"/>
          <cell r="AD3509"/>
          <cell r="AE3509"/>
          <cell r="AF3509"/>
          <cell r="AG3509"/>
          <cell r="AH3509"/>
          <cell r="AI3509"/>
          <cell r="AJ3509"/>
          <cell r="AK3509"/>
          <cell r="AL3509"/>
        </row>
        <row r="3510">
          <cell r="D3510" t="str">
            <v>USD</v>
          </cell>
          <cell r="J3510" t="str">
            <v>BID</v>
          </cell>
          <cell r="L3510" t="str">
            <v>TASA FIJA</v>
          </cell>
          <cell r="M3510" t="str">
            <v>Externa</v>
          </cell>
          <cell r="Q3510" t="str">
            <v>No mercado</v>
          </cell>
          <cell r="R3510">
            <v>233.33333300000001</v>
          </cell>
          <cell r="S3510">
            <v>0</v>
          </cell>
          <cell r="T3510">
            <v>0</v>
          </cell>
          <cell r="U3510">
            <v>233.33333328000001</v>
          </cell>
          <cell r="V3510">
            <v>0</v>
          </cell>
          <cell r="W3510">
            <v>0</v>
          </cell>
          <cell r="X3510">
            <v>233.33333300000001</v>
          </cell>
          <cell r="Y3510">
            <v>0</v>
          </cell>
          <cell r="Z3510">
            <v>0</v>
          </cell>
          <cell r="AA3510"/>
          <cell r="AB3510"/>
          <cell r="AC3510"/>
          <cell r="AD3510"/>
          <cell r="AE3510"/>
          <cell r="AF3510"/>
          <cell r="AG3510"/>
          <cell r="AH3510"/>
          <cell r="AI3510"/>
          <cell r="AJ3510"/>
          <cell r="AK3510"/>
          <cell r="AL3510"/>
        </row>
        <row r="3511">
          <cell r="D3511" t="str">
            <v>USD</v>
          </cell>
          <cell r="J3511" t="str">
            <v>BID</v>
          </cell>
          <cell r="L3511" t="str">
            <v>TASA FIJA</v>
          </cell>
          <cell r="M3511" t="str">
            <v>Externa</v>
          </cell>
          <cell r="Q3511" t="str">
            <v>No mercado</v>
          </cell>
          <cell r="R3511">
            <v>273.53709600000002</v>
          </cell>
          <cell r="S3511">
            <v>0</v>
          </cell>
          <cell r="T3511">
            <v>0</v>
          </cell>
          <cell r="U3511">
            <v>273.53709576</v>
          </cell>
          <cell r="V3511">
            <v>0</v>
          </cell>
          <cell r="W3511">
            <v>0</v>
          </cell>
          <cell r="X3511">
            <v>273.53709600000002</v>
          </cell>
          <cell r="Y3511">
            <v>0</v>
          </cell>
          <cell r="Z3511">
            <v>0</v>
          </cell>
          <cell r="AA3511"/>
          <cell r="AB3511"/>
          <cell r="AC3511"/>
          <cell r="AD3511"/>
          <cell r="AE3511"/>
          <cell r="AF3511"/>
          <cell r="AG3511"/>
          <cell r="AH3511"/>
          <cell r="AI3511"/>
          <cell r="AJ3511"/>
          <cell r="AK3511"/>
          <cell r="AL3511"/>
        </row>
        <row r="3512">
          <cell r="D3512" t="str">
            <v>USD</v>
          </cell>
          <cell r="J3512" t="str">
            <v>BID</v>
          </cell>
          <cell r="L3512" t="str">
            <v>TASA FIJA</v>
          </cell>
          <cell r="M3512" t="str">
            <v>Externa</v>
          </cell>
          <cell r="Q3512" t="str">
            <v>No mercado</v>
          </cell>
          <cell r="R3512">
            <v>381.88165700000002</v>
          </cell>
          <cell r="S3512">
            <v>0</v>
          </cell>
          <cell r="T3512">
            <v>0</v>
          </cell>
          <cell r="U3512">
            <v>381.8816569</v>
          </cell>
          <cell r="V3512">
            <v>0</v>
          </cell>
          <cell r="W3512">
            <v>0</v>
          </cell>
          <cell r="X3512">
            <v>365.969921</v>
          </cell>
          <cell r="Y3512">
            <v>0</v>
          </cell>
          <cell r="Z3512">
            <v>0</v>
          </cell>
          <cell r="AA3512"/>
          <cell r="AB3512"/>
          <cell r="AC3512"/>
          <cell r="AD3512"/>
          <cell r="AE3512"/>
          <cell r="AF3512"/>
          <cell r="AG3512"/>
          <cell r="AH3512"/>
          <cell r="AI3512"/>
          <cell r="AJ3512"/>
          <cell r="AK3512"/>
          <cell r="AL3512"/>
        </row>
        <row r="3513">
          <cell r="D3513" t="str">
            <v>USD</v>
          </cell>
          <cell r="J3513" t="str">
            <v>BID</v>
          </cell>
          <cell r="L3513" t="str">
            <v>TASA FIJA</v>
          </cell>
          <cell r="M3513" t="str">
            <v>Externa</v>
          </cell>
          <cell r="Q3513" t="str">
            <v>No mercado</v>
          </cell>
          <cell r="R3513">
            <v>380.01999499999999</v>
          </cell>
          <cell r="S3513">
            <v>0</v>
          </cell>
          <cell r="T3513">
            <v>0</v>
          </cell>
          <cell r="U3513">
            <v>380.01999521000005</v>
          </cell>
          <cell r="V3513">
            <v>0</v>
          </cell>
          <cell r="W3513">
            <v>0</v>
          </cell>
          <cell r="X3513">
            <v>380.01999499999999</v>
          </cell>
          <cell r="Y3513">
            <v>0</v>
          </cell>
          <cell r="Z3513">
            <v>0</v>
          </cell>
          <cell r="AA3513"/>
          <cell r="AB3513"/>
          <cell r="AC3513"/>
          <cell r="AD3513"/>
          <cell r="AE3513"/>
          <cell r="AF3513"/>
          <cell r="AG3513"/>
          <cell r="AH3513"/>
          <cell r="AI3513"/>
          <cell r="AJ3513"/>
          <cell r="AK3513"/>
          <cell r="AL3513"/>
        </row>
        <row r="3514">
          <cell r="D3514" t="str">
            <v>USD</v>
          </cell>
          <cell r="J3514" t="str">
            <v>BID</v>
          </cell>
          <cell r="L3514" t="str">
            <v>TASA FIJA</v>
          </cell>
          <cell r="M3514" t="str">
            <v>Externa</v>
          </cell>
          <cell r="Q3514" t="str">
            <v>No mercado</v>
          </cell>
          <cell r="R3514">
            <v>520.21354299999996</v>
          </cell>
          <cell r="S3514">
            <v>0</v>
          </cell>
          <cell r="T3514">
            <v>0</v>
          </cell>
          <cell r="U3514">
            <v>520.21354323000003</v>
          </cell>
          <cell r="V3514">
            <v>0</v>
          </cell>
          <cell r="W3514">
            <v>0</v>
          </cell>
          <cell r="X3514">
            <v>520.21354299999996</v>
          </cell>
          <cell r="Y3514">
            <v>0</v>
          </cell>
          <cell r="Z3514">
            <v>0</v>
          </cell>
          <cell r="AA3514"/>
          <cell r="AB3514"/>
          <cell r="AC3514"/>
          <cell r="AD3514"/>
          <cell r="AE3514"/>
          <cell r="AF3514"/>
          <cell r="AG3514"/>
          <cell r="AH3514"/>
          <cell r="AI3514"/>
          <cell r="AJ3514"/>
          <cell r="AK3514"/>
          <cell r="AL3514"/>
        </row>
        <row r="3515">
          <cell r="D3515" t="str">
            <v>USD</v>
          </cell>
          <cell r="J3515" t="str">
            <v>BID</v>
          </cell>
          <cell r="L3515" t="str">
            <v>TASA FIJA</v>
          </cell>
          <cell r="M3515" t="str">
            <v>Externa</v>
          </cell>
          <cell r="Q3515" t="str">
            <v>No mercado</v>
          </cell>
          <cell r="R3515">
            <v>554.63380400000005</v>
          </cell>
          <cell r="S3515">
            <v>0</v>
          </cell>
          <cell r="T3515">
            <v>0</v>
          </cell>
          <cell r="U3515">
            <v>536.74239144000001</v>
          </cell>
          <cell r="V3515">
            <v>0</v>
          </cell>
          <cell r="W3515">
            <v>0</v>
          </cell>
          <cell r="X3515">
            <v>536.742391</v>
          </cell>
          <cell r="Y3515">
            <v>0</v>
          </cell>
          <cell r="Z3515">
            <v>0</v>
          </cell>
          <cell r="AA3515"/>
          <cell r="AB3515"/>
          <cell r="AC3515"/>
          <cell r="AD3515"/>
          <cell r="AE3515"/>
          <cell r="AF3515"/>
          <cell r="AG3515"/>
          <cell r="AH3515"/>
          <cell r="AI3515"/>
          <cell r="AJ3515"/>
          <cell r="AK3515"/>
          <cell r="AL3515"/>
        </row>
        <row r="3516">
          <cell r="D3516" t="str">
            <v>USD</v>
          </cell>
          <cell r="J3516" t="str">
            <v>BILATERALES</v>
          </cell>
          <cell r="L3516" t="str">
            <v>TASA FIJA</v>
          </cell>
          <cell r="M3516" t="str">
            <v>Externa</v>
          </cell>
          <cell r="Q3516" t="str">
            <v>No mercado</v>
          </cell>
          <cell r="R3516">
            <v>0.152332</v>
          </cell>
          <cell r="S3516">
            <v>0</v>
          </cell>
          <cell r="T3516">
            <v>0</v>
          </cell>
          <cell r="U3516">
            <v>0.13709855999999998</v>
          </cell>
          <cell r="V3516">
            <v>0</v>
          </cell>
          <cell r="W3516">
            <v>0</v>
          </cell>
          <cell r="X3516">
            <v>0.137099</v>
          </cell>
          <cell r="Y3516">
            <v>0</v>
          </cell>
          <cell r="Z3516">
            <v>0</v>
          </cell>
          <cell r="AA3516"/>
          <cell r="AB3516"/>
          <cell r="AC3516"/>
          <cell r="AD3516"/>
          <cell r="AE3516"/>
          <cell r="AF3516"/>
          <cell r="AG3516"/>
          <cell r="AH3516"/>
          <cell r="AI3516"/>
          <cell r="AJ3516"/>
          <cell r="AK3516"/>
          <cell r="AL3516"/>
        </row>
        <row r="3517">
          <cell r="D3517" t="str">
            <v>EUR</v>
          </cell>
          <cell r="J3517" t="str">
            <v>BILATERALES</v>
          </cell>
          <cell r="L3517" t="str">
            <v>TASA FIJA</v>
          </cell>
          <cell r="M3517" t="str">
            <v>Externa</v>
          </cell>
          <cell r="Q3517" t="str">
            <v>No mercado</v>
          </cell>
          <cell r="R3517">
            <v>0.141986</v>
          </cell>
          <cell r="S3517">
            <v>0</v>
          </cell>
          <cell r="T3517">
            <v>0</v>
          </cell>
          <cell r="U3517">
            <v>0.138399302</v>
          </cell>
          <cell r="V3517">
            <v>0</v>
          </cell>
          <cell r="W3517">
            <v>0</v>
          </cell>
          <cell r="X3517">
            <v>0.13725899999999999</v>
          </cell>
          <cell r="Y3517">
            <v>0</v>
          </cell>
          <cell r="Z3517">
            <v>0</v>
          </cell>
          <cell r="AA3517"/>
          <cell r="AB3517"/>
          <cell r="AC3517"/>
          <cell r="AD3517"/>
          <cell r="AE3517"/>
          <cell r="AF3517"/>
          <cell r="AG3517"/>
          <cell r="AH3517"/>
          <cell r="AI3517"/>
          <cell r="AJ3517"/>
          <cell r="AK3517"/>
          <cell r="AL3517"/>
        </row>
        <row r="3518">
          <cell r="D3518" t="str">
            <v>USD</v>
          </cell>
          <cell r="J3518" t="str">
            <v>BILATERALES</v>
          </cell>
          <cell r="L3518" t="str">
            <v>TASA FIJA</v>
          </cell>
          <cell r="M3518" t="str">
            <v>Externa</v>
          </cell>
          <cell r="Q3518" t="str">
            <v>No mercado</v>
          </cell>
          <cell r="R3518">
            <v>0.37780599999999998</v>
          </cell>
          <cell r="S3518">
            <v>0</v>
          </cell>
          <cell r="T3518">
            <v>0</v>
          </cell>
          <cell r="U3518">
            <v>0.37780639999999999</v>
          </cell>
          <cell r="V3518">
            <v>0</v>
          </cell>
          <cell r="W3518">
            <v>0</v>
          </cell>
          <cell r="X3518">
            <v>0.37780599999999998</v>
          </cell>
          <cell r="Y3518">
            <v>0</v>
          </cell>
          <cell r="Z3518">
            <v>0</v>
          </cell>
          <cell r="AA3518"/>
          <cell r="AB3518"/>
          <cell r="AC3518"/>
          <cell r="AD3518"/>
          <cell r="AE3518"/>
          <cell r="AF3518"/>
          <cell r="AG3518"/>
          <cell r="AH3518"/>
          <cell r="AI3518"/>
          <cell r="AJ3518"/>
          <cell r="AK3518"/>
          <cell r="AL3518"/>
        </row>
        <row r="3519">
          <cell r="D3519" t="str">
            <v>AED</v>
          </cell>
          <cell r="J3519" t="str">
            <v>BILATERALES</v>
          </cell>
          <cell r="L3519" t="str">
            <v>TASA FIJA</v>
          </cell>
          <cell r="M3519" t="str">
            <v>Externa</v>
          </cell>
          <cell r="Q3519" t="str">
            <v>No mercado</v>
          </cell>
          <cell r="R3519">
            <v>0.38394699999999998</v>
          </cell>
          <cell r="S3519">
            <v>0</v>
          </cell>
          <cell r="T3519">
            <v>0</v>
          </cell>
          <cell r="U3519">
            <v>0.38394691199999997</v>
          </cell>
          <cell r="V3519">
            <v>0</v>
          </cell>
          <cell r="W3519">
            <v>0</v>
          </cell>
          <cell r="X3519">
            <v>0.38394699999999998</v>
          </cell>
          <cell r="Y3519">
            <v>0</v>
          </cell>
          <cell r="Z3519">
            <v>0</v>
          </cell>
          <cell r="AA3519"/>
          <cell r="AB3519"/>
          <cell r="AC3519"/>
          <cell r="AD3519"/>
          <cell r="AE3519"/>
          <cell r="AF3519"/>
          <cell r="AG3519"/>
          <cell r="AH3519"/>
          <cell r="AI3519"/>
          <cell r="AJ3519"/>
          <cell r="AK3519"/>
          <cell r="AL3519"/>
        </row>
        <row r="3520">
          <cell r="D3520" t="str">
            <v>USD</v>
          </cell>
          <cell r="J3520" t="str">
            <v>BILATERALES</v>
          </cell>
          <cell r="L3520" t="str">
            <v>TASA FIJA</v>
          </cell>
          <cell r="M3520" t="str">
            <v>Externa</v>
          </cell>
          <cell r="Q3520" t="str">
            <v>No mercado</v>
          </cell>
          <cell r="R3520">
            <v>0.53581500000000004</v>
          </cell>
          <cell r="S3520">
            <v>0</v>
          </cell>
          <cell r="T3520">
            <v>0</v>
          </cell>
          <cell r="U3520">
            <v>0.53581519999999994</v>
          </cell>
          <cell r="V3520">
            <v>0</v>
          </cell>
          <cell r="W3520">
            <v>0</v>
          </cell>
          <cell r="X3520">
            <v>0.53581500000000004</v>
          </cell>
          <cell r="Y3520">
            <v>0</v>
          </cell>
          <cell r="Z3520">
            <v>0</v>
          </cell>
          <cell r="AA3520"/>
          <cell r="AB3520"/>
          <cell r="AC3520"/>
          <cell r="AD3520"/>
          <cell r="AE3520"/>
          <cell r="AF3520"/>
          <cell r="AG3520"/>
          <cell r="AH3520"/>
          <cell r="AI3520"/>
          <cell r="AJ3520"/>
          <cell r="AK3520"/>
          <cell r="AL3520"/>
        </row>
        <row r="3521">
          <cell r="D3521" t="str">
            <v>USD</v>
          </cell>
          <cell r="J3521" t="str">
            <v>BILATERALES</v>
          </cell>
          <cell r="L3521" t="str">
            <v>TASA FIJA</v>
          </cell>
          <cell r="M3521" t="str">
            <v>Externa</v>
          </cell>
          <cell r="Q3521" t="str">
            <v>No mercado</v>
          </cell>
          <cell r="R3521">
            <v>0.69141900000000001</v>
          </cell>
          <cell r="S3521">
            <v>0</v>
          </cell>
          <cell r="T3521">
            <v>0</v>
          </cell>
          <cell r="U3521">
            <v>0.59264485</v>
          </cell>
          <cell r="V3521">
            <v>0</v>
          </cell>
          <cell r="W3521">
            <v>0</v>
          </cell>
          <cell r="X3521">
            <v>0.59264499999999998</v>
          </cell>
          <cell r="Y3521">
            <v>0</v>
          </cell>
          <cell r="Z3521">
            <v>0</v>
          </cell>
          <cell r="AA3521"/>
          <cell r="AB3521"/>
          <cell r="AC3521"/>
          <cell r="AD3521"/>
          <cell r="AE3521"/>
          <cell r="AF3521"/>
          <cell r="AG3521"/>
          <cell r="AH3521"/>
          <cell r="AI3521"/>
          <cell r="AJ3521"/>
          <cell r="AK3521"/>
          <cell r="AL3521"/>
        </row>
        <row r="3522">
          <cell r="D3522" t="str">
            <v>USD</v>
          </cell>
          <cell r="J3522" t="str">
            <v>BILATERALES</v>
          </cell>
          <cell r="L3522" t="str">
            <v>TASA FIJA</v>
          </cell>
          <cell r="M3522" t="str">
            <v>Externa</v>
          </cell>
          <cell r="Q3522" t="str">
            <v>No mercado</v>
          </cell>
          <cell r="R3522">
            <v>0.868452</v>
          </cell>
          <cell r="S3522">
            <v>0</v>
          </cell>
          <cell r="T3522">
            <v>0</v>
          </cell>
          <cell r="U3522">
            <v>0.86845205999999997</v>
          </cell>
          <cell r="V3522">
            <v>0</v>
          </cell>
          <cell r="W3522">
            <v>0</v>
          </cell>
          <cell r="X3522">
            <v>0.868452</v>
          </cell>
          <cell r="Y3522">
            <v>0</v>
          </cell>
          <cell r="Z3522">
            <v>0</v>
          </cell>
          <cell r="AA3522"/>
          <cell r="AB3522"/>
          <cell r="AC3522"/>
          <cell r="AD3522"/>
          <cell r="AE3522"/>
          <cell r="AF3522"/>
          <cell r="AG3522"/>
          <cell r="AH3522"/>
          <cell r="AI3522"/>
          <cell r="AJ3522"/>
          <cell r="AK3522"/>
          <cell r="AL3522"/>
        </row>
        <row r="3523">
          <cell r="D3523" t="str">
            <v>USD</v>
          </cell>
          <cell r="J3523" t="str">
            <v>BILATERALES</v>
          </cell>
          <cell r="L3523" t="str">
            <v>TASA FIJA</v>
          </cell>
          <cell r="M3523" t="str">
            <v>Externa</v>
          </cell>
          <cell r="Q3523" t="str">
            <v>No mercado</v>
          </cell>
          <cell r="R3523">
            <v>1.0730120000000001</v>
          </cell>
          <cell r="S3523">
            <v>0</v>
          </cell>
          <cell r="T3523">
            <v>0</v>
          </cell>
          <cell r="U3523">
            <v>0.96571127999999995</v>
          </cell>
          <cell r="V3523">
            <v>0</v>
          </cell>
          <cell r="W3523">
            <v>0</v>
          </cell>
          <cell r="X3523">
            <v>0.96571099999999999</v>
          </cell>
          <cell r="Y3523">
            <v>0</v>
          </cell>
          <cell r="Z3523">
            <v>0</v>
          </cell>
          <cell r="AA3523"/>
          <cell r="AB3523"/>
          <cell r="AC3523"/>
          <cell r="AD3523"/>
          <cell r="AE3523"/>
          <cell r="AF3523"/>
          <cell r="AG3523"/>
          <cell r="AH3523"/>
          <cell r="AI3523"/>
          <cell r="AJ3523"/>
          <cell r="AK3523"/>
          <cell r="AL3523"/>
        </row>
        <row r="3524">
          <cell r="D3524" t="str">
            <v>USD</v>
          </cell>
          <cell r="J3524" t="str">
            <v>BILATERALES</v>
          </cell>
          <cell r="L3524" t="str">
            <v>TASA FIJA</v>
          </cell>
          <cell r="M3524" t="str">
            <v>Externa</v>
          </cell>
          <cell r="Q3524" t="str">
            <v>No mercado</v>
          </cell>
          <cell r="R3524">
            <v>1.2130000000000001</v>
          </cell>
          <cell r="S3524">
            <v>0</v>
          </cell>
          <cell r="T3524">
            <v>0</v>
          </cell>
          <cell r="U3524">
            <v>1.2129999300000001</v>
          </cell>
          <cell r="V3524">
            <v>0</v>
          </cell>
          <cell r="W3524">
            <v>0</v>
          </cell>
          <cell r="X3524">
            <v>1.2130000000000001</v>
          </cell>
          <cell r="Y3524">
            <v>0</v>
          </cell>
          <cell r="Z3524">
            <v>0</v>
          </cell>
          <cell r="AA3524"/>
          <cell r="AB3524"/>
          <cell r="AC3524"/>
          <cell r="AD3524"/>
          <cell r="AE3524"/>
          <cell r="AF3524"/>
          <cell r="AG3524"/>
          <cell r="AH3524"/>
          <cell r="AI3524"/>
          <cell r="AJ3524"/>
          <cell r="AK3524"/>
          <cell r="AL3524"/>
        </row>
        <row r="3525">
          <cell r="D3525" t="str">
            <v>USD</v>
          </cell>
          <cell r="J3525" t="str">
            <v>BILATERALES</v>
          </cell>
          <cell r="L3525" t="str">
            <v>TASA FIJA</v>
          </cell>
          <cell r="M3525" t="str">
            <v>Externa</v>
          </cell>
          <cell r="Q3525" t="str">
            <v>No mercado</v>
          </cell>
          <cell r="R3525">
            <v>1.3050740000000001</v>
          </cell>
          <cell r="S3525">
            <v>0</v>
          </cell>
          <cell r="T3525">
            <v>0</v>
          </cell>
          <cell r="U3525">
            <v>1.30507434</v>
          </cell>
          <cell r="V3525">
            <v>0</v>
          </cell>
          <cell r="W3525">
            <v>0</v>
          </cell>
          <cell r="X3525">
            <v>1.3050740000000001</v>
          </cell>
          <cell r="Y3525">
            <v>0</v>
          </cell>
          <cell r="Z3525">
            <v>0</v>
          </cell>
          <cell r="AA3525"/>
          <cell r="AB3525"/>
          <cell r="AC3525"/>
          <cell r="AD3525"/>
          <cell r="AE3525"/>
          <cell r="AF3525"/>
          <cell r="AG3525"/>
          <cell r="AH3525"/>
          <cell r="AI3525"/>
          <cell r="AJ3525"/>
          <cell r="AK3525"/>
          <cell r="AL3525"/>
        </row>
        <row r="3526">
          <cell r="D3526" t="str">
            <v>USD</v>
          </cell>
          <cell r="J3526" t="str">
            <v>BILATERALES</v>
          </cell>
          <cell r="L3526" t="str">
            <v>TASA FIJA</v>
          </cell>
          <cell r="M3526" t="str">
            <v>Externa</v>
          </cell>
          <cell r="Q3526" t="str">
            <v>No mercado</v>
          </cell>
          <cell r="R3526">
            <v>1.631043</v>
          </cell>
          <cell r="S3526">
            <v>0</v>
          </cell>
          <cell r="T3526">
            <v>0</v>
          </cell>
          <cell r="U3526">
            <v>1.6310429399999999</v>
          </cell>
          <cell r="V3526">
            <v>0</v>
          </cell>
          <cell r="W3526">
            <v>0</v>
          </cell>
          <cell r="X3526">
            <v>1.6310429999999998</v>
          </cell>
          <cell r="Y3526">
            <v>0</v>
          </cell>
          <cell r="Z3526">
            <v>0</v>
          </cell>
          <cell r="AA3526"/>
          <cell r="AB3526"/>
          <cell r="AC3526"/>
          <cell r="AD3526"/>
          <cell r="AE3526"/>
          <cell r="AF3526"/>
          <cell r="AG3526"/>
          <cell r="AH3526"/>
          <cell r="AI3526"/>
          <cell r="AJ3526"/>
          <cell r="AK3526"/>
          <cell r="AL3526"/>
        </row>
        <row r="3527">
          <cell r="D3527" t="str">
            <v>JPY</v>
          </cell>
          <cell r="J3527" t="str">
            <v>BILATERALES</v>
          </cell>
          <cell r="L3527" t="str">
            <v>TASA FIJA</v>
          </cell>
          <cell r="M3527" t="str">
            <v>Externa</v>
          </cell>
          <cell r="Q3527" t="str">
            <v>No mercado</v>
          </cell>
          <cell r="R3527">
            <v>2.3223029999999998</v>
          </cell>
          <cell r="S3527">
            <v>0</v>
          </cell>
          <cell r="T3527">
            <v>0</v>
          </cell>
          <cell r="U3527">
            <v>2.3030888030000001</v>
          </cell>
          <cell r="V3527">
            <v>0</v>
          </cell>
          <cell r="W3527">
            <v>0</v>
          </cell>
          <cell r="X3527">
            <v>2.3570419999999999</v>
          </cell>
          <cell r="Y3527">
            <v>0</v>
          </cell>
          <cell r="Z3527">
            <v>0</v>
          </cell>
          <cell r="AA3527"/>
          <cell r="AB3527"/>
          <cell r="AC3527"/>
          <cell r="AD3527"/>
          <cell r="AE3527"/>
          <cell r="AF3527"/>
          <cell r="AG3527"/>
          <cell r="AH3527"/>
          <cell r="AI3527"/>
          <cell r="AJ3527"/>
          <cell r="AK3527"/>
          <cell r="AL3527"/>
        </row>
        <row r="3528">
          <cell r="D3528" t="str">
            <v>USD</v>
          </cell>
          <cell r="J3528" t="str">
            <v>BILATERALES</v>
          </cell>
          <cell r="L3528" t="str">
            <v>TASA FIJA</v>
          </cell>
          <cell r="M3528" t="str">
            <v>Externa</v>
          </cell>
          <cell r="Q3528" t="str">
            <v>No mercado</v>
          </cell>
          <cell r="R3528">
            <v>3.110868</v>
          </cell>
          <cell r="S3528">
            <v>0</v>
          </cell>
          <cell r="T3528">
            <v>0</v>
          </cell>
          <cell r="U3528">
            <v>3.1108683200000002</v>
          </cell>
          <cell r="V3528">
            <v>0</v>
          </cell>
          <cell r="W3528">
            <v>0</v>
          </cell>
          <cell r="X3528">
            <v>3.110868</v>
          </cell>
          <cell r="Y3528">
            <v>0</v>
          </cell>
          <cell r="Z3528">
            <v>0</v>
          </cell>
          <cell r="AA3528"/>
          <cell r="AB3528"/>
          <cell r="AC3528"/>
          <cell r="AD3528"/>
          <cell r="AE3528"/>
          <cell r="AF3528"/>
          <cell r="AG3528"/>
          <cell r="AH3528"/>
          <cell r="AI3528"/>
          <cell r="AJ3528"/>
          <cell r="AK3528"/>
          <cell r="AL3528"/>
        </row>
        <row r="3529">
          <cell r="D3529" t="str">
            <v>USD</v>
          </cell>
          <cell r="J3529" t="str">
            <v>BILATERALES</v>
          </cell>
          <cell r="L3529" t="str">
            <v>TASA FIJA</v>
          </cell>
          <cell r="M3529" t="str">
            <v>Externa</v>
          </cell>
          <cell r="Q3529" t="str">
            <v>No mercado</v>
          </cell>
          <cell r="R3529">
            <v>4.5125279999999997</v>
          </cell>
          <cell r="S3529">
            <v>0</v>
          </cell>
          <cell r="T3529">
            <v>0</v>
          </cell>
          <cell r="U3529">
            <v>3.8678813000000001</v>
          </cell>
          <cell r="V3529">
            <v>0</v>
          </cell>
          <cell r="W3529">
            <v>0</v>
          </cell>
          <cell r="X3529">
            <v>3.8678809999999997</v>
          </cell>
          <cell r="Y3529">
            <v>0</v>
          </cell>
          <cell r="Z3529">
            <v>0</v>
          </cell>
          <cell r="AA3529"/>
          <cell r="AB3529"/>
          <cell r="AC3529"/>
          <cell r="AD3529"/>
          <cell r="AE3529"/>
          <cell r="AF3529"/>
          <cell r="AG3529"/>
          <cell r="AH3529"/>
          <cell r="AI3529"/>
          <cell r="AJ3529"/>
          <cell r="AK3529"/>
          <cell r="AL3529"/>
        </row>
        <row r="3530">
          <cell r="D3530" t="str">
            <v>USD</v>
          </cell>
          <cell r="J3530" t="str">
            <v>BILATERALES</v>
          </cell>
          <cell r="L3530" t="str">
            <v>TASA FIJA</v>
          </cell>
          <cell r="M3530" t="str">
            <v>Externa</v>
          </cell>
          <cell r="Q3530" t="str">
            <v>No mercado</v>
          </cell>
          <cell r="R3530">
            <v>4.9966049999999997</v>
          </cell>
          <cell r="S3530">
            <v>0</v>
          </cell>
          <cell r="T3530">
            <v>0</v>
          </cell>
          <cell r="U3530">
            <v>4.9966053499999994</v>
          </cell>
          <cell r="V3530">
            <v>0</v>
          </cell>
          <cell r="W3530">
            <v>0</v>
          </cell>
          <cell r="X3530">
            <v>4.9966049999999997</v>
          </cell>
          <cell r="Y3530">
            <v>0</v>
          </cell>
          <cell r="Z3530">
            <v>0</v>
          </cell>
          <cell r="AA3530"/>
          <cell r="AB3530"/>
          <cell r="AC3530"/>
          <cell r="AD3530"/>
          <cell r="AE3530"/>
          <cell r="AF3530"/>
          <cell r="AG3530"/>
          <cell r="AH3530"/>
          <cell r="AI3530"/>
          <cell r="AJ3530"/>
          <cell r="AK3530"/>
          <cell r="AL3530"/>
        </row>
        <row r="3531">
          <cell r="D3531" t="str">
            <v>USD</v>
          </cell>
          <cell r="J3531" t="str">
            <v>BILATERALES</v>
          </cell>
          <cell r="L3531" t="str">
            <v>TASA FIJA</v>
          </cell>
          <cell r="M3531" t="str">
            <v>Externa</v>
          </cell>
          <cell r="Q3531" t="str">
            <v>No mercado</v>
          </cell>
          <cell r="R3531">
            <v>5.1515950000000004</v>
          </cell>
          <cell r="S3531">
            <v>0</v>
          </cell>
          <cell r="T3531">
            <v>0</v>
          </cell>
          <cell r="U3531">
            <v>5.1515945599999995</v>
          </cell>
          <cell r="V3531">
            <v>0</v>
          </cell>
          <cell r="W3531">
            <v>0</v>
          </cell>
          <cell r="X3531">
            <v>5.1515950000000004</v>
          </cell>
          <cell r="Y3531">
            <v>0</v>
          </cell>
          <cell r="Z3531">
            <v>0</v>
          </cell>
          <cell r="AA3531"/>
          <cell r="AB3531"/>
          <cell r="AC3531"/>
          <cell r="AD3531"/>
          <cell r="AE3531"/>
          <cell r="AF3531"/>
          <cell r="AG3531"/>
          <cell r="AH3531"/>
          <cell r="AI3531"/>
          <cell r="AJ3531"/>
          <cell r="AK3531"/>
          <cell r="AL3531"/>
        </row>
        <row r="3532">
          <cell r="D3532" t="str">
            <v>KWD</v>
          </cell>
          <cell r="J3532" t="str">
            <v>BILATERALES</v>
          </cell>
          <cell r="L3532" t="str">
            <v>TASA FIJA</v>
          </cell>
          <cell r="M3532" t="str">
            <v>Externa</v>
          </cell>
          <cell r="Q3532" t="str">
            <v>No mercado</v>
          </cell>
          <cell r="R3532">
            <v>5.1324839999999998</v>
          </cell>
          <cell r="S3532">
            <v>0</v>
          </cell>
          <cell r="T3532">
            <v>0</v>
          </cell>
          <cell r="U3532">
            <v>5.1189817489999996</v>
          </cell>
          <cell r="V3532">
            <v>0</v>
          </cell>
          <cell r="W3532">
            <v>0</v>
          </cell>
          <cell r="X3532">
            <v>5.5417009999999998</v>
          </cell>
          <cell r="Y3532">
            <v>0</v>
          </cell>
          <cell r="Z3532">
            <v>0</v>
          </cell>
          <cell r="AA3532"/>
          <cell r="AB3532"/>
          <cell r="AC3532"/>
          <cell r="AD3532"/>
          <cell r="AE3532"/>
          <cell r="AF3532"/>
          <cell r="AG3532"/>
          <cell r="AH3532"/>
          <cell r="AI3532"/>
          <cell r="AJ3532"/>
          <cell r="AK3532"/>
          <cell r="AL3532"/>
        </row>
        <row r="3533">
          <cell r="D3533" t="str">
            <v>USD</v>
          </cell>
          <cell r="J3533" t="str">
            <v>BILATERALES</v>
          </cell>
          <cell r="L3533" t="str">
            <v>TASA FIJA</v>
          </cell>
          <cell r="M3533" t="str">
            <v>Externa</v>
          </cell>
          <cell r="Q3533" t="str">
            <v>No mercado</v>
          </cell>
          <cell r="R3533">
            <v>9.4646340000000002</v>
          </cell>
          <cell r="S3533">
            <v>0</v>
          </cell>
          <cell r="T3533">
            <v>0</v>
          </cell>
          <cell r="U3533">
            <v>8.7365853800000011</v>
          </cell>
          <cell r="V3533">
            <v>0</v>
          </cell>
          <cell r="W3533">
            <v>0</v>
          </cell>
          <cell r="X3533">
            <v>8.7365849999999998</v>
          </cell>
          <cell r="Y3533">
            <v>0</v>
          </cell>
          <cell r="Z3533">
            <v>0</v>
          </cell>
          <cell r="AA3533"/>
          <cell r="AB3533"/>
          <cell r="AC3533"/>
          <cell r="AD3533"/>
          <cell r="AE3533"/>
          <cell r="AF3533"/>
          <cell r="AG3533"/>
          <cell r="AH3533"/>
          <cell r="AI3533"/>
          <cell r="AJ3533"/>
          <cell r="AK3533"/>
          <cell r="AL3533"/>
        </row>
        <row r="3534">
          <cell r="D3534" t="str">
            <v>USD</v>
          </cell>
          <cell r="J3534" t="str">
            <v>BILATERALES</v>
          </cell>
          <cell r="L3534" t="str">
            <v>TASA FIJA</v>
          </cell>
          <cell r="M3534" t="str">
            <v>Externa</v>
          </cell>
          <cell r="Q3534" t="str">
            <v>No mercado</v>
          </cell>
          <cell r="R3534">
            <v>11.492001999999999</v>
          </cell>
          <cell r="S3534">
            <v>0</v>
          </cell>
          <cell r="T3534">
            <v>0</v>
          </cell>
          <cell r="U3534">
            <v>10.534334999999999</v>
          </cell>
          <cell r="V3534">
            <v>0</v>
          </cell>
          <cell r="W3534">
            <v>0</v>
          </cell>
          <cell r="X3534">
            <v>10.534334999999999</v>
          </cell>
          <cell r="Y3534">
            <v>0</v>
          </cell>
          <cell r="Z3534">
            <v>0</v>
          </cell>
          <cell r="AA3534"/>
          <cell r="AB3534"/>
          <cell r="AC3534"/>
          <cell r="AD3534"/>
          <cell r="AE3534"/>
          <cell r="AF3534"/>
          <cell r="AG3534"/>
          <cell r="AH3534"/>
          <cell r="AI3534"/>
          <cell r="AJ3534"/>
          <cell r="AK3534"/>
          <cell r="AL3534"/>
        </row>
        <row r="3535">
          <cell r="D3535" t="str">
            <v>KWD</v>
          </cell>
          <cell r="J3535" t="str">
            <v>BILATERALES</v>
          </cell>
          <cell r="L3535" t="str">
            <v>TASA FIJA</v>
          </cell>
          <cell r="M3535" t="str">
            <v>Externa</v>
          </cell>
          <cell r="Q3535" t="str">
            <v>No mercado</v>
          </cell>
          <cell r="R3535">
            <v>24.534824</v>
          </cell>
          <cell r="S3535">
            <v>0</v>
          </cell>
          <cell r="T3535">
            <v>0</v>
          </cell>
          <cell r="U3535">
            <v>24.470279543</v>
          </cell>
          <cell r="V3535">
            <v>0</v>
          </cell>
          <cell r="W3535">
            <v>0</v>
          </cell>
          <cell r="X3535">
            <v>24.542916000000002</v>
          </cell>
          <cell r="Y3535">
            <v>0</v>
          </cell>
          <cell r="Z3535">
            <v>0</v>
          </cell>
          <cell r="AA3535"/>
          <cell r="AB3535"/>
          <cell r="AC3535"/>
          <cell r="AD3535"/>
          <cell r="AE3535"/>
          <cell r="AF3535"/>
          <cell r="AG3535"/>
          <cell r="AH3535"/>
          <cell r="AI3535"/>
          <cell r="AJ3535"/>
          <cell r="AK3535"/>
          <cell r="AL3535"/>
        </row>
        <row r="3536">
          <cell r="D3536" t="str">
            <v>USD</v>
          </cell>
          <cell r="J3536" t="str">
            <v>BILATERALES</v>
          </cell>
          <cell r="L3536" t="str">
            <v>TASA FIJA</v>
          </cell>
          <cell r="M3536" t="str">
            <v>Externa</v>
          </cell>
          <cell r="Q3536" t="str">
            <v>No mercado</v>
          </cell>
          <cell r="R3536">
            <v>25.315020000000001</v>
          </cell>
          <cell r="S3536">
            <v>0</v>
          </cell>
          <cell r="T3536">
            <v>0</v>
          </cell>
          <cell r="U3536">
            <v>25.315019680000002</v>
          </cell>
          <cell r="V3536">
            <v>0</v>
          </cell>
          <cell r="W3536">
            <v>0</v>
          </cell>
          <cell r="X3536">
            <v>25.315020000000001</v>
          </cell>
          <cell r="Y3536">
            <v>0</v>
          </cell>
          <cell r="Z3536">
            <v>0</v>
          </cell>
          <cell r="AA3536"/>
          <cell r="AB3536"/>
          <cell r="AC3536"/>
          <cell r="AD3536"/>
          <cell r="AE3536"/>
          <cell r="AF3536"/>
          <cell r="AG3536"/>
          <cell r="AH3536"/>
          <cell r="AI3536"/>
          <cell r="AJ3536"/>
          <cell r="AK3536"/>
          <cell r="AL3536"/>
        </row>
        <row r="3537">
          <cell r="D3537" t="str">
            <v>EUR</v>
          </cell>
          <cell r="J3537" t="str">
            <v>BILATERALES</v>
          </cell>
          <cell r="L3537" t="str">
            <v>TASA FIJA</v>
          </cell>
          <cell r="M3537" t="str">
            <v>Externa</v>
          </cell>
          <cell r="Q3537" t="str">
            <v>No mercado</v>
          </cell>
          <cell r="R3537">
            <v>28.413592999999999</v>
          </cell>
          <cell r="S3537">
            <v>0</v>
          </cell>
          <cell r="T3537">
            <v>0</v>
          </cell>
          <cell r="U3537">
            <v>27.695776165999998</v>
          </cell>
          <cell r="V3537">
            <v>0</v>
          </cell>
          <cell r="W3537">
            <v>0</v>
          </cell>
          <cell r="X3537">
            <v>27.467513999999998</v>
          </cell>
          <cell r="Y3537">
            <v>0</v>
          </cell>
          <cell r="Z3537">
            <v>0</v>
          </cell>
          <cell r="AA3537"/>
          <cell r="AB3537"/>
          <cell r="AC3537"/>
          <cell r="AD3537"/>
          <cell r="AE3537"/>
          <cell r="AF3537"/>
          <cell r="AG3537"/>
          <cell r="AH3537"/>
          <cell r="AI3537"/>
          <cell r="AJ3537"/>
          <cell r="AK3537"/>
          <cell r="AL3537"/>
        </row>
        <row r="3538">
          <cell r="D3538" t="str">
            <v>EUR</v>
          </cell>
          <cell r="J3538" t="str">
            <v>BILATERALES</v>
          </cell>
          <cell r="L3538" t="str">
            <v>TASA FIJA</v>
          </cell>
          <cell r="M3538" t="str">
            <v>Externa</v>
          </cell>
          <cell r="Q3538" t="str">
            <v>No mercado</v>
          </cell>
          <cell r="R3538">
            <v>32.075361000000001</v>
          </cell>
          <cell r="S3538">
            <v>0</v>
          </cell>
          <cell r="T3538">
            <v>0</v>
          </cell>
          <cell r="U3538">
            <v>31.265036221999999</v>
          </cell>
          <cell r="V3538">
            <v>0</v>
          </cell>
          <cell r="W3538">
            <v>0</v>
          </cell>
          <cell r="X3538">
            <v>31.007356999999999</v>
          </cell>
          <cell r="Y3538">
            <v>0</v>
          </cell>
          <cell r="Z3538">
            <v>0</v>
          </cell>
          <cell r="AA3538"/>
          <cell r="AB3538"/>
          <cell r="AC3538"/>
          <cell r="AD3538"/>
          <cell r="AE3538"/>
          <cell r="AF3538"/>
          <cell r="AG3538"/>
          <cell r="AH3538"/>
          <cell r="AI3538"/>
          <cell r="AJ3538"/>
          <cell r="AK3538"/>
          <cell r="AL3538"/>
        </row>
        <row r="3539">
          <cell r="D3539" t="str">
            <v>JPY</v>
          </cell>
          <cell r="J3539" t="str">
            <v>BILATERALES</v>
          </cell>
          <cell r="L3539" t="str">
            <v>TASA FIJA</v>
          </cell>
          <cell r="M3539" t="str">
            <v>Externa</v>
          </cell>
          <cell r="Q3539" t="str">
            <v>No mercado</v>
          </cell>
          <cell r="R3539">
            <v>36.798290999999999</v>
          </cell>
          <cell r="S3539">
            <v>0</v>
          </cell>
          <cell r="T3539">
            <v>0</v>
          </cell>
          <cell r="U3539">
            <v>36.493837166999995</v>
          </cell>
          <cell r="V3539">
            <v>0</v>
          </cell>
          <cell r="W3539">
            <v>0</v>
          </cell>
          <cell r="X3539">
            <v>44.730446999999998</v>
          </cell>
          <cell r="Y3539">
            <v>0</v>
          </cell>
          <cell r="Z3539">
            <v>0</v>
          </cell>
          <cell r="AA3539"/>
          <cell r="AB3539"/>
          <cell r="AC3539"/>
          <cell r="AD3539"/>
          <cell r="AE3539"/>
          <cell r="AF3539"/>
          <cell r="AG3539"/>
          <cell r="AH3539"/>
          <cell r="AI3539"/>
          <cell r="AJ3539"/>
          <cell r="AK3539"/>
          <cell r="AL3539"/>
        </row>
        <row r="3540">
          <cell r="D3540" t="str">
            <v>USD</v>
          </cell>
          <cell r="J3540" t="str">
            <v>BILATERALES</v>
          </cell>
          <cell r="L3540" t="str">
            <v>TASA FIJA</v>
          </cell>
          <cell r="M3540" t="str">
            <v>Externa</v>
          </cell>
          <cell r="Q3540" t="str">
            <v>No mercado</v>
          </cell>
          <cell r="R3540">
            <v>170.36624399999999</v>
          </cell>
          <cell r="S3540">
            <v>0</v>
          </cell>
          <cell r="T3540">
            <v>0</v>
          </cell>
          <cell r="U3540">
            <v>201.53327178000001</v>
          </cell>
          <cell r="V3540">
            <v>0</v>
          </cell>
          <cell r="W3540">
            <v>0</v>
          </cell>
          <cell r="X3540">
            <v>225.84970199999998</v>
          </cell>
          <cell r="Y3540">
            <v>0</v>
          </cell>
          <cell r="Z3540">
            <v>0</v>
          </cell>
          <cell r="AA3540"/>
          <cell r="AB3540"/>
          <cell r="AC3540"/>
          <cell r="AD3540"/>
          <cell r="AE3540"/>
          <cell r="AF3540"/>
          <cell r="AG3540"/>
          <cell r="AH3540"/>
          <cell r="AI3540"/>
          <cell r="AJ3540"/>
          <cell r="AK3540"/>
          <cell r="AL3540"/>
        </row>
        <row r="3541">
          <cell r="D3541" t="str">
            <v>USD</v>
          </cell>
          <cell r="J3541" t="str">
            <v>BIRAD USD</v>
          </cell>
          <cell r="L3541" t="str">
            <v>TASA FIJA</v>
          </cell>
          <cell r="M3541" t="str">
            <v>Nueva York</v>
          </cell>
          <cell r="Q3541" t="str">
            <v>Mercado</v>
          </cell>
          <cell r="R3541">
            <v>1000</v>
          </cell>
          <cell r="S3541">
            <v>0</v>
          </cell>
          <cell r="T3541">
            <v>0</v>
          </cell>
          <cell r="U3541">
            <v>1000</v>
          </cell>
          <cell r="V3541">
            <v>0</v>
          </cell>
          <cell r="W3541">
            <v>0</v>
          </cell>
          <cell r="X3541">
            <v>1000</v>
          </cell>
          <cell r="Y3541">
            <v>0</v>
          </cell>
          <cell r="Z3541">
            <v>0</v>
          </cell>
          <cell r="AA3541"/>
          <cell r="AB3541"/>
          <cell r="AC3541"/>
          <cell r="AD3541"/>
          <cell r="AE3541"/>
          <cell r="AF3541"/>
          <cell r="AG3541"/>
          <cell r="AH3541"/>
          <cell r="AI3541"/>
          <cell r="AJ3541"/>
          <cell r="AK3541"/>
          <cell r="AL3541"/>
        </row>
        <row r="3542">
          <cell r="D3542" t="str">
            <v>USD</v>
          </cell>
          <cell r="J3542" t="str">
            <v>BIRAD USD</v>
          </cell>
          <cell r="L3542" t="str">
            <v>TASA FIJA</v>
          </cell>
          <cell r="M3542" t="str">
            <v>Nueva York</v>
          </cell>
          <cell r="Q3542" t="str">
            <v>Mercado</v>
          </cell>
          <cell r="R3542">
            <v>1750</v>
          </cell>
          <cell r="S3542">
            <v>0</v>
          </cell>
          <cell r="T3542">
            <v>0</v>
          </cell>
          <cell r="U3542">
            <v>1750</v>
          </cell>
          <cell r="V3542">
            <v>0</v>
          </cell>
          <cell r="W3542">
            <v>0</v>
          </cell>
          <cell r="X3542">
            <v>1750</v>
          </cell>
          <cell r="Y3542">
            <v>0</v>
          </cell>
          <cell r="Z3542">
            <v>0</v>
          </cell>
          <cell r="AA3542"/>
          <cell r="AB3542"/>
          <cell r="AC3542"/>
          <cell r="AD3542"/>
          <cell r="AE3542"/>
          <cell r="AF3542"/>
          <cell r="AG3542"/>
          <cell r="AH3542"/>
          <cell r="AI3542"/>
          <cell r="AJ3542"/>
          <cell r="AK3542"/>
          <cell r="AL3542"/>
        </row>
        <row r="3543">
          <cell r="D3543" t="str">
            <v>USD</v>
          </cell>
          <cell r="J3543" t="str">
            <v>BIRAD USD</v>
          </cell>
          <cell r="L3543" t="str">
            <v>TASA FIJA</v>
          </cell>
          <cell r="M3543" t="str">
            <v>Nueva York</v>
          </cell>
          <cell r="Q3543" t="str">
            <v>Mercado</v>
          </cell>
          <cell r="R3543">
            <v>1750</v>
          </cell>
          <cell r="S3543">
            <v>0</v>
          </cell>
          <cell r="T3543">
            <v>0</v>
          </cell>
          <cell r="U3543">
            <v>1750</v>
          </cell>
          <cell r="V3543">
            <v>0</v>
          </cell>
          <cell r="W3543">
            <v>0</v>
          </cell>
          <cell r="X3543">
            <v>1750</v>
          </cell>
          <cell r="Y3543">
            <v>0</v>
          </cell>
          <cell r="Z3543">
            <v>0</v>
          </cell>
          <cell r="AA3543"/>
          <cell r="AB3543"/>
          <cell r="AC3543"/>
          <cell r="AD3543"/>
          <cell r="AE3543"/>
          <cell r="AF3543"/>
          <cell r="AG3543"/>
          <cell r="AH3543"/>
          <cell r="AI3543"/>
          <cell r="AJ3543"/>
          <cell r="AK3543"/>
          <cell r="AL3543"/>
        </row>
        <row r="3544">
          <cell r="D3544" t="str">
            <v>USD</v>
          </cell>
          <cell r="J3544" t="str">
            <v>BIRAD USD</v>
          </cell>
          <cell r="L3544" t="str">
            <v>TASA FIJA</v>
          </cell>
          <cell r="M3544" t="str">
            <v>Nueva York</v>
          </cell>
          <cell r="Q3544" t="str">
            <v>Mercado</v>
          </cell>
          <cell r="R3544">
            <v>2750</v>
          </cell>
          <cell r="S3544">
            <v>0</v>
          </cell>
          <cell r="T3544">
            <v>0</v>
          </cell>
          <cell r="U3544">
            <v>2750</v>
          </cell>
          <cell r="V3544">
            <v>0</v>
          </cell>
          <cell r="W3544">
            <v>0</v>
          </cell>
          <cell r="X3544">
            <v>2750</v>
          </cell>
          <cell r="Y3544">
            <v>0</v>
          </cell>
          <cell r="Z3544">
            <v>0</v>
          </cell>
          <cell r="AA3544"/>
          <cell r="AB3544"/>
          <cell r="AC3544"/>
          <cell r="AD3544"/>
          <cell r="AE3544"/>
          <cell r="AF3544"/>
          <cell r="AG3544"/>
          <cell r="AH3544"/>
          <cell r="AI3544"/>
          <cell r="AJ3544"/>
          <cell r="AK3544"/>
          <cell r="AL3544"/>
        </row>
        <row r="3545">
          <cell r="D3545" t="str">
            <v>USD</v>
          </cell>
          <cell r="J3545" t="str">
            <v>BIRAD USD</v>
          </cell>
          <cell r="L3545" t="str">
            <v>TASA FIJA</v>
          </cell>
          <cell r="M3545" t="str">
            <v>Nueva York</v>
          </cell>
          <cell r="Q3545" t="str">
            <v>Mercado</v>
          </cell>
          <cell r="R3545">
            <v>2750</v>
          </cell>
          <cell r="S3545">
            <v>0</v>
          </cell>
          <cell r="T3545">
            <v>0</v>
          </cell>
          <cell r="U3545">
            <v>2750</v>
          </cell>
          <cell r="V3545">
            <v>0</v>
          </cell>
          <cell r="W3545">
            <v>0</v>
          </cell>
          <cell r="X3545">
            <v>2750</v>
          </cell>
          <cell r="Y3545">
            <v>0</v>
          </cell>
          <cell r="Z3545">
            <v>0</v>
          </cell>
          <cell r="AA3545"/>
          <cell r="AB3545"/>
          <cell r="AC3545"/>
          <cell r="AD3545"/>
          <cell r="AE3545"/>
          <cell r="AF3545"/>
          <cell r="AG3545"/>
          <cell r="AH3545"/>
          <cell r="AI3545"/>
          <cell r="AJ3545"/>
          <cell r="AK3545"/>
          <cell r="AL3545"/>
        </row>
        <row r="3546">
          <cell r="D3546" t="str">
            <v>USD</v>
          </cell>
          <cell r="J3546" t="str">
            <v>BIRAD USD</v>
          </cell>
          <cell r="L3546" t="str">
            <v>TASA FIJA</v>
          </cell>
          <cell r="M3546" t="str">
            <v>Nueva York</v>
          </cell>
          <cell r="Q3546" t="str">
            <v>Mercado</v>
          </cell>
          <cell r="R3546">
            <v>3000</v>
          </cell>
          <cell r="S3546">
            <v>0</v>
          </cell>
          <cell r="T3546">
            <v>0</v>
          </cell>
          <cell r="U3546">
            <v>3000</v>
          </cell>
          <cell r="V3546">
            <v>0</v>
          </cell>
          <cell r="W3546">
            <v>0</v>
          </cell>
          <cell r="X3546">
            <v>3000</v>
          </cell>
          <cell r="Y3546">
            <v>0</v>
          </cell>
          <cell r="Z3546">
            <v>0</v>
          </cell>
          <cell r="AA3546"/>
          <cell r="AB3546"/>
          <cell r="AC3546"/>
          <cell r="AD3546"/>
          <cell r="AE3546"/>
          <cell r="AF3546"/>
          <cell r="AG3546"/>
          <cell r="AH3546"/>
          <cell r="AI3546"/>
          <cell r="AJ3546"/>
          <cell r="AK3546"/>
          <cell r="AL3546"/>
        </row>
        <row r="3547">
          <cell r="D3547" t="str">
            <v>USD</v>
          </cell>
          <cell r="J3547" t="str">
            <v>BIRAD USD</v>
          </cell>
          <cell r="L3547" t="str">
            <v>TASA FIJA</v>
          </cell>
          <cell r="M3547" t="str">
            <v>Nueva York</v>
          </cell>
          <cell r="Q3547" t="str">
            <v>Mercado</v>
          </cell>
          <cell r="R3547">
            <v>3250</v>
          </cell>
          <cell r="S3547">
            <v>0</v>
          </cell>
          <cell r="T3547">
            <v>0</v>
          </cell>
          <cell r="U3547">
            <v>3250</v>
          </cell>
          <cell r="V3547">
            <v>0</v>
          </cell>
          <cell r="W3547">
            <v>0</v>
          </cell>
          <cell r="X3547">
            <v>3250</v>
          </cell>
          <cell r="Y3547">
            <v>0</v>
          </cell>
          <cell r="Z3547">
            <v>0</v>
          </cell>
          <cell r="AA3547"/>
          <cell r="AB3547"/>
          <cell r="AC3547"/>
          <cell r="AD3547"/>
          <cell r="AE3547"/>
          <cell r="AF3547"/>
          <cell r="AG3547"/>
          <cell r="AH3547"/>
          <cell r="AI3547"/>
          <cell r="AJ3547"/>
          <cell r="AK3547"/>
          <cell r="AL3547"/>
        </row>
        <row r="3548">
          <cell r="D3548" t="str">
            <v>USD</v>
          </cell>
          <cell r="J3548" t="str">
            <v>BIRAD USD</v>
          </cell>
          <cell r="L3548" t="str">
            <v>TASA FIJA</v>
          </cell>
          <cell r="M3548" t="str">
            <v>Nueva York</v>
          </cell>
          <cell r="Q3548" t="str">
            <v>Mercado</v>
          </cell>
          <cell r="R3548">
            <v>3750</v>
          </cell>
          <cell r="S3548">
            <v>0</v>
          </cell>
          <cell r="T3548">
            <v>0</v>
          </cell>
          <cell r="U3548">
            <v>3750</v>
          </cell>
          <cell r="V3548">
            <v>0</v>
          </cell>
          <cell r="W3548">
            <v>0</v>
          </cell>
          <cell r="X3548">
            <v>3750</v>
          </cell>
          <cell r="Y3548">
            <v>0</v>
          </cell>
          <cell r="Z3548">
            <v>0</v>
          </cell>
          <cell r="AA3548"/>
          <cell r="AB3548"/>
          <cell r="AC3548"/>
          <cell r="AD3548"/>
          <cell r="AE3548"/>
          <cell r="AF3548"/>
          <cell r="AG3548"/>
          <cell r="AH3548"/>
          <cell r="AI3548"/>
          <cell r="AJ3548"/>
          <cell r="AK3548"/>
          <cell r="AL3548"/>
        </row>
        <row r="3549">
          <cell r="D3549" t="str">
            <v>USD</v>
          </cell>
          <cell r="J3549" t="str">
            <v>BIRAD USD</v>
          </cell>
          <cell r="L3549" t="str">
            <v>TASA FIJA</v>
          </cell>
          <cell r="M3549" t="str">
            <v>Nueva York</v>
          </cell>
          <cell r="Q3549" t="str">
            <v>Mercado</v>
          </cell>
          <cell r="R3549">
            <v>4250</v>
          </cell>
          <cell r="S3549">
            <v>0</v>
          </cell>
          <cell r="T3549">
            <v>0</v>
          </cell>
          <cell r="U3549">
            <v>4250</v>
          </cell>
          <cell r="V3549">
            <v>0</v>
          </cell>
          <cell r="W3549">
            <v>0</v>
          </cell>
          <cell r="X3549">
            <v>4250</v>
          </cell>
          <cell r="Y3549">
            <v>0</v>
          </cell>
          <cell r="Z3549">
            <v>0</v>
          </cell>
          <cell r="AA3549"/>
          <cell r="AB3549"/>
          <cell r="AC3549"/>
          <cell r="AD3549"/>
          <cell r="AE3549"/>
          <cell r="AF3549"/>
          <cell r="AG3549"/>
          <cell r="AH3549"/>
          <cell r="AI3549"/>
          <cell r="AJ3549"/>
          <cell r="AK3549"/>
          <cell r="AL3549"/>
        </row>
        <row r="3550">
          <cell r="D3550" t="str">
            <v>USD</v>
          </cell>
          <cell r="J3550" t="str">
            <v>BIRAD USD</v>
          </cell>
          <cell r="L3550" t="str">
            <v>TASA FIJA</v>
          </cell>
          <cell r="M3550" t="str">
            <v>Nueva York</v>
          </cell>
          <cell r="Q3550" t="str">
            <v>Mercado</v>
          </cell>
          <cell r="R3550">
            <v>4500</v>
          </cell>
          <cell r="S3550">
            <v>0</v>
          </cell>
          <cell r="T3550">
            <v>0</v>
          </cell>
          <cell r="U3550">
            <v>4500</v>
          </cell>
          <cell r="V3550">
            <v>0</v>
          </cell>
          <cell r="W3550">
            <v>0</v>
          </cell>
          <cell r="X3550">
            <v>4500</v>
          </cell>
          <cell r="Y3550">
            <v>0</v>
          </cell>
          <cell r="Z3550">
            <v>0</v>
          </cell>
          <cell r="AA3550"/>
          <cell r="AB3550"/>
          <cell r="AC3550"/>
          <cell r="AD3550"/>
          <cell r="AE3550"/>
          <cell r="AF3550"/>
          <cell r="AG3550"/>
          <cell r="AH3550"/>
          <cell r="AI3550"/>
          <cell r="AJ3550"/>
          <cell r="AK3550"/>
          <cell r="AL3550"/>
        </row>
        <row r="3551">
          <cell r="D3551" t="str">
            <v>USD</v>
          </cell>
          <cell r="J3551" t="str">
            <v>BIRAD USD</v>
          </cell>
          <cell r="L3551" t="str">
            <v>TASA FIJA</v>
          </cell>
          <cell r="M3551" t="str">
            <v>Nueva York</v>
          </cell>
          <cell r="Q3551" t="str">
            <v>Mercado</v>
          </cell>
          <cell r="R3551">
            <v>6500</v>
          </cell>
          <cell r="S3551">
            <v>0</v>
          </cell>
          <cell r="T3551">
            <v>0</v>
          </cell>
          <cell r="U3551">
            <v>6500</v>
          </cell>
          <cell r="V3551">
            <v>0</v>
          </cell>
          <cell r="W3551">
            <v>0</v>
          </cell>
          <cell r="X3551">
            <v>6500</v>
          </cell>
          <cell r="Y3551">
            <v>0</v>
          </cell>
          <cell r="Z3551">
            <v>0</v>
          </cell>
          <cell r="AA3551"/>
          <cell r="AB3551"/>
          <cell r="AC3551"/>
          <cell r="AD3551"/>
          <cell r="AE3551"/>
          <cell r="AF3551"/>
          <cell r="AG3551"/>
          <cell r="AH3551"/>
          <cell r="AI3551"/>
          <cell r="AJ3551"/>
          <cell r="AK3551"/>
          <cell r="AL3551"/>
        </row>
        <row r="3552">
          <cell r="D3552" t="str">
            <v>EUR</v>
          </cell>
          <cell r="J3552" t="str">
            <v>BIRAE</v>
          </cell>
          <cell r="L3552" t="str">
            <v>TASA FIJA</v>
          </cell>
          <cell r="M3552" t="str">
            <v>Nueva York</v>
          </cell>
          <cell r="Q3552" t="str">
            <v>Mercado</v>
          </cell>
          <cell r="R3552">
            <v>852.56337399999995</v>
          </cell>
          <cell r="S3552">
            <v>0</v>
          </cell>
          <cell r="T3552">
            <v>0</v>
          </cell>
          <cell r="U3552">
            <v>831.02493074800009</v>
          </cell>
          <cell r="V3552">
            <v>0</v>
          </cell>
          <cell r="W3552">
            <v>0</v>
          </cell>
          <cell r="X3552">
            <v>824.17582400000003</v>
          </cell>
          <cell r="Y3552">
            <v>0</v>
          </cell>
          <cell r="Z3552">
            <v>0</v>
          </cell>
          <cell r="AA3552"/>
          <cell r="AB3552"/>
          <cell r="AC3552"/>
          <cell r="AD3552"/>
          <cell r="AE3552"/>
          <cell r="AF3552"/>
          <cell r="AG3552"/>
          <cell r="AH3552"/>
          <cell r="AI3552"/>
          <cell r="AJ3552"/>
          <cell r="AK3552"/>
          <cell r="AL3552"/>
        </row>
        <row r="3553">
          <cell r="D3553" t="str">
            <v>EUR</v>
          </cell>
          <cell r="J3553" t="str">
            <v>BIRAE</v>
          </cell>
          <cell r="L3553" t="str">
            <v>TASA FIJA</v>
          </cell>
          <cell r="M3553" t="str">
            <v>Nueva York</v>
          </cell>
          <cell r="Q3553" t="str">
            <v>Mercado</v>
          </cell>
          <cell r="R3553">
            <v>1136.7511649999999</v>
          </cell>
          <cell r="S3553">
            <v>0</v>
          </cell>
          <cell r="T3553">
            <v>0</v>
          </cell>
          <cell r="U3553">
            <v>1108.0332409969999</v>
          </cell>
          <cell r="V3553">
            <v>0</v>
          </cell>
          <cell r="W3553">
            <v>0</v>
          </cell>
          <cell r="X3553">
            <v>1098.9010989999999</v>
          </cell>
          <cell r="Y3553">
            <v>0</v>
          </cell>
          <cell r="Z3553">
            <v>0</v>
          </cell>
          <cell r="AA3553"/>
          <cell r="AB3553"/>
          <cell r="AC3553"/>
          <cell r="AD3553"/>
          <cell r="AE3553"/>
          <cell r="AF3553"/>
          <cell r="AG3553"/>
          <cell r="AH3553"/>
          <cell r="AI3553"/>
          <cell r="AJ3553"/>
          <cell r="AK3553"/>
          <cell r="AL3553"/>
        </row>
        <row r="3554">
          <cell r="D3554" t="str">
            <v>EUR</v>
          </cell>
          <cell r="J3554" t="str">
            <v>BIRAE</v>
          </cell>
          <cell r="L3554" t="str">
            <v>TASA FIJA</v>
          </cell>
          <cell r="M3554" t="str">
            <v>Nueva York</v>
          </cell>
          <cell r="Q3554" t="str">
            <v>Mercado</v>
          </cell>
          <cell r="R3554">
            <v>1136.7511649999999</v>
          </cell>
          <cell r="S3554">
            <v>0</v>
          </cell>
          <cell r="T3554">
            <v>0</v>
          </cell>
          <cell r="U3554">
            <v>1108.0332409969999</v>
          </cell>
          <cell r="V3554">
            <v>0</v>
          </cell>
          <cell r="W3554">
            <v>0</v>
          </cell>
          <cell r="X3554">
            <v>1098.9010989999999</v>
          </cell>
          <cell r="Y3554">
            <v>0</v>
          </cell>
          <cell r="Z3554">
            <v>0</v>
          </cell>
          <cell r="AA3554"/>
          <cell r="AB3554"/>
          <cell r="AC3554"/>
          <cell r="AD3554"/>
          <cell r="AE3554"/>
          <cell r="AF3554"/>
          <cell r="AG3554"/>
          <cell r="AH3554"/>
          <cell r="AI3554"/>
          <cell r="AJ3554"/>
          <cell r="AK3554"/>
          <cell r="AL3554"/>
        </row>
        <row r="3555">
          <cell r="D3555" t="str">
            <v>EUR</v>
          </cell>
          <cell r="J3555" t="str">
            <v>BIRAE</v>
          </cell>
          <cell r="L3555" t="str">
            <v>TASA FIJA</v>
          </cell>
          <cell r="M3555" t="str">
            <v>Nueva York</v>
          </cell>
          <cell r="Q3555" t="str">
            <v>Mercado</v>
          </cell>
          <cell r="R3555">
            <v>1420.938956</v>
          </cell>
          <cell r="S3555">
            <v>0</v>
          </cell>
          <cell r="T3555">
            <v>0</v>
          </cell>
          <cell r="U3555">
            <v>1385.0415512469999</v>
          </cell>
          <cell r="V3555">
            <v>0</v>
          </cell>
          <cell r="W3555">
            <v>0</v>
          </cell>
          <cell r="X3555">
            <v>1373.6263740000002</v>
          </cell>
          <cell r="Y3555">
            <v>0</v>
          </cell>
          <cell r="Z3555">
            <v>0</v>
          </cell>
          <cell r="AA3555"/>
          <cell r="AB3555"/>
          <cell r="AC3555"/>
          <cell r="AD3555"/>
          <cell r="AE3555"/>
          <cell r="AF3555"/>
          <cell r="AG3555"/>
          <cell r="AH3555"/>
          <cell r="AI3555"/>
          <cell r="AJ3555"/>
          <cell r="AK3555"/>
          <cell r="AL3555"/>
        </row>
        <row r="3556">
          <cell r="D3556" t="str">
            <v>EUR</v>
          </cell>
          <cell r="J3556" t="str">
            <v>BIRAE</v>
          </cell>
          <cell r="L3556" t="str">
            <v>TASA FIJA</v>
          </cell>
          <cell r="M3556" t="str">
            <v>Nueva York</v>
          </cell>
          <cell r="Q3556" t="str">
            <v>Mercado</v>
          </cell>
          <cell r="R3556">
            <v>1420.938956</v>
          </cell>
          <cell r="S3556">
            <v>0</v>
          </cell>
          <cell r="T3556">
            <v>0</v>
          </cell>
          <cell r="U3556">
            <v>1385.0415512469999</v>
          </cell>
          <cell r="V3556">
            <v>0</v>
          </cell>
          <cell r="W3556">
            <v>0</v>
          </cell>
          <cell r="X3556">
            <v>1373.6263740000002</v>
          </cell>
          <cell r="Y3556">
            <v>0</v>
          </cell>
          <cell r="Z3556">
            <v>0</v>
          </cell>
          <cell r="AA3556"/>
          <cell r="AB3556"/>
          <cell r="AC3556"/>
          <cell r="AD3556"/>
          <cell r="AE3556"/>
          <cell r="AF3556"/>
          <cell r="AG3556"/>
          <cell r="AH3556"/>
          <cell r="AI3556"/>
          <cell r="AJ3556"/>
          <cell r="AK3556"/>
          <cell r="AL3556"/>
        </row>
        <row r="3557">
          <cell r="D3557" t="str">
            <v>CHF</v>
          </cell>
          <cell r="J3557" t="str">
            <v>BIRAF</v>
          </cell>
          <cell r="L3557" t="str">
            <v>TASA FIJA</v>
          </cell>
          <cell r="M3557" t="str">
            <v>Nueva York</v>
          </cell>
          <cell r="Q3557" t="str">
            <v>Mercado</v>
          </cell>
          <cell r="R3557">
            <v>409.83606600000002</v>
          </cell>
          <cell r="S3557">
            <v>0</v>
          </cell>
          <cell r="T3557">
            <v>0</v>
          </cell>
          <cell r="U3557">
            <v>402.49547192600005</v>
          </cell>
          <cell r="V3557">
            <v>0</v>
          </cell>
          <cell r="W3557">
            <v>0</v>
          </cell>
          <cell r="X3557">
            <v>404.08121999999997</v>
          </cell>
          <cell r="Y3557">
            <v>0</v>
          </cell>
          <cell r="Z3557">
            <v>0</v>
          </cell>
          <cell r="AA3557"/>
          <cell r="AB3557"/>
          <cell r="AC3557"/>
          <cell r="AD3557"/>
          <cell r="AE3557"/>
          <cell r="AF3557"/>
          <cell r="AG3557"/>
          <cell r="AH3557"/>
          <cell r="AI3557"/>
          <cell r="AJ3557"/>
          <cell r="AK3557"/>
          <cell r="AL3557"/>
        </row>
        <row r="3558">
          <cell r="D3558" t="str">
            <v>USD</v>
          </cell>
          <cell r="J3558" t="str">
            <v>BIRF</v>
          </cell>
          <cell r="L3558" t="str">
            <v>TASA FIJA</v>
          </cell>
          <cell r="M3558" t="str">
            <v>Externa</v>
          </cell>
          <cell r="Q3558" t="str">
            <v>No mercado</v>
          </cell>
          <cell r="R3558">
            <v>0.60843199999999997</v>
          </cell>
          <cell r="S3558">
            <v>0</v>
          </cell>
          <cell r="T3558">
            <v>0</v>
          </cell>
          <cell r="U3558">
            <v>0.60843242999999991</v>
          </cell>
          <cell r="V3558">
            <v>0</v>
          </cell>
          <cell r="W3558">
            <v>0</v>
          </cell>
          <cell r="X3558">
            <v>0.60843199999999997</v>
          </cell>
          <cell r="Y3558">
            <v>0</v>
          </cell>
          <cell r="Z3558">
            <v>0</v>
          </cell>
          <cell r="AA3558"/>
          <cell r="AB3558"/>
          <cell r="AC3558"/>
          <cell r="AD3558"/>
          <cell r="AE3558"/>
          <cell r="AF3558"/>
          <cell r="AG3558"/>
          <cell r="AH3558"/>
          <cell r="AI3558"/>
          <cell r="AJ3558"/>
          <cell r="AK3558"/>
          <cell r="AL3558"/>
        </row>
        <row r="3559">
          <cell r="D3559" t="str">
            <v>USD</v>
          </cell>
          <cell r="J3559" t="str">
            <v>BIRF</v>
          </cell>
          <cell r="L3559" t="str">
            <v>TASA FIJA</v>
          </cell>
          <cell r="M3559" t="str">
            <v>Externa</v>
          </cell>
          <cell r="Q3559" t="str">
            <v>No mercado</v>
          </cell>
          <cell r="R3559">
            <v>0.86487199999999997</v>
          </cell>
          <cell r="S3559">
            <v>0</v>
          </cell>
          <cell r="T3559">
            <v>0</v>
          </cell>
          <cell r="U3559">
            <v>0.86487177999999998</v>
          </cell>
          <cell r="V3559">
            <v>0</v>
          </cell>
          <cell r="W3559">
            <v>0</v>
          </cell>
          <cell r="X3559">
            <v>0.86487199999999997</v>
          </cell>
          <cell r="Y3559">
            <v>0</v>
          </cell>
          <cell r="Z3559">
            <v>0</v>
          </cell>
          <cell r="AA3559"/>
          <cell r="AB3559"/>
          <cell r="AC3559"/>
          <cell r="AD3559"/>
          <cell r="AE3559"/>
          <cell r="AF3559"/>
          <cell r="AG3559"/>
          <cell r="AH3559"/>
          <cell r="AI3559"/>
          <cell r="AJ3559"/>
          <cell r="AK3559"/>
          <cell r="AL3559"/>
        </row>
        <row r="3560">
          <cell r="D3560" t="str">
            <v>USD</v>
          </cell>
          <cell r="J3560" t="str">
            <v>BIRF</v>
          </cell>
          <cell r="L3560" t="str">
            <v>TASA FIJA</v>
          </cell>
          <cell r="M3560" t="str">
            <v>Externa</v>
          </cell>
          <cell r="Q3560" t="str">
            <v>No mercado</v>
          </cell>
          <cell r="R3560">
            <v>0.93101500000000004</v>
          </cell>
          <cell r="S3560">
            <v>0</v>
          </cell>
          <cell r="T3560">
            <v>0</v>
          </cell>
          <cell r="U3560">
            <v>0.93101511200000009</v>
          </cell>
          <cell r="V3560">
            <v>0</v>
          </cell>
          <cell r="W3560">
            <v>0</v>
          </cell>
          <cell r="X3560">
            <v>0.93101500000000004</v>
          </cell>
          <cell r="Y3560">
            <v>0</v>
          </cell>
          <cell r="Z3560">
            <v>0</v>
          </cell>
          <cell r="AA3560"/>
          <cell r="AB3560"/>
          <cell r="AC3560"/>
          <cell r="AD3560"/>
          <cell r="AE3560"/>
          <cell r="AF3560"/>
          <cell r="AG3560"/>
          <cell r="AH3560"/>
          <cell r="AI3560"/>
          <cell r="AJ3560"/>
          <cell r="AK3560"/>
          <cell r="AL3560"/>
        </row>
        <row r="3561">
          <cell r="D3561" t="str">
            <v>USD</v>
          </cell>
          <cell r="J3561" t="str">
            <v>BIRF</v>
          </cell>
          <cell r="L3561" t="str">
            <v>TASA FIJA</v>
          </cell>
          <cell r="M3561" t="str">
            <v>Externa</v>
          </cell>
          <cell r="Q3561" t="str">
            <v>No mercado</v>
          </cell>
          <cell r="R3561">
            <v>0.97672199999999998</v>
          </cell>
          <cell r="S3561">
            <v>0</v>
          </cell>
          <cell r="T3561">
            <v>0</v>
          </cell>
          <cell r="U3561">
            <v>0.97672166999999999</v>
          </cell>
          <cell r="V3561">
            <v>0</v>
          </cell>
          <cell r="W3561">
            <v>0</v>
          </cell>
          <cell r="X3561">
            <v>0.97672199999999998</v>
          </cell>
          <cell r="Y3561">
            <v>0</v>
          </cell>
          <cell r="Z3561">
            <v>0</v>
          </cell>
          <cell r="AA3561"/>
          <cell r="AB3561"/>
          <cell r="AC3561"/>
          <cell r="AD3561"/>
          <cell r="AE3561"/>
          <cell r="AF3561"/>
          <cell r="AG3561"/>
          <cell r="AH3561"/>
          <cell r="AI3561"/>
          <cell r="AJ3561"/>
          <cell r="AK3561"/>
          <cell r="AL3561"/>
        </row>
        <row r="3562">
          <cell r="D3562" t="str">
            <v>USD</v>
          </cell>
          <cell r="J3562" t="str">
            <v>BIRF</v>
          </cell>
          <cell r="L3562" t="str">
            <v>TASA FIJA</v>
          </cell>
          <cell r="M3562" t="str">
            <v>Externa</v>
          </cell>
          <cell r="Q3562" t="str">
            <v>No mercado</v>
          </cell>
          <cell r="R3562">
            <v>1.023916</v>
          </cell>
          <cell r="S3562">
            <v>0</v>
          </cell>
          <cell r="T3562">
            <v>0</v>
          </cell>
          <cell r="U3562">
            <v>1.02391594</v>
          </cell>
          <cell r="V3562">
            <v>0</v>
          </cell>
          <cell r="W3562">
            <v>0</v>
          </cell>
          <cell r="X3562">
            <v>1.023916</v>
          </cell>
          <cell r="Y3562">
            <v>0</v>
          </cell>
          <cell r="Z3562">
            <v>0</v>
          </cell>
          <cell r="AA3562"/>
          <cell r="AB3562"/>
          <cell r="AC3562"/>
          <cell r="AD3562"/>
          <cell r="AE3562"/>
          <cell r="AF3562"/>
          <cell r="AG3562"/>
          <cell r="AH3562"/>
          <cell r="AI3562"/>
          <cell r="AJ3562"/>
          <cell r="AK3562"/>
          <cell r="AL3562"/>
        </row>
        <row r="3563">
          <cell r="D3563" t="str">
            <v>USD</v>
          </cell>
          <cell r="J3563" t="str">
            <v>BIRF</v>
          </cell>
          <cell r="L3563" t="str">
            <v>TASA FIJA</v>
          </cell>
          <cell r="M3563" t="str">
            <v>Externa</v>
          </cell>
          <cell r="Q3563" t="str">
            <v>No mercado</v>
          </cell>
          <cell r="R3563">
            <v>1.0854140000000001</v>
          </cell>
          <cell r="S3563">
            <v>0</v>
          </cell>
          <cell r="T3563">
            <v>0</v>
          </cell>
          <cell r="U3563">
            <v>1.08541442</v>
          </cell>
          <cell r="V3563">
            <v>0</v>
          </cell>
          <cell r="W3563">
            <v>0</v>
          </cell>
          <cell r="X3563">
            <v>1.0854139999999999</v>
          </cell>
          <cell r="Y3563">
            <v>0</v>
          </cell>
          <cell r="Z3563">
            <v>0</v>
          </cell>
          <cell r="AA3563"/>
          <cell r="AB3563"/>
          <cell r="AC3563"/>
          <cell r="AD3563"/>
          <cell r="AE3563"/>
          <cell r="AF3563"/>
          <cell r="AG3563"/>
          <cell r="AH3563"/>
          <cell r="AI3563"/>
          <cell r="AJ3563"/>
          <cell r="AK3563"/>
          <cell r="AL3563"/>
        </row>
        <row r="3564">
          <cell r="D3564" t="str">
            <v>USD</v>
          </cell>
          <cell r="J3564" t="str">
            <v>BIRF</v>
          </cell>
          <cell r="L3564" t="str">
            <v>TASA FIJA</v>
          </cell>
          <cell r="M3564" t="str">
            <v>Externa</v>
          </cell>
          <cell r="Q3564" t="str">
            <v>No mercado</v>
          </cell>
          <cell r="R3564">
            <v>1.498632</v>
          </cell>
          <cell r="S3564">
            <v>0</v>
          </cell>
          <cell r="T3564">
            <v>0</v>
          </cell>
          <cell r="U3564">
            <v>1.2488603599999999</v>
          </cell>
          <cell r="V3564">
            <v>0</v>
          </cell>
          <cell r="W3564">
            <v>0</v>
          </cell>
          <cell r="X3564">
            <v>1.2488599999999999</v>
          </cell>
          <cell r="Y3564">
            <v>0</v>
          </cell>
          <cell r="Z3564">
            <v>0</v>
          </cell>
          <cell r="AA3564"/>
          <cell r="AB3564"/>
          <cell r="AC3564"/>
          <cell r="AD3564"/>
          <cell r="AE3564"/>
          <cell r="AF3564"/>
          <cell r="AG3564"/>
          <cell r="AH3564"/>
          <cell r="AI3564"/>
          <cell r="AJ3564"/>
          <cell r="AK3564"/>
          <cell r="AL3564"/>
        </row>
        <row r="3565">
          <cell r="D3565" t="str">
            <v>USD</v>
          </cell>
          <cell r="J3565" t="str">
            <v>BIRF</v>
          </cell>
          <cell r="L3565" t="str">
            <v>TASA FIJA</v>
          </cell>
          <cell r="M3565" t="str">
            <v>Externa</v>
          </cell>
          <cell r="Q3565" t="str">
            <v>No mercado</v>
          </cell>
          <cell r="R3565">
            <v>1.7472350000000001</v>
          </cell>
          <cell r="S3565">
            <v>0</v>
          </cell>
          <cell r="T3565">
            <v>0</v>
          </cell>
          <cell r="U3565">
            <v>1.4560117100000001</v>
          </cell>
          <cell r="V3565">
            <v>0</v>
          </cell>
          <cell r="W3565">
            <v>0</v>
          </cell>
          <cell r="X3565">
            <v>1.4560119999999999</v>
          </cell>
          <cell r="Y3565">
            <v>0</v>
          </cell>
          <cell r="Z3565">
            <v>0</v>
          </cell>
          <cell r="AA3565"/>
          <cell r="AB3565"/>
          <cell r="AC3565"/>
          <cell r="AD3565"/>
          <cell r="AE3565"/>
          <cell r="AF3565"/>
          <cell r="AG3565"/>
          <cell r="AH3565"/>
          <cell r="AI3565"/>
          <cell r="AJ3565"/>
          <cell r="AK3565"/>
          <cell r="AL3565"/>
        </row>
        <row r="3566">
          <cell r="D3566" t="str">
            <v>USD</v>
          </cell>
          <cell r="J3566" t="str">
            <v>BIRF</v>
          </cell>
          <cell r="L3566" t="str">
            <v>TASA FIJA</v>
          </cell>
          <cell r="M3566" t="str">
            <v>Externa</v>
          </cell>
          <cell r="Q3566" t="str">
            <v>No mercado</v>
          </cell>
          <cell r="R3566">
            <v>1.7272689999999999</v>
          </cell>
          <cell r="S3566">
            <v>0</v>
          </cell>
          <cell r="T3566">
            <v>0</v>
          </cell>
          <cell r="U3566">
            <v>1.7272686000000002</v>
          </cell>
          <cell r="V3566">
            <v>0</v>
          </cell>
          <cell r="W3566">
            <v>0</v>
          </cell>
          <cell r="X3566">
            <v>1.7272689999999999</v>
          </cell>
          <cell r="Y3566">
            <v>0</v>
          </cell>
          <cell r="Z3566">
            <v>0</v>
          </cell>
          <cell r="AA3566"/>
          <cell r="AB3566"/>
          <cell r="AC3566"/>
          <cell r="AD3566"/>
          <cell r="AE3566"/>
          <cell r="AF3566"/>
          <cell r="AG3566"/>
          <cell r="AH3566"/>
          <cell r="AI3566"/>
          <cell r="AJ3566"/>
          <cell r="AK3566"/>
          <cell r="AL3566"/>
        </row>
        <row r="3567">
          <cell r="D3567" t="str">
            <v>USD</v>
          </cell>
          <cell r="J3567" t="str">
            <v>BIRF</v>
          </cell>
          <cell r="L3567" t="str">
            <v>TASA FIJA</v>
          </cell>
          <cell r="M3567" t="str">
            <v>Externa</v>
          </cell>
          <cell r="Q3567" t="str">
            <v>No mercado</v>
          </cell>
          <cell r="R3567">
            <v>2.4316819999999999</v>
          </cell>
          <cell r="S3567">
            <v>0</v>
          </cell>
          <cell r="T3567">
            <v>0</v>
          </cell>
          <cell r="U3567">
            <v>2.0264490900000003</v>
          </cell>
          <cell r="V3567">
            <v>0</v>
          </cell>
          <cell r="W3567">
            <v>0</v>
          </cell>
          <cell r="X3567">
            <v>2.0264489999999999</v>
          </cell>
          <cell r="Y3567">
            <v>0</v>
          </cell>
          <cell r="Z3567">
            <v>0</v>
          </cell>
          <cell r="AA3567"/>
          <cell r="AB3567"/>
          <cell r="AC3567"/>
          <cell r="AD3567"/>
          <cell r="AE3567"/>
          <cell r="AF3567"/>
          <cell r="AG3567"/>
          <cell r="AH3567"/>
          <cell r="AI3567"/>
          <cell r="AJ3567"/>
          <cell r="AK3567"/>
          <cell r="AL3567"/>
        </row>
        <row r="3568">
          <cell r="D3568" t="str">
            <v>USD</v>
          </cell>
          <cell r="J3568" t="str">
            <v>BIRF</v>
          </cell>
          <cell r="L3568" t="str">
            <v>TASA FIJA</v>
          </cell>
          <cell r="M3568" t="str">
            <v>Externa</v>
          </cell>
          <cell r="Q3568" t="str">
            <v>No mercado</v>
          </cell>
          <cell r="R3568">
            <v>2.0537139999999998</v>
          </cell>
          <cell r="S3568">
            <v>0</v>
          </cell>
          <cell r="T3568">
            <v>0</v>
          </cell>
          <cell r="U3568">
            <v>2.0537136</v>
          </cell>
          <cell r="V3568">
            <v>0</v>
          </cell>
          <cell r="W3568">
            <v>0</v>
          </cell>
          <cell r="X3568">
            <v>2.0537139999999998</v>
          </cell>
          <cell r="Y3568">
            <v>0</v>
          </cell>
          <cell r="Z3568">
            <v>0</v>
          </cell>
          <cell r="AA3568"/>
          <cell r="AB3568"/>
          <cell r="AC3568"/>
          <cell r="AD3568"/>
          <cell r="AE3568"/>
          <cell r="AF3568"/>
          <cell r="AG3568"/>
          <cell r="AH3568"/>
          <cell r="AI3568"/>
          <cell r="AJ3568"/>
          <cell r="AK3568"/>
          <cell r="AL3568"/>
        </row>
        <row r="3569">
          <cell r="D3569" t="str">
            <v>USD</v>
          </cell>
          <cell r="J3569" t="str">
            <v>BIRF</v>
          </cell>
          <cell r="L3569" t="str">
            <v>TASA FIJA</v>
          </cell>
          <cell r="M3569" t="str">
            <v>Externa</v>
          </cell>
          <cell r="Q3569" t="str">
            <v>No mercado</v>
          </cell>
          <cell r="R3569">
            <v>2.2566470000000001</v>
          </cell>
          <cell r="S3569">
            <v>0</v>
          </cell>
          <cell r="T3569">
            <v>0</v>
          </cell>
          <cell r="U3569">
            <v>2.2566471700000004</v>
          </cell>
          <cell r="V3569">
            <v>0</v>
          </cell>
          <cell r="W3569">
            <v>0</v>
          </cell>
          <cell r="X3569">
            <v>2.2566470000000001</v>
          </cell>
          <cell r="Y3569">
            <v>0</v>
          </cell>
          <cell r="Z3569">
            <v>0</v>
          </cell>
          <cell r="AA3569"/>
          <cell r="AB3569"/>
          <cell r="AC3569"/>
          <cell r="AD3569"/>
          <cell r="AE3569"/>
          <cell r="AF3569"/>
          <cell r="AG3569"/>
          <cell r="AH3569"/>
          <cell r="AI3569"/>
          <cell r="AJ3569"/>
          <cell r="AK3569"/>
          <cell r="AL3569"/>
        </row>
        <row r="3570">
          <cell r="D3570" t="str">
            <v>USD</v>
          </cell>
          <cell r="J3570" t="str">
            <v>BIRF</v>
          </cell>
          <cell r="L3570" t="str">
            <v>TASA FIJA</v>
          </cell>
          <cell r="M3570" t="str">
            <v>Externa</v>
          </cell>
          <cell r="Q3570" t="str">
            <v>No mercado</v>
          </cell>
          <cell r="R3570">
            <v>3.2863150000000001</v>
          </cell>
          <cell r="S3570">
            <v>0</v>
          </cell>
          <cell r="T3570">
            <v>0</v>
          </cell>
          <cell r="U3570">
            <v>3.2863148</v>
          </cell>
          <cell r="V3570">
            <v>0</v>
          </cell>
          <cell r="W3570">
            <v>0</v>
          </cell>
          <cell r="X3570">
            <v>3.2863150000000001</v>
          </cell>
          <cell r="Y3570">
            <v>0</v>
          </cell>
          <cell r="Z3570">
            <v>0</v>
          </cell>
          <cell r="AA3570"/>
          <cell r="AB3570"/>
          <cell r="AC3570"/>
          <cell r="AD3570"/>
          <cell r="AE3570"/>
          <cell r="AF3570"/>
          <cell r="AG3570"/>
          <cell r="AH3570"/>
          <cell r="AI3570"/>
          <cell r="AJ3570"/>
          <cell r="AK3570"/>
          <cell r="AL3570"/>
        </row>
        <row r="3571">
          <cell r="D3571" t="str">
            <v>USD</v>
          </cell>
          <cell r="J3571" t="str">
            <v>BIRF</v>
          </cell>
          <cell r="L3571" t="str">
            <v>TASA FIJA</v>
          </cell>
          <cell r="M3571" t="str">
            <v>Externa</v>
          </cell>
          <cell r="Q3571" t="str">
            <v>No mercado</v>
          </cell>
          <cell r="R3571">
            <v>4.449776</v>
          </cell>
          <cell r="S3571">
            <v>0</v>
          </cell>
          <cell r="T3571">
            <v>0</v>
          </cell>
          <cell r="U3571">
            <v>3.7081469200000003</v>
          </cell>
          <cell r="V3571">
            <v>0</v>
          </cell>
          <cell r="W3571">
            <v>0</v>
          </cell>
          <cell r="X3571">
            <v>3.7081469999999999</v>
          </cell>
          <cell r="Y3571">
            <v>0</v>
          </cell>
          <cell r="Z3571">
            <v>0</v>
          </cell>
          <cell r="AA3571"/>
          <cell r="AB3571"/>
          <cell r="AC3571"/>
          <cell r="AD3571"/>
          <cell r="AE3571"/>
          <cell r="AF3571"/>
          <cell r="AG3571"/>
          <cell r="AH3571"/>
          <cell r="AI3571"/>
          <cell r="AJ3571"/>
          <cell r="AK3571"/>
          <cell r="AL3571"/>
        </row>
        <row r="3572">
          <cell r="D3572" t="str">
            <v>USD</v>
          </cell>
          <cell r="J3572" t="str">
            <v>BIRF</v>
          </cell>
          <cell r="L3572" t="str">
            <v>TASA FIJA</v>
          </cell>
          <cell r="M3572" t="str">
            <v>Externa</v>
          </cell>
          <cell r="Q3572" t="str">
            <v>No mercado</v>
          </cell>
          <cell r="R3572">
            <v>4.4713269999999996</v>
          </cell>
          <cell r="S3572">
            <v>0</v>
          </cell>
          <cell r="T3572">
            <v>0</v>
          </cell>
          <cell r="U3572">
            <v>3.7261061300000002</v>
          </cell>
          <cell r="V3572">
            <v>0</v>
          </cell>
          <cell r="W3572">
            <v>0</v>
          </cell>
          <cell r="X3572">
            <v>3.7261060000000001</v>
          </cell>
          <cell r="Y3572">
            <v>0</v>
          </cell>
          <cell r="Z3572">
            <v>0</v>
          </cell>
          <cell r="AA3572"/>
          <cell r="AB3572"/>
          <cell r="AC3572"/>
          <cell r="AD3572"/>
          <cell r="AE3572"/>
          <cell r="AF3572"/>
          <cell r="AG3572"/>
          <cell r="AH3572"/>
          <cell r="AI3572"/>
          <cell r="AJ3572"/>
          <cell r="AK3572"/>
          <cell r="AL3572"/>
        </row>
        <row r="3573">
          <cell r="D3573" t="str">
            <v>USD</v>
          </cell>
          <cell r="J3573" t="str">
            <v>BIRF</v>
          </cell>
          <cell r="L3573" t="str">
            <v>TASA FIJA</v>
          </cell>
          <cell r="M3573" t="str">
            <v>Externa</v>
          </cell>
          <cell r="Q3573" t="str">
            <v>No mercado</v>
          </cell>
          <cell r="R3573">
            <v>4.0897969999999999</v>
          </cell>
          <cell r="S3573">
            <v>0</v>
          </cell>
          <cell r="T3573">
            <v>0</v>
          </cell>
          <cell r="U3573">
            <v>4.0897970500000005</v>
          </cell>
          <cell r="V3573">
            <v>0</v>
          </cell>
          <cell r="W3573">
            <v>0</v>
          </cell>
          <cell r="X3573">
            <v>4.0897969999999999</v>
          </cell>
          <cell r="Y3573">
            <v>0</v>
          </cell>
          <cell r="Z3573">
            <v>0</v>
          </cell>
          <cell r="AA3573"/>
          <cell r="AB3573"/>
          <cell r="AC3573"/>
          <cell r="AD3573"/>
          <cell r="AE3573"/>
          <cell r="AF3573"/>
          <cell r="AG3573"/>
          <cell r="AH3573"/>
          <cell r="AI3573"/>
          <cell r="AJ3573"/>
          <cell r="AK3573"/>
          <cell r="AL3573"/>
        </row>
        <row r="3574">
          <cell r="D3574" t="str">
            <v>USD</v>
          </cell>
          <cell r="J3574" t="str">
            <v>BIRF</v>
          </cell>
          <cell r="L3574" t="str">
            <v>TASA FIJA</v>
          </cell>
          <cell r="M3574" t="str">
            <v>Externa</v>
          </cell>
          <cell r="Q3574" t="str">
            <v>No mercado</v>
          </cell>
          <cell r="R3574">
            <v>4.5909110000000002</v>
          </cell>
          <cell r="S3574">
            <v>0</v>
          </cell>
          <cell r="T3574">
            <v>0</v>
          </cell>
          <cell r="U3574">
            <v>4.5909113000000001</v>
          </cell>
          <cell r="V3574">
            <v>0</v>
          </cell>
          <cell r="W3574">
            <v>0</v>
          </cell>
          <cell r="X3574">
            <v>4.5909110000000002</v>
          </cell>
          <cell r="Y3574">
            <v>0</v>
          </cell>
          <cell r="Z3574">
            <v>0</v>
          </cell>
          <cell r="AA3574"/>
          <cell r="AB3574"/>
          <cell r="AC3574"/>
          <cell r="AD3574"/>
          <cell r="AE3574"/>
          <cell r="AF3574"/>
          <cell r="AG3574"/>
          <cell r="AH3574"/>
          <cell r="AI3574"/>
          <cell r="AJ3574"/>
          <cell r="AK3574"/>
          <cell r="AL3574"/>
        </row>
        <row r="3575">
          <cell r="D3575" t="str">
            <v>USD</v>
          </cell>
          <cell r="J3575" t="str">
            <v>BIRF</v>
          </cell>
          <cell r="L3575" t="str">
            <v>TASA FIJA</v>
          </cell>
          <cell r="M3575" t="str">
            <v>Externa</v>
          </cell>
          <cell r="Q3575" t="str">
            <v>No mercado</v>
          </cell>
          <cell r="R3575">
            <v>5.0153990000000004</v>
          </cell>
          <cell r="S3575">
            <v>0</v>
          </cell>
          <cell r="T3575">
            <v>0</v>
          </cell>
          <cell r="U3575">
            <v>5.0153985900000002</v>
          </cell>
          <cell r="V3575">
            <v>0</v>
          </cell>
          <cell r="W3575">
            <v>0</v>
          </cell>
          <cell r="X3575">
            <v>5.0153990000000004</v>
          </cell>
          <cell r="Y3575">
            <v>0</v>
          </cell>
          <cell r="Z3575">
            <v>0</v>
          </cell>
          <cell r="AA3575"/>
          <cell r="AB3575"/>
          <cell r="AC3575"/>
          <cell r="AD3575"/>
          <cell r="AE3575"/>
          <cell r="AF3575"/>
          <cell r="AG3575"/>
          <cell r="AH3575"/>
          <cell r="AI3575"/>
          <cell r="AJ3575"/>
          <cell r="AK3575"/>
          <cell r="AL3575"/>
        </row>
        <row r="3576">
          <cell r="D3576" t="str">
            <v>USD</v>
          </cell>
          <cell r="J3576" t="str">
            <v>BIRF</v>
          </cell>
          <cell r="L3576" t="str">
            <v>TASA FIJA</v>
          </cell>
          <cell r="M3576" t="str">
            <v>Externa</v>
          </cell>
          <cell r="Q3576" t="str">
            <v>No mercado</v>
          </cell>
          <cell r="R3576">
            <v>5.083615</v>
          </cell>
          <cell r="S3576">
            <v>0</v>
          </cell>
          <cell r="T3576">
            <v>0</v>
          </cell>
          <cell r="U3576">
            <v>5.0836146200000005</v>
          </cell>
          <cell r="V3576">
            <v>0</v>
          </cell>
          <cell r="W3576">
            <v>0</v>
          </cell>
          <cell r="X3576">
            <v>5.083615</v>
          </cell>
          <cell r="Y3576">
            <v>0</v>
          </cell>
          <cell r="Z3576">
            <v>0</v>
          </cell>
          <cell r="AA3576"/>
          <cell r="AB3576"/>
          <cell r="AC3576"/>
          <cell r="AD3576"/>
          <cell r="AE3576"/>
          <cell r="AF3576"/>
          <cell r="AG3576"/>
          <cell r="AH3576"/>
          <cell r="AI3576"/>
          <cell r="AJ3576"/>
          <cell r="AK3576"/>
          <cell r="AL3576"/>
        </row>
        <row r="3577">
          <cell r="D3577" t="str">
            <v>USD</v>
          </cell>
          <cell r="J3577" t="str">
            <v>BIRF</v>
          </cell>
          <cell r="L3577" t="str">
            <v>TASA FIJA</v>
          </cell>
          <cell r="M3577" t="str">
            <v>Externa</v>
          </cell>
          <cell r="Q3577" t="str">
            <v>No mercado</v>
          </cell>
          <cell r="R3577">
            <v>5.1600479999999997</v>
          </cell>
          <cell r="S3577">
            <v>0</v>
          </cell>
          <cell r="T3577">
            <v>0</v>
          </cell>
          <cell r="U3577">
            <v>5.1600476500000001</v>
          </cell>
          <cell r="V3577">
            <v>0</v>
          </cell>
          <cell r="W3577">
            <v>0</v>
          </cell>
          <cell r="X3577">
            <v>5.1600479999999997</v>
          </cell>
          <cell r="Y3577">
            <v>0</v>
          </cell>
          <cell r="Z3577">
            <v>0</v>
          </cell>
          <cell r="AA3577"/>
          <cell r="AB3577"/>
          <cell r="AC3577"/>
          <cell r="AD3577"/>
          <cell r="AE3577"/>
          <cell r="AF3577"/>
          <cell r="AG3577"/>
          <cell r="AH3577"/>
          <cell r="AI3577"/>
          <cell r="AJ3577"/>
          <cell r="AK3577"/>
          <cell r="AL3577"/>
        </row>
        <row r="3578">
          <cell r="D3578" t="str">
            <v>USD</v>
          </cell>
          <cell r="J3578" t="str">
            <v>BIRF</v>
          </cell>
          <cell r="L3578" t="str">
            <v>TASA FIJA</v>
          </cell>
          <cell r="M3578" t="str">
            <v>Externa</v>
          </cell>
          <cell r="Q3578" t="str">
            <v>No mercado</v>
          </cell>
          <cell r="R3578">
            <v>5.2584540000000004</v>
          </cell>
          <cell r="S3578">
            <v>0</v>
          </cell>
          <cell r="T3578">
            <v>0</v>
          </cell>
          <cell r="U3578">
            <v>5.2584536500000008</v>
          </cell>
          <cell r="V3578">
            <v>0</v>
          </cell>
          <cell r="W3578">
            <v>0</v>
          </cell>
          <cell r="X3578">
            <v>5.2584539999999995</v>
          </cell>
          <cell r="Y3578">
            <v>0</v>
          </cell>
          <cell r="Z3578">
            <v>0</v>
          </cell>
          <cell r="AA3578"/>
          <cell r="AB3578"/>
          <cell r="AC3578"/>
          <cell r="AD3578"/>
          <cell r="AE3578"/>
          <cell r="AF3578"/>
          <cell r="AG3578"/>
          <cell r="AH3578"/>
          <cell r="AI3578"/>
          <cell r="AJ3578"/>
          <cell r="AK3578"/>
          <cell r="AL3578"/>
        </row>
        <row r="3579">
          <cell r="D3579" t="str">
            <v>USD</v>
          </cell>
          <cell r="J3579" t="str">
            <v>BIRF</v>
          </cell>
          <cell r="L3579" t="str">
            <v>TASA FIJA</v>
          </cell>
          <cell r="M3579" t="str">
            <v>Externa</v>
          </cell>
          <cell r="Q3579" t="str">
            <v>No mercado</v>
          </cell>
          <cell r="R3579">
            <v>6.8595129999999997</v>
          </cell>
          <cell r="S3579">
            <v>0</v>
          </cell>
          <cell r="T3579">
            <v>0</v>
          </cell>
          <cell r="U3579">
            <v>5.48531178</v>
          </cell>
          <cell r="V3579">
            <v>0</v>
          </cell>
          <cell r="W3579">
            <v>0</v>
          </cell>
          <cell r="X3579">
            <v>5.4853119999999995</v>
          </cell>
          <cell r="Y3579">
            <v>0</v>
          </cell>
          <cell r="Z3579">
            <v>0</v>
          </cell>
          <cell r="AA3579"/>
          <cell r="AB3579"/>
          <cell r="AC3579"/>
          <cell r="AD3579"/>
          <cell r="AE3579"/>
          <cell r="AF3579"/>
          <cell r="AG3579"/>
          <cell r="AH3579"/>
          <cell r="AI3579"/>
          <cell r="AJ3579"/>
          <cell r="AK3579"/>
          <cell r="AL3579"/>
        </row>
        <row r="3580">
          <cell r="D3580" t="str">
            <v>USD</v>
          </cell>
          <cell r="J3580" t="str">
            <v>BIRF</v>
          </cell>
          <cell r="L3580" t="str">
            <v>TASA FIJA</v>
          </cell>
          <cell r="M3580" t="str">
            <v>Externa</v>
          </cell>
          <cell r="Q3580" t="str">
            <v>No mercado</v>
          </cell>
          <cell r="R3580">
            <v>6.6286690000000004</v>
          </cell>
          <cell r="S3580">
            <v>0</v>
          </cell>
          <cell r="T3580">
            <v>0</v>
          </cell>
          <cell r="U3580">
            <v>5.5238905699999998</v>
          </cell>
          <cell r="V3580">
            <v>0</v>
          </cell>
          <cell r="W3580">
            <v>0</v>
          </cell>
          <cell r="X3580">
            <v>5.5238909999999999</v>
          </cell>
          <cell r="Y3580">
            <v>0</v>
          </cell>
          <cell r="Z3580">
            <v>0</v>
          </cell>
          <cell r="AA3580"/>
          <cell r="AB3580"/>
          <cell r="AC3580"/>
          <cell r="AD3580"/>
          <cell r="AE3580"/>
          <cell r="AF3580"/>
          <cell r="AG3580"/>
          <cell r="AH3580"/>
          <cell r="AI3580"/>
          <cell r="AJ3580"/>
          <cell r="AK3580"/>
          <cell r="AL3580"/>
        </row>
        <row r="3581">
          <cell r="D3581" t="str">
            <v>USD</v>
          </cell>
          <cell r="J3581" t="str">
            <v>BIRF</v>
          </cell>
          <cell r="L3581" t="str">
            <v>TASA FIJA</v>
          </cell>
          <cell r="M3581" t="str">
            <v>Externa</v>
          </cell>
          <cell r="Q3581" t="str">
            <v>No mercado</v>
          </cell>
          <cell r="R3581">
            <v>5.8227010000000003</v>
          </cell>
          <cell r="S3581">
            <v>0</v>
          </cell>
          <cell r="T3581">
            <v>0</v>
          </cell>
          <cell r="U3581">
            <v>5.8227007799999999</v>
          </cell>
          <cell r="V3581">
            <v>0</v>
          </cell>
          <cell r="W3581">
            <v>0</v>
          </cell>
          <cell r="X3581">
            <v>5.8227010000000003</v>
          </cell>
          <cell r="Y3581">
            <v>0</v>
          </cell>
          <cell r="Z3581">
            <v>0</v>
          </cell>
          <cell r="AA3581"/>
          <cell r="AB3581"/>
          <cell r="AC3581"/>
          <cell r="AD3581"/>
          <cell r="AE3581"/>
          <cell r="AF3581"/>
          <cell r="AG3581"/>
          <cell r="AH3581"/>
          <cell r="AI3581"/>
          <cell r="AJ3581"/>
          <cell r="AK3581"/>
          <cell r="AL3581"/>
        </row>
        <row r="3582">
          <cell r="D3582" t="str">
            <v>USD</v>
          </cell>
          <cell r="J3582" t="str">
            <v>BIRF</v>
          </cell>
          <cell r="L3582" t="str">
            <v>TASA FIJA</v>
          </cell>
          <cell r="M3582" t="str">
            <v>Externa</v>
          </cell>
          <cell r="Q3582" t="str">
            <v>No mercado</v>
          </cell>
          <cell r="R3582">
            <v>7.3849960000000001</v>
          </cell>
          <cell r="S3582">
            <v>0</v>
          </cell>
          <cell r="T3582">
            <v>0</v>
          </cell>
          <cell r="U3582">
            <v>7.3849961000000004</v>
          </cell>
          <cell r="V3582">
            <v>0</v>
          </cell>
          <cell r="W3582">
            <v>0</v>
          </cell>
          <cell r="X3582">
            <v>7.2091629999999993</v>
          </cell>
          <cell r="Y3582">
            <v>0</v>
          </cell>
          <cell r="Z3582">
            <v>0</v>
          </cell>
          <cell r="AA3582"/>
          <cell r="AB3582"/>
          <cell r="AC3582"/>
          <cell r="AD3582"/>
          <cell r="AE3582"/>
          <cell r="AF3582"/>
          <cell r="AG3582"/>
          <cell r="AH3582"/>
          <cell r="AI3582"/>
          <cell r="AJ3582"/>
          <cell r="AK3582"/>
          <cell r="AL3582"/>
        </row>
        <row r="3583">
          <cell r="D3583" t="str">
            <v>USD</v>
          </cell>
          <cell r="J3583" t="str">
            <v>BIRF</v>
          </cell>
          <cell r="L3583" t="str">
            <v>TASA FIJA</v>
          </cell>
          <cell r="M3583" t="str">
            <v>Externa</v>
          </cell>
          <cell r="Q3583" t="str">
            <v>No mercado</v>
          </cell>
          <cell r="R3583">
            <v>8.8537359999999996</v>
          </cell>
          <cell r="S3583">
            <v>0</v>
          </cell>
          <cell r="T3583">
            <v>0</v>
          </cell>
          <cell r="U3583">
            <v>8.8537356599999999</v>
          </cell>
          <cell r="V3583">
            <v>0</v>
          </cell>
          <cell r="W3583">
            <v>0</v>
          </cell>
          <cell r="X3583">
            <v>8.8537360000000014</v>
          </cell>
          <cell r="Y3583">
            <v>0</v>
          </cell>
          <cell r="Z3583">
            <v>0</v>
          </cell>
          <cell r="AA3583"/>
          <cell r="AB3583"/>
          <cell r="AC3583"/>
          <cell r="AD3583"/>
          <cell r="AE3583"/>
          <cell r="AF3583"/>
          <cell r="AG3583"/>
          <cell r="AH3583"/>
          <cell r="AI3583"/>
          <cell r="AJ3583"/>
          <cell r="AK3583"/>
          <cell r="AL3583"/>
        </row>
        <row r="3584">
          <cell r="D3584" t="str">
            <v>USD</v>
          </cell>
          <cell r="J3584" t="str">
            <v>BIRF</v>
          </cell>
          <cell r="L3584" t="str">
            <v>TASA FIJA</v>
          </cell>
          <cell r="M3584" t="str">
            <v>Externa</v>
          </cell>
          <cell r="Q3584" t="str">
            <v>No mercado</v>
          </cell>
          <cell r="R3584">
            <v>10.742732999999999</v>
          </cell>
          <cell r="S3584">
            <v>0</v>
          </cell>
          <cell r="T3584">
            <v>0</v>
          </cell>
          <cell r="U3584">
            <v>8.9524735900000003</v>
          </cell>
          <cell r="V3584">
            <v>0</v>
          </cell>
          <cell r="W3584">
            <v>0</v>
          </cell>
          <cell r="X3584">
            <v>8.9524740000000005</v>
          </cell>
          <cell r="Y3584">
            <v>0</v>
          </cell>
          <cell r="Z3584">
            <v>0</v>
          </cell>
          <cell r="AA3584"/>
          <cell r="AB3584"/>
          <cell r="AC3584"/>
          <cell r="AD3584"/>
          <cell r="AE3584"/>
          <cell r="AF3584"/>
          <cell r="AG3584"/>
          <cell r="AH3584"/>
          <cell r="AI3584"/>
          <cell r="AJ3584"/>
          <cell r="AK3584"/>
          <cell r="AL3584"/>
        </row>
        <row r="3585">
          <cell r="D3585" t="str">
            <v>USD</v>
          </cell>
          <cell r="J3585" t="str">
            <v>BIRF</v>
          </cell>
          <cell r="L3585" t="str">
            <v>TASA FIJA</v>
          </cell>
          <cell r="M3585" t="str">
            <v>Externa</v>
          </cell>
          <cell r="Q3585" t="str">
            <v>No mercado</v>
          </cell>
          <cell r="R3585">
            <v>9.4453289999999992</v>
          </cell>
          <cell r="S3585">
            <v>0</v>
          </cell>
          <cell r="T3585">
            <v>0</v>
          </cell>
          <cell r="U3585">
            <v>9.4453285199999986</v>
          </cell>
          <cell r="V3585">
            <v>0</v>
          </cell>
          <cell r="W3585">
            <v>0</v>
          </cell>
          <cell r="X3585">
            <v>9.4453289999999992</v>
          </cell>
          <cell r="Y3585">
            <v>0</v>
          </cell>
          <cell r="Z3585">
            <v>0</v>
          </cell>
          <cell r="AA3585"/>
          <cell r="AB3585"/>
          <cell r="AC3585"/>
          <cell r="AD3585"/>
          <cell r="AE3585"/>
          <cell r="AF3585"/>
          <cell r="AG3585"/>
          <cell r="AH3585"/>
          <cell r="AI3585"/>
          <cell r="AJ3585"/>
          <cell r="AK3585"/>
          <cell r="AL3585"/>
        </row>
        <row r="3586">
          <cell r="D3586" t="str">
            <v>USD</v>
          </cell>
          <cell r="J3586" t="str">
            <v>BIRF</v>
          </cell>
          <cell r="L3586" t="str">
            <v>TASA FIJA</v>
          </cell>
          <cell r="M3586" t="str">
            <v>Externa</v>
          </cell>
          <cell r="Q3586" t="str">
            <v>No mercado</v>
          </cell>
          <cell r="R3586">
            <v>10.078029000000001</v>
          </cell>
          <cell r="S3586">
            <v>0</v>
          </cell>
          <cell r="T3586">
            <v>0</v>
          </cell>
          <cell r="U3586">
            <v>10.078028889999999</v>
          </cell>
          <cell r="V3586">
            <v>0</v>
          </cell>
          <cell r="W3586">
            <v>0</v>
          </cell>
          <cell r="X3586">
            <v>10.078029000000001</v>
          </cell>
          <cell r="Y3586">
            <v>0</v>
          </cell>
          <cell r="Z3586">
            <v>0</v>
          </cell>
          <cell r="AA3586"/>
          <cell r="AB3586"/>
          <cell r="AC3586"/>
          <cell r="AD3586"/>
          <cell r="AE3586"/>
          <cell r="AF3586"/>
          <cell r="AG3586"/>
          <cell r="AH3586"/>
          <cell r="AI3586"/>
          <cell r="AJ3586"/>
          <cell r="AK3586"/>
          <cell r="AL3586"/>
        </row>
        <row r="3587">
          <cell r="D3587" t="str">
            <v>USD</v>
          </cell>
          <cell r="J3587" t="str">
            <v>BIRF</v>
          </cell>
          <cell r="L3587" t="str">
            <v>TASA FIJA</v>
          </cell>
          <cell r="M3587" t="str">
            <v>Externa</v>
          </cell>
          <cell r="Q3587" t="str">
            <v>No mercado</v>
          </cell>
          <cell r="R3587">
            <v>10.897071</v>
          </cell>
          <cell r="S3587">
            <v>0</v>
          </cell>
          <cell r="T3587">
            <v>0</v>
          </cell>
          <cell r="U3587">
            <v>10.897071400000002</v>
          </cell>
          <cell r="V3587">
            <v>0</v>
          </cell>
          <cell r="W3587">
            <v>0</v>
          </cell>
          <cell r="X3587">
            <v>10.897071</v>
          </cell>
          <cell r="Y3587">
            <v>0</v>
          </cell>
          <cell r="Z3587">
            <v>0</v>
          </cell>
          <cell r="AA3587"/>
          <cell r="AB3587"/>
          <cell r="AC3587"/>
          <cell r="AD3587"/>
          <cell r="AE3587"/>
          <cell r="AF3587"/>
          <cell r="AG3587"/>
          <cell r="AH3587"/>
          <cell r="AI3587"/>
          <cell r="AJ3587"/>
          <cell r="AK3587"/>
          <cell r="AL3587"/>
        </row>
        <row r="3588">
          <cell r="D3588" t="str">
            <v>USD</v>
          </cell>
          <cell r="J3588" t="str">
            <v>BIRF</v>
          </cell>
          <cell r="L3588" t="str">
            <v>TASA FIJA</v>
          </cell>
          <cell r="M3588" t="str">
            <v>Externa</v>
          </cell>
          <cell r="Q3588" t="str">
            <v>No mercado</v>
          </cell>
          <cell r="R3588">
            <v>12.609249</v>
          </cell>
          <cell r="S3588">
            <v>0</v>
          </cell>
          <cell r="T3588">
            <v>0</v>
          </cell>
          <cell r="U3588">
            <v>12.609248879999999</v>
          </cell>
          <cell r="V3588">
            <v>0</v>
          </cell>
          <cell r="W3588">
            <v>0</v>
          </cell>
          <cell r="X3588">
            <v>12.609249</v>
          </cell>
          <cell r="Y3588">
            <v>0</v>
          </cell>
          <cell r="Z3588">
            <v>0</v>
          </cell>
          <cell r="AA3588"/>
          <cell r="AB3588"/>
          <cell r="AC3588"/>
          <cell r="AD3588"/>
          <cell r="AE3588"/>
          <cell r="AF3588"/>
          <cell r="AG3588"/>
          <cell r="AH3588"/>
          <cell r="AI3588"/>
          <cell r="AJ3588"/>
          <cell r="AK3588"/>
          <cell r="AL3588"/>
        </row>
        <row r="3589">
          <cell r="D3589" t="str">
            <v>USD</v>
          </cell>
          <cell r="J3589" t="str">
            <v>BIRF</v>
          </cell>
          <cell r="L3589" t="str">
            <v>TASA FIJA</v>
          </cell>
          <cell r="M3589" t="str">
            <v>Externa</v>
          </cell>
          <cell r="Q3589" t="str">
            <v>No mercado</v>
          </cell>
          <cell r="R3589">
            <v>15.668675</v>
          </cell>
          <cell r="S3589">
            <v>0</v>
          </cell>
          <cell r="T3589">
            <v>0</v>
          </cell>
          <cell r="U3589">
            <v>13.43029261</v>
          </cell>
          <cell r="V3589">
            <v>0</v>
          </cell>
          <cell r="W3589">
            <v>0</v>
          </cell>
          <cell r="X3589">
            <v>13.430292999999999</v>
          </cell>
          <cell r="Y3589">
            <v>0</v>
          </cell>
          <cell r="Z3589">
            <v>0</v>
          </cell>
          <cell r="AA3589"/>
          <cell r="AB3589"/>
          <cell r="AC3589"/>
          <cell r="AD3589"/>
          <cell r="AE3589"/>
          <cell r="AF3589"/>
          <cell r="AG3589"/>
          <cell r="AH3589"/>
          <cell r="AI3589"/>
          <cell r="AJ3589"/>
          <cell r="AK3589"/>
          <cell r="AL3589"/>
        </row>
        <row r="3590">
          <cell r="D3590" t="str">
            <v>USD</v>
          </cell>
          <cell r="J3590" t="str">
            <v>BIRF</v>
          </cell>
          <cell r="L3590" t="str">
            <v>TASA FIJA</v>
          </cell>
          <cell r="M3590" t="str">
            <v>Externa</v>
          </cell>
          <cell r="Q3590" t="str">
            <v>No mercado</v>
          </cell>
          <cell r="R3590">
            <v>16.991333999999998</v>
          </cell>
          <cell r="S3590">
            <v>0</v>
          </cell>
          <cell r="T3590">
            <v>0</v>
          </cell>
          <cell r="U3590">
            <v>13.593067346</v>
          </cell>
          <cell r="V3590">
            <v>0</v>
          </cell>
          <cell r="W3590">
            <v>0</v>
          </cell>
          <cell r="X3590">
            <v>13.593067</v>
          </cell>
          <cell r="Y3590">
            <v>0</v>
          </cell>
          <cell r="Z3590">
            <v>0</v>
          </cell>
          <cell r="AA3590"/>
          <cell r="AB3590"/>
          <cell r="AC3590"/>
          <cell r="AD3590"/>
          <cell r="AE3590"/>
          <cell r="AF3590"/>
          <cell r="AG3590"/>
          <cell r="AH3590"/>
          <cell r="AI3590"/>
          <cell r="AJ3590"/>
          <cell r="AK3590"/>
          <cell r="AL3590"/>
        </row>
        <row r="3591">
          <cell r="D3591" t="str">
            <v>USD</v>
          </cell>
          <cell r="J3591" t="str">
            <v>BIRF</v>
          </cell>
          <cell r="L3591" t="str">
            <v>TASA FIJA</v>
          </cell>
          <cell r="M3591" t="str">
            <v>Externa</v>
          </cell>
          <cell r="Q3591" t="str">
            <v>No mercado</v>
          </cell>
          <cell r="R3591">
            <v>14.164899</v>
          </cell>
          <cell r="S3591">
            <v>0</v>
          </cell>
          <cell r="T3591">
            <v>0</v>
          </cell>
          <cell r="U3591">
            <v>14.16489855</v>
          </cell>
          <cell r="V3591">
            <v>0</v>
          </cell>
          <cell r="W3591">
            <v>0</v>
          </cell>
          <cell r="X3591">
            <v>14.164899</v>
          </cell>
          <cell r="Y3591">
            <v>0</v>
          </cell>
          <cell r="Z3591">
            <v>0</v>
          </cell>
          <cell r="AA3591"/>
          <cell r="AB3591"/>
          <cell r="AC3591"/>
          <cell r="AD3591"/>
          <cell r="AE3591"/>
          <cell r="AF3591"/>
          <cell r="AG3591"/>
          <cell r="AH3591"/>
          <cell r="AI3591"/>
          <cell r="AJ3591"/>
          <cell r="AK3591"/>
          <cell r="AL3591"/>
        </row>
        <row r="3592">
          <cell r="D3592" t="str">
            <v>USD</v>
          </cell>
          <cell r="J3592" t="str">
            <v>BIRF</v>
          </cell>
          <cell r="L3592" t="str">
            <v>TASA FIJA</v>
          </cell>
          <cell r="M3592" t="str">
            <v>Externa</v>
          </cell>
          <cell r="Q3592" t="str">
            <v>No mercado</v>
          </cell>
          <cell r="R3592">
            <v>14.41924</v>
          </cell>
          <cell r="S3592">
            <v>0</v>
          </cell>
          <cell r="T3592">
            <v>0</v>
          </cell>
          <cell r="U3592">
            <v>14.41924028</v>
          </cell>
          <cell r="V3592">
            <v>0</v>
          </cell>
          <cell r="W3592">
            <v>0</v>
          </cell>
          <cell r="X3592">
            <v>14.41924</v>
          </cell>
          <cell r="Y3592">
            <v>0</v>
          </cell>
          <cell r="Z3592">
            <v>0</v>
          </cell>
          <cell r="AA3592"/>
          <cell r="AB3592"/>
          <cell r="AC3592"/>
          <cell r="AD3592"/>
          <cell r="AE3592"/>
          <cell r="AF3592"/>
          <cell r="AG3592"/>
          <cell r="AH3592"/>
          <cell r="AI3592"/>
          <cell r="AJ3592"/>
          <cell r="AK3592"/>
          <cell r="AL3592"/>
        </row>
        <row r="3593">
          <cell r="D3593" t="str">
            <v>USD</v>
          </cell>
          <cell r="J3593" t="str">
            <v>BIRF</v>
          </cell>
          <cell r="L3593" t="str">
            <v>TASA FIJA</v>
          </cell>
          <cell r="M3593" t="str">
            <v>Externa</v>
          </cell>
          <cell r="Q3593" t="str">
            <v>No mercado</v>
          </cell>
          <cell r="R3593">
            <v>18.368241000000001</v>
          </cell>
          <cell r="S3593">
            <v>0</v>
          </cell>
          <cell r="T3593">
            <v>0</v>
          </cell>
          <cell r="U3593">
            <v>18.368241269999999</v>
          </cell>
          <cell r="V3593">
            <v>0</v>
          </cell>
          <cell r="W3593">
            <v>0</v>
          </cell>
          <cell r="X3593">
            <v>17.931293</v>
          </cell>
          <cell r="Y3593">
            <v>0</v>
          </cell>
          <cell r="Z3593">
            <v>0</v>
          </cell>
          <cell r="AA3593"/>
          <cell r="AB3593"/>
          <cell r="AC3593"/>
          <cell r="AD3593"/>
          <cell r="AE3593"/>
          <cell r="AF3593"/>
          <cell r="AG3593"/>
          <cell r="AH3593"/>
          <cell r="AI3593"/>
          <cell r="AJ3593"/>
          <cell r="AK3593"/>
          <cell r="AL3593"/>
        </row>
        <row r="3594">
          <cell r="D3594" t="str">
            <v>USD</v>
          </cell>
          <cell r="J3594" t="str">
            <v>BIRF</v>
          </cell>
          <cell r="L3594" t="str">
            <v>TASA FIJA</v>
          </cell>
          <cell r="M3594" t="str">
            <v>Externa</v>
          </cell>
          <cell r="Q3594" t="str">
            <v>No mercado</v>
          </cell>
          <cell r="R3594">
            <v>21.973751</v>
          </cell>
          <cell r="S3594">
            <v>0</v>
          </cell>
          <cell r="T3594">
            <v>0</v>
          </cell>
          <cell r="U3594">
            <v>21.973751110000002</v>
          </cell>
          <cell r="V3594">
            <v>0</v>
          </cell>
          <cell r="W3594">
            <v>0</v>
          </cell>
          <cell r="X3594">
            <v>21.973751</v>
          </cell>
          <cell r="Y3594">
            <v>0</v>
          </cell>
          <cell r="Z3594">
            <v>0</v>
          </cell>
          <cell r="AA3594"/>
          <cell r="AB3594"/>
          <cell r="AC3594"/>
          <cell r="AD3594"/>
          <cell r="AE3594"/>
          <cell r="AF3594"/>
          <cell r="AG3594"/>
          <cell r="AH3594"/>
          <cell r="AI3594"/>
          <cell r="AJ3594"/>
          <cell r="AK3594"/>
          <cell r="AL3594"/>
        </row>
        <row r="3595">
          <cell r="D3595" t="str">
            <v>USD</v>
          </cell>
          <cell r="J3595" t="str">
            <v>BIRF</v>
          </cell>
          <cell r="L3595" t="str">
            <v>TASA FIJA</v>
          </cell>
          <cell r="M3595" t="str">
            <v>Externa</v>
          </cell>
          <cell r="Q3595" t="str">
            <v>No mercado</v>
          </cell>
          <cell r="R3595">
            <v>21.982827</v>
          </cell>
          <cell r="S3595">
            <v>0</v>
          </cell>
          <cell r="T3595">
            <v>0</v>
          </cell>
          <cell r="U3595">
            <v>21.98282704</v>
          </cell>
          <cell r="V3595">
            <v>0</v>
          </cell>
          <cell r="W3595">
            <v>0</v>
          </cell>
          <cell r="X3595">
            <v>21.982827</v>
          </cell>
          <cell r="Y3595">
            <v>0</v>
          </cell>
          <cell r="Z3595">
            <v>0</v>
          </cell>
          <cell r="AA3595"/>
          <cell r="AB3595"/>
          <cell r="AC3595"/>
          <cell r="AD3595"/>
          <cell r="AE3595"/>
          <cell r="AF3595"/>
          <cell r="AG3595"/>
          <cell r="AH3595"/>
          <cell r="AI3595"/>
          <cell r="AJ3595"/>
          <cell r="AK3595"/>
          <cell r="AL3595"/>
        </row>
        <row r="3596">
          <cell r="D3596" t="str">
            <v>USD</v>
          </cell>
          <cell r="J3596" t="str">
            <v>BIRF</v>
          </cell>
          <cell r="L3596" t="str">
            <v>TASA FIJA</v>
          </cell>
          <cell r="M3596" t="str">
            <v>Externa</v>
          </cell>
          <cell r="Q3596" t="str">
            <v>No mercado</v>
          </cell>
          <cell r="R3596">
            <v>23.534527000000001</v>
          </cell>
          <cell r="S3596">
            <v>0</v>
          </cell>
          <cell r="T3596">
            <v>0</v>
          </cell>
          <cell r="U3596">
            <v>23.534526769999999</v>
          </cell>
          <cell r="V3596">
            <v>0</v>
          </cell>
          <cell r="W3596">
            <v>0</v>
          </cell>
          <cell r="X3596">
            <v>23.534526999999997</v>
          </cell>
          <cell r="Y3596">
            <v>0</v>
          </cell>
          <cell r="Z3596">
            <v>0</v>
          </cell>
          <cell r="AA3596"/>
          <cell r="AB3596"/>
          <cell r="AC3596"/>
          <cell r="AD3596"/>
          <cell r="AE3596"/>
          <cell r="AF3596"/>
          <cell r="AG3596"/>
          <cell r="AH3596"/>
          <cell r="AI3596"/>
          <cell r="AJ3596"/>
          <cell r="AK3596"/>
          <cell r="AL3596"/>
        </row>
        <row r="3597">
          <cell r="D3597" t="str">
            <v>USD</v>
          </cell>
          <cell r="J3597" t="str">
            <v>BIRF</v>
          </cell>
          <cell r="L3597" t="str">
            <v>TASA FIJA</v>
          </cell>
          <cell r="M3597" t="str">
            <v>Externa</v>
          </cell>
          <cell r="Q3597" t="str">
            <v>No mercado</v>
          </cell>
          <cell r="R3597">
            <v>24.199929999999998</v>
          </cell>
          <cell r="S3597">
            <v>0</v>
          </cell>
          <cell r="T3597">
            <v>0</v>
          </cell>
          <cell r="U3597">
            <v>24.199929600000001</v>
          </cell>
          <cell r="V3597">
            <v>0</v>
          </cell>
          <cell r="W3597">
            <v>0</v>
          </cell>
          <cell r="X3597">
            <v>24.199930000000002</v>
          </cell>
          <cell r="Y3597">
            <v>0</v>
          </cell>
          <cell r="Z3597">
            <v>0</v>
          </cell>
          <cell r="AA3597"/>
          <cell r="AB3597"/>
          <cell r="AC3597"/>
          <cell r="AD3597"/>
          <cell r="AE3597"/>
          <cell r="AF3597"/>
          <cell r="AG3597"/>
          <cell r="AH3597"/>
          <cell r="AI3597"/>
          <cell r="AJ3597"/>
          <cell r="AK3597"/>
          <cell r="AL3597"/>
        </row>
        <row r="3598">
          <cell r="D3598" t="str">
            <v>USD</v>
          </cell>
          <cell r="J3598" t="str">
            <v>BIRF</v>
          </cell>
          <cell r="L3598" t="str">
            <v>TASA FIJA</v>
          </cell>
          <cell r="M3598" t="str">
            <v>Externa</v>
          </cell>
          <cell r="Q3598" t="str">
            <v>No mercado</v>
          </cell>
          <cell r="R3598">
            <v>25.247931000000001</v>
          </cell>
          <cell r="S3598">
            <v>0</v>
          </cell>
          <cell r="T3598">
            <v>0</v>
          </cell>
          <cell r="U3598">
            <v>25.247930604</v>
          </cell>
          <cell r="V3598">
            <v>0</v>
          </cell>
          <cell r="W3598">
            <v>0</v>
          </cell>
          <cell r="X3598">
            <v>25.247931000000001</v>
          </cell>
          <cell r="Y3598">
            <v>0</v>
          </cell>
          <cell r="Z3598">
            <v>0</v>
          </cell>
          <cell r="AA3598"/>
          <cell r="AB3598"/>
          <cell r="AC3598"/>
          <cell r="AD3598"/>
          <cell r="AE3598"/>
          <cell r="AF3598"/>
          <cell r="AG3598"/>
          <cell r="AH3598"/>
          <cell r="AI3598"/>
          <cell r="AJ3598"/>
          <cell r="AK3598"/>
          <cell r="AL3598"/>
        </row>
        <row r="3599">
          <cell r="D3599" t="str">
            <v>USD</v>
          </cell>
          <cell r="J3599" t="str">
            <v>BIRF</v>
          </cell>
          <cell r="L3599" t="str">
            <v>TASA FIJA</v>
          </cell>
          <cell r="M3599" t="str">
            <v>Externa</v>
          </cell>
          <cell r="Q3599" t="str">
            <v>No mercado</v>
          </cell>
          <cell r="R3599">
            <v>30.042408999999999</v>
          </cell>
          <cell r="S3599">
            <v>0</v>
          </cell>
          <cell r="T3599">
            <v>0</v>
          </cell>
          <cell r="U3599">
            <v>30.042408609999999</v>
          </cell>
          <cell r="V3599">
            <v>0</v>
          </cell>
          <cell r="W3599">
            <v>0</v>
          </cell>
          <cell r="X3599">
            <v>30.042408999999999</v>
          </cell>
          <cell r="Y3599">
            <v>0</v>
          </cell>
          <cell r="Z3599">
            <v>0</v>
          </cell>
          <cell r="AA3599"/>
          <cell r="AB3599"/>
          <cell r="AC3599"/>
          <cell r="AD3599"/>
          <cell r="AE3599"/>
          <cell r="AF3599"/>
          <cell r="AG3599"/>
          <cell r="AH3599"/>
          <cell r="AI3599"/>
          <cell r="AJ3599"/>
          <cell r="AK3599"/>
          <cell r="AL3599"/>
        </row>
        <row r="3600">
          <cell r="D3600" t="str">
            <v>USD</v>
          </cell>
          <cell r="J3600" t="str">
            <v>BIRF</v>
          </cell>
          <cell r="L3600" t="str">
            <v>TASA FIJA</v>
          </cell>
          <cell r="M3600" t="str">
            <v>Externa</v>
          </cell>
          <cell r="Q3600" t="str">
            <v>No mercado</v>
          </cell>
          <cell r="R3600">
            <v>31.463873</v>
          </cell>
          <cell r="S3600">
            <v>0</v>
          </cell>
          <cell r="T3600">
            <v>0</v>
          </cell>
          <cell r="U3600">
            <v>31.463873119999999</v>
          </cell>
          <cell r="V3600">
            <v>0</v>
          </cell>
          <cell r="W3600">
            <v>0</v>
          </cell>
          <cell r="X3600">
            <v>31.463873</v>
          </cell>
          <cell r="Y3600">
            <v>0</v>
          </cell>
          <cell r="Z3600">
            <v>0</v>
          </cell>
          <cell r="AA3600"/>
          <cell r="AB3600"/>
          <cell r="AC3600"/>
          <cell r="AD3600"/>
          <cell r="AE3600"/>
          <cell r="AF3600"/>
          <cell r="AG3600"/>
          <cell r="AH3600"/>
          <cell r="AI3600"/>
          <cell r="AJ3600"/>
          <cell r="AK3600"/>
          <cell r="AL3600"/>
        </row>
        <row r="3601">
          <cell r="D3601" t="str">
            <v>USD</v>
          </cell>
          <cell r="J3601" t="str">
            <v>BIRF</v>
          </cell>
          <cell r="L3601" t="str">
            <v>TASA FIJA</v>
          </cell>
          <cell r="M3601" t="str">
            <v>Externa</v>
          </cell>
          <cell r="Q3601" t="str">
            <v>No mercado</v>
          </cell>
          <cell r="R3601">
            <v>33.054549000000002</v>
          </cell>
          <cell r="S3601">
            <v>0</v>
          </cell>
          <cell r="T3601">
            <v>0</v>
          </cell>
          <cell r="U3601">
            <v>33.054549129999998</v>
          </cell>
          <cell r="V3601">
            <v>0</v>
          </cell>
          <cell r="W3601">
            <v>0</v>
          </cell>
          <cell r="X3601">
            <v>33.054549000000002</v>
          </cell>
          <cell r="Y3601">
            <v>0</v>
          </cell>
          <cell r="Z3601">
            <v>0</v>
          </cell>
          <cell r="AA3601"/>
          <cell r="AB3601"/>
          <cell r="AC3601"/>
          <cell r="AD3601"/>
          <cell r="AE3601"/>
          <cell r="AF3601"/>
          <cell r="AG3601"/>
          <cell r="AH3601"/>
          <cell r="AI3601"/>
          <cell r="AJ3601"/>
          <cell r="AK3601"/>
          <cell r="AL3601"/>
        </row>
        <row r="3602">
          <cell r="D3602" t="str">
            <v>USD</v>
          </cell>
          <cell r="J3602" t="str">
            <v>BIRF</v>
          </cell>
          <cell r="L3602" t="str">
            <v>TASA FIJA</v>
          </cell>
          <cell r="M3602" t="str">
            <v>Externa</v>
          </cell>
          <cell r="Q3602" t="str">
            <v>No mercado</v>
          </cell>
          <cell r="R3602">
            <v>35.779744000000001</v>
          </cell>
          <cell r="S3602">
            <v>0</v>
          </cell>
          <cell r="T3602">
            <v>0</v>
          </cell>
          <cell r="U3602">
            <v>35.77974382</v>
          </cell>
          <cell r="V3602">
            <v>0</v>
          </cell>
          <cell r="W3602">
            <v>0</v>
          </cell>
          <cell r="X3602">
            <v>35.779744000000001</v>
          </cell>
          <cell r="Y3602">
            <v>0</v>
          </cell>
          <cell r="Z3602">
            <v>0</v>
          </cell>
          <cell r="AA3602"/>
          <cell r="AB3602"/>
          <cell r="AC3602"/>
          <cell r="AD3602"/>
          <cell r="AE3602"/>
          <cell r="AF3602"/>
          <cell r="AG3602"/>
          <cell r="AH3602"/>
          <cell r="AI3602"/>
          <cell r="AJ3602"/>
          <cell r="AK3602"/>
          <cell r="AL3602"/>
        </row>
        <row r="3603">
          <cell r="D3603" t="str">
            <v>USD</v>
          </cell>
          <cell r="J3603" t="str">
            <v>BIRF</v>
          </cell>
          <cell r="L3603" t="str">
            <v>TASA FIJA</v>
          </cell>
          <cell r="M3603" t="str">
            <v>Externa</v>
          </cell>
          <cell r="Q3603" t="str">
            <v>No mercado</v>
          </cell>
          <cell r="R3603">
            <v>45.781134999999999</v>
          </cell>
          <cell r="S3603">
            <v>0</v>
          </cell>
          <cell r="T3603">
            <v>0</v>
          </cell>
          <cell r="U3603">
            <v>38.151547229999998</v>
          </cell>
          <cell r="V3603">
            <v>0</v>
          </cell>
          <cell r="W3603">
            <v>0</v>
          </cell>
          <cell r="X3603">
            <v>38.151547000000001</v>
          </cell>
          <cell r="Y3603">
            <v>0</v>
          </cell>
          <cell r="Z3603">
            <v>0</v>
          </cell>
          <cell r="AA3603"/>
          <cell r="AB3603"/>
          <cell r="AC3603"/>
          <cell r="AD3603"/>
          <cell r="AE3603"/>
          <cell r="AF3603"/>
          <cell r="AG3603"/>
          <cell r="AH3603"/>
          <cell r="AI3603"/>
          <cell r="AJ3603"/>
          <cell r="AK3603"/>
          <cell r="AL3603"/>
        </row>
        <row r="3604">
          <cell r="D3604" t="str">
            <v>USD</v>
          </cell>
          <cell r="J3604" t="str">
            <v>BIRF</v>
          </cell>
          <cell r="L3604" t="str">
            <v>TASA FIJA</v>
          </cell>
          <cell r="M3604" t="str">
            <v>Externa</v>
          </cell>
          <cell r="Q3604" t="str">
            <v>No mercado</v>
          </cell>
          <cell r="R3604">
            <v>53.044702000000001</v>
          </cell>
          <cell r="S3604">
            <v>0</v>
          </cell>
          <cell r="T3604">
            <v>0</v>
          </cell>
          <cell r="U3604">
            <v>42.436455809999998</v>
          </cell>
          <cell r="V3604">
            <v>0</v>
          </cell>
          <cell r="W3604">
            <v>0</v>
          </cell>
          <cell r="X3604">
            <v>42.436456</v>
          </cell>
          <cell r="Y3604">
            <v>0</v>
          </cell>
          <cell r="Z3604">
            <v>0</v>
          </cell>
          <cell r="AA3604"/>
          <cell r="AB3604"/>
          <cell r="AC3604"/>
          <cell r="AD3604"/>
          <cell r="AE3604"/>
          <cell r="AF3604"/>
          <cell r="AG3604"/>
          <cell r="AH3604"/>
          <cell r="AI3604"/>
          <cell r="AJ3604"/>
          <cell r="AK3604"/>
          <cell r="AL3604"/>
        </row>
        <row r="3605">
          <cell r="D3605" t="str">
            <v>USD</v>
          </cell>
          <cell r="J3605" t="str">
            <v>BIRF</v>
          </cell>
          <cell r="L3605" t="str">
            <v>TASA FIJA</v>
          </cell>
          <cell r="M3605" t="str">
            <v>Externa</v>
          </cell>
          <cell r="Q3605" t="str">
            <v>No mercado</v>
          </cell>
          <cell r="R3605">
            <v>73.010491999999999</v>
          </cell>
          <cell r="S3605">
            <v>0</v>
          </cell>
          <cell r="T3605">
            <v>0</v>
          </cell>
          <cell r="U3605">
            <v>73.010492110000001</v>
          </cell>
          <cell r="V3605">
            <v>0</v>
          </cell>
          <cell r="W3605">
            <v>0</v>
          </cell>
          <cell r="X3605">
            <v>73.010491999999999</v>
          </cell>
          <cell r="Y3605">
            <v>0</v>
          </cell>
          <cell r="Z3605">
            <v>0</v>
          </cell>
          <cell r="AA3605"/>
          <cell r="AB3605"/>
          <cell r="AC3605"/>
          <cell r="AD3605"/>
          <cell r="AE3605"/>
          <cell r="AF3605"/>
          <cell r="AG3605"/>
          <cell r="AH3605"/>
          <cell r="AI3605"/>
          <cell r="AJ3605"/>
          <cell r="AK3605"/>
          <cell r="AL3605"/>
        </row>
        <row r="3606">
          <cell r="D3606" t="str">
            <v>USD</v>
          </cell>
          <cell r="J3606" t="str">
            <v>BIRF</v>
          </cell>
          <cell r="L3606" t="str">
            <v>TASA FIJA</v>
          </cell>
          <cell r="M3606" t="str">
            <v>Externa</v>
          </cell>
          <cell r="Q3606" t="str">
            <v>No mercado</v>
          </cell>
          <cell r="R3606">
            <v>77.353344000000007</v>
          </cell>
          <cell r="S3606">
            <v>0</v>
          </cell>
          <cell r="T3606">
            <v>0</v>
          </cell>
          <cell r="U3606">
            <v>77.353344450000009</v>
          </cell>
          <cell r="V3606">
            <v>0</v>
          </cell>
          <cell r="W3606">
            <v>0</v>
          </cell>
          <cell r="X3606">
            <v>77.353343999999993</v>
          </cell>
          <cell r="Y3606">
            <v>0</v>
          </cell>
          <cell r="Z3606">
            <v>0</v>
          </cell>
          <cell r="AA3606"/>
          <cell r="AB3606"/>
          <cell r="AC3606"/>
          <cell r="AD3606"/>
          <cell r="AE3606"/>
          <cell r="AF3606"/>
          <cell r="AG3606"/>
          <cell r="AH3606"/>
          <cell r="AI3606"/>
          <cell r="AJ3606"/>
          <cell r="AK3606"/>
          <cell r="AL3606"/>
        </row>
        <row r="3607">
          <cell r="D3607" t="str">
            <v>USD</v>
          </cell>
          <cell r="J3607" t="str">
            <v>BIRF</v>
          </cell>
          <cell r="L3607" t="str">
            <v>TASA FIJA</v>
          </cell>
          <cell r="M3607" t="str">
            <v>Externa</v>
          </cell>
          <cell r="Q3607" t="str">
            <v>No mercado</v>
          </cell>
          <cell r="R3607">
            <v>84.551579000000004</v>
          </cell>
          <cell r="S3607">
            <v>0</v>
          </cell>
          <cell r="T3607">
            <v>0</v>
          </cell>
          <cell r="U3607">
            <v>84.551579249999989</v>
          </cell>
          <cell r="V3607">
            <v>0</v>
          </cell>
          <cell r="W3607">
            <v>0</v>
          </cell>
          <cell r="X3607">
            <v>84.551579000000004</v>
          </cell>
          <cell r="Y3607">
            <v>0</v>
          </cell>
          <cell r="Z3607">
            <v>0</v>
          </cell>
          <cell r="AA3607"/>
          <cell r="AB3607"/>
          <cell r="AC3607"/>
          <cell r="AD3607"/>
          <cell r="AE3607"/>
          <cell r="AF3607"/>
          <cell r="AG3607"/>
          <cell r="AH3607"/>
          <cell r="AI3607"/>
          <cell r="AJ3607"/>
          <cell r="AK3607"/>
          <cell r="AL3607"/>
        </row>
        <row r="3608">
          <cell r="D3608" t="str">
            <v>USD</v>
          </cell>
          <cell r="J3608" t="str">
            <v>BIRF</v>
          </cell>
          <cell r="L3608" t="str">
            <v>TASA FIJA</v>
          </cell>
          <cell r="M3608" t="str">
            <v>Externa</v>
          </cell>
          <cell r="Q3608" t="str">
            <v>No mercado</v>
          </cell>
          <cell r="R3608">
            <v>104.435345</v>
          </cell>
          <cell r="S3608">
            <v>0</v>
          </cell>
          <cell r="T3608">
            <v>0</v>
          </cell>
          <cell r="U3608">
            <v>104.43534459999999</v>
          </cell>
          <cell r="V3608">
            <v>0</v>
          </cell>
          <cell r="W3608">
            <v>0</v>
          </cell>
          <cell r="X3608">
            <v>104.435345</v>
          </cell>
          <cell r="Y3608">
            <v>0</v>
          </cell>
          <cell r="Z3608">
            <v>0</v>
          </cell>
          <cell r="AA3608"/>
          <cell r="AB3608"/>
          <cell r="AC3608"/>
          <cell r="AD3608"/>
          <cell r="AE3608"/>
          <cell r="AF3608"/>
          <cell r="AG3608"/>
          <cell r="AH3608"/>
          <cell r="AI3608"/>
          <cell r="AJ3608"/>
          <cell r="AK3608"/>
          <cell r="AL3608"/>
        </row>
        <row r="3609">
          <cell r="D3609" t="str">
            <v>USD</v>
          </cell>
          <cell r="J3609" t="str">
            <v>BIRF</v>
          </cell>
          <cell r="L3609" t="str">
            <v>TASA FIJA</v>
          </cell>
          <cell r="M3609" t="str">
            <v>Externa</v>
          </cell>
          <cell r="Q3609" t="str">
            <v>No mercado</v>
          </cell>
          <cell r="R3609">
            <v>110.536385</v>
          </cell>
          <cell r="S3609">
            <v>0</v>
          </cell>
          <cell r="T3609">
            <v>0</v>
          </cell>
          <cell r="U3609">
            <v>110.53638538000001</v>
          </cell>
          <cell r="V3609">
            <v>0</v>
          </cell>
          <cell r="W3609">
            <v>0</v>
          </cell>
          <cell r="X3609">
            <v>110.536385</v>
          </cell>
          <cell r="Y3609">
            <v>0</v>
          </cell>
          <cell r="Z3609">
            <v>0</v>
          </cell>
          <cell r="AA3609"/>
          <cell r="AB3609"/>
          <cell r="AC3609"/>
          <cell r="AD3609"/>
          <cell r="AE3609"/>
          <cell r="AF3609"/>
          <cell r="AG3609"/>
          <cell r="AH3609"/>
          <cell r="AI3609"/>
          <cell r="AJ3609"/>
          <cell r="AK3609"/>
          <cell r="AL3609"/>
        </row>
        <row r="3610">
          <cell r="D3610" t="str">
            <v>USD</v>
          </cell>
          <cell r="J3610" t="str">
            <v>BIRF</v>
          </cell>
          <cell r="L3610" t="str">
            <v>TASA FIJA</v>
          </cell>
          <cell r="M3610" t="str">
            <v>Externa</v>
          </cell>
          <cell r="Q3610" t="str">
            <v>No mercado</v>
          </cell>
          <cell r="R3610">
            <v>172.76962499999999</v>
          </cell>
          <cell r="S3610">
            <v>0</v>
          </cell>
          <cell r="T3610">
            <v>0</v>
          </cell>
          <cell r="U3610">
            <v>172.76962501</v>
          </cell>
          <cell r="V3610">
            <v>0</v>
          </cell>
          <cell r="W3610">
            <v>0</v>
          </cell>
          <cell r="X3610">
            <v>172.76962499999999</v>
          </cell>
          <cell r="Y3610">
            <v>0</v>
          </cell>
          <cell r="Z3610">
            <v>0</v>
          </cell>
          <cell r="AA3610"/>
          <cell r="AB3610"/>
          <cell r="AC3610"/>
          <cell r="AD3610"/>
          <cell r="AE3610"/>
          <cell r="AF3610"/>
          <cell r="AG3610"/>
          <cell r="AH3610"/>
          <cell r="AI3610"/>
          <cell r="AJ3610"/>
          <cell r="AK3610"/>
          <cell r="AL3610"/>
        </row>
        <row r="3611">
          <cell r="D3611" t="str">
            <v>USD</v>
          </cell>
          <cell r="J3611" t="str">
            <v>BIRF</v>
          </cell>
          <cell r="L3611" t="str">
            <v>TASA FIJA</v>
          </cell>
          <cell r="M3611" t="str">
            <v>Externa</v>
          </cell>
          <cell r="Q3611" t="str">
            <v>No mercado</v>
          </cell>
          <cell r="R3611">
            <v>349.91073</v>
          </cell>
          <cell r="S3611">
            <v>0</v>
          </cell>
          <cell r="T3611">
            <v>0</v>
          </cell>
          <cell r="U3611">
            <v>349.91073</v>
          </cell>
          <cell r="V3611">
            <v>0</v>
          </cell>
          <cell r="W3611">
            <v>0</v>
          </cell>
          <cell r="X3611">
            <v>349.91073</v>
          </cell>
          <cell r="Y3611">
            <v>0</v>
          </cell>
          <cell r="Z3611">
            <v>0</v>
          </cell>
          <cell r="AA3611"/>
          <cell r="AB3611"/>
          <cell r="AC3611"/>
          <cell r="AD3611"/>
          <cell r="AE3611"/>
          <cell r="AF3611"/>
          <cell r="AG3611"/>
          <cell r="AH3611"/>
          <cell r="AI3611"/>
          <cell r="AJ3611"/>
          <cell r="AK3611"/>
          <cell r="AL3611"/>
        </row>
        <row r="3612">
          <cell r="D3612" t="str">
            <v>USD</v>
          </cell>
          <cell r="J3612" t="str">
            <v>BIRF</v>
          </cell>
          <cell r="L3612" t="str">
            <v>TASA FIJA</v>
          </cell>
          <cell r="M3612" t="str">
            <v>Externa</v>
          </cell>
          <cell r="Q3612" t="str">
            <v>No mercado</v>
          </cell>
          <cell r="R3612">
            <v>528.34799199999998</v>
          </cell>
          <cell r="S3612">
            <v>0</v>
          </cell>
          <cell r="T3612">
            <v>0</v>
          </cell>
          <cell r="U3612">
            <v>542.80477690999987</v>
          </cell>
          <cell r="V3612">
            <v>0</v>
          </cell>
          <cell r="W3612">
            <v>0</v>
          </cell>
          <cell r="X3612">
            <v>551.13192000000004</v>
          </cell>
          <cell r="Y3612">
            <v>0</v>
          </cell>
          <cell r="Z3612">
            <v>0</v>
          </cell>
          <cell r="AA3612"/>
          <cell r="AB3612"/>
          <cell r="AC3612"/>
          <cell r="AD3612"/>
          <cell r="AE3612"/>
          <cell r="AF3612"/>
          <cell r="AG3612"/>
          <cell r="AH3612"/>
          <cell r="AI3612"/>
          <cell r="AJ3612"/>
          <cell r="AK3612"/>
          <cell r="AL3612"/>
        </row>
        <row r="3613">
          <cell r="D3613" t="str">
            <v>ARP</v>
          </cell>
          <cell r="J3613" t="str">
            <v>BOGATO</v>
          </cell>
          <cell r="L3613" t="str">
            <v>TASA FIJA</v>
          </cell>
          <cell r="M3613" t="str">
            <v>Argentina</v>
          </cell>
          <cell r="Q3613" t="str">
            <v>Mercado</v>
          </cell>
          <cell r="R3613">
            <v>1232.6393619999999</v>
          </cell>
          <cell r="S3613">
            <v>0</v>
          </cell>
          <cell r="T3613">
            <v>0</v>
          </cell>
          <cell r="U3613">
            <v>1237.9915721150001</v>
          </cell>
          <cell r="V3613">
            <v>0</v>
          </cell>
          <cell r="W3613">
            <v>0</v>
          </cell>
          <cell r="X3613">
            <v>948.7811999999999</v>
          </cell>
          <cell r="Y3613">
            <v>0</v>
          </cell>
          <cell r="Z3613">
            <v>0</v>
          </cell>
          <cell r="AA3613"/>
          <cell r="AB3613"/>
          <cell r="AC3613"/>
          <cell r="AD3613"/>
          <cell r="AE3613"/>
          <cell r="AF3613"/>
          <cell r="AG3613"/>
          <cell r="AH3613"/>
          <cell r="AI3613"/>
          <cell r="AJ3613"/>
          <cell r="AK3613"/>
          <cell r="AL3613"/>
        </row>
        <row r="3614">
          <cell r="D3614" t="str">
            <v>ARP</v>
          </cell>
          <cell r="J3614" t="str">
            <v>BONAR CONSENSO</v>
          </cell>
          <cell r="L3614" t="str">
            <v>TASA FIJA</v>
          </cell>
          <cell r="M3614" t="str">
            <v>Argentina</v>
          </cell>
          <cell r="Q3614" t="str">
            <v>No Mercado</v>
          </cell>
          <cell r="R3614">
            <v>1201.972473</v>
          </cell>
          <cell r="S3614">
            <v>0</v>
          </cell>
          <cell r="T3614">
            <v>0</v>
          </cell>
          <cell r="U3614">
            <v>1061.4439199409999</v>
          </cell>
          <cell r="V3614">
            <v>0</v>
          </cell>
          <cell r="W3614">
            <v>0</v>
          </cell>
          <cell r="X3614">
            <v>739.11317200000008</v>
          </cell>
          <cell r="Y3614">
            <v>0</v>
          </cell>
          <cell r="Z3614">
            <v>0</v>
          </cell>
          <cell r="AA3614"/>
          <cell r="AB3614"/>
          <cell r="AC3614"/>
          <cell r="AD3614"/>
          <cell r="AE3614"/>
          <cell r="AF3614"/>
          <cell r="AG3614"/>
          <cell r="AH3614"/>
          <cell r="AI3614"/>
          <cell r="AJ3614"/>
          <cell r="AK3614"/>
          <cell r="AL3614"/>
        </row>
        <row r="3615">
          <cell r="D3615" t="str">
            <v>USD</v>
          </cell>
          <cell r="J3615" t="str">
            <v>BONAR DUAL</v>
          </cell>
          <cell r="L3615" t="str">
            <v>TASA FIJA</v>
          </cell>
          <cell r="M3615" t="str">
            <v>Argentina</v>
          </cell>
          <cell r="Q3615" t="str">
            <v>Mercado</v>
          </cell>
          <cell r="R3615">
            <v>1637.7714940000001</v>
          </cell>
          <cell r="S3615">
            <v>0</v>
          </cell>
          <cell r="T3615">
            <v>0</v>
          </cell>
          <cell r="U3615">
            <v>1637.7714939999998</v>
          </cell>
          <cell r="V3615">
            <v>0</v>
          </cell>
          <cell r="W3615">
            <v>0</v>
          </cell>
          <cell r="X3615">
            <v>1637.7714939999998</v>
          </cell>
          <cell r="Y3615">
            <v>0</v>
          </cell>
          <cell r="Z3615">
            <v>0</v>
          </cell>
          <cell r="AA3615"/>
          <cell r="AB3615"/>
          <cell r="AC3615"/>
          <cell r="AD3615"/>
          <cell r="AE3615"/>
          <cell r="AF3615"/>
          <cell r="AG3615"/>
          <cell r="AH3615"/>
          <cell r="AI3615"/>
          <cell r="AJ3615"/>
          <cell r="AK3615"/>
          <cell r="AL3615"/>
        </row>
        <row r="3616">
          <cell r="D3616" t="str">
            <v>USD</v>
          </cell>
          <cell r="J3616" t="str">
            <v>BONAR USD</v>
          </cell>
          <cell r="L3616" t="str">
            <v>TASA FIJA</v>
          </cell>
          <cell r="M3616" t="str">
            <v>Argentina</v>
          </cell>
          <cell r="Q3616" t="str">
            <v>Mercado</v>
          </cell>
          <cell r="R3616">
            <v>4018.9336020000001</v>
          </cell>
          <cell r="S3616">
            <v>0</v>
          </cell>
          <cell r="T3616">
            <v>0</v>
          </cell>
          <cell r="U3616">
            <v>4018.9336020000001</v>
          </cell>
          <cell r="V3616">
            <v>0</v>
          </cell>
          <cell r="W3616">
            <v>0</v>
          </cell>
          <cell r="X3616">
            <v>0</v>
          </cell>
          <cell r="Y3616">
            <v>0</v>
          </cell>
          <cell r="Z3616">
            <v>0</v>
          </cell>
          <cell r="AA3616"/>
          <cell r="AB3616"/>
          <cell r="AC3616"/>
          <cell r="AD3616"/>
          <cell r="AE3616"/>
          <cell r="AF3616"/>
          <cell r="AG3616"/>
          <cell r="AH3616"/>
          <cell r="AI3616"/>
          <cell r="AJ3616"/>
          <cell r="AK3616"/>
          <cell r="AL3616"/>
        </row>
        <row r="3617">
          <cell r="D3617" t="str">
            <v>USD</v>
          </cell>
          <cell r="J3617" t="str">
            <v>BONAR USD</v>
          </cell>
          <cell r="L3617" t="str">
            <v>TASA FIJA</v>
          </cell>
          <cell r="M3617" t="str">
            <v>Argentina</v>
          </cell>
          <cell r="Q3617" t="str">
            <v>Mercado</v>
          </cell>
          <cell r="R3617">
            <v>2841.5748210000002</v>
          </cell>
          <cell r="S3617">
            <v>0</v>
          </cell>
          <cell r="T3617">
            <v>0</v>
          </cell>
          <cell r="U3617">
            <v>2841.5748210000002</v>
          </cell>
          <cell r="V3617">
            <v>0</v>
          </cell>
          <cell r="W3617">
            <v>0</v>
          </cell>
          <cell r="X3617">
            <v>0</v>
          </cell>
          <cell r="Y3617">
            <v>0</v>
          </cell>
          <cell r="Z3617">
            <v>0</v>
          </cell>
          <cell r="AA3617"/>
          <cell r="AB3617"/>
          <cell r="AC3617"/>
          <cell r="AD3617"/>
          <cell r="AE3617"/>
          <cell r="AF3617"/>
          <cell r="AG3617"/>
          <cell r="AH3617"/>
          <cell r="AI3617"/>
          <cell r="AJ3617"/>
          <cell r="AK3617"/>
          <cell r="AL3617"/>
        </row>
        <row r="3618">
          <cell r="D3618" t="str">
            <v>USD</v>
          </cell>
          <cell r="J3618" t="str">
            <v>BONAR USD</v>
          </cell>
          <cell r="L3618" t="str">
            <v>TASA FIJA</v>
          </cell>
          <cell r="M3618" t="str">
            <v>Argentina</v>
          </cell>
          <cell r="Q3618" t="str">
            <v>Mercado</v>
          </cell>
          <cell r="R3618">
            <v>5949.2768619999997</v>
          </cell>
          <cell r="S3618">
            <v>0</v>
          </cell>
          <cell r="T3618">
            <v>0</v>
          </cell>
          <cell r="U3618">
            <v>5949.2768623700003</v>
          </cell>
          <cell r="V3618">
            <v>0</v>
          </cell>
          <cell r="W3618">
            <v>0</v>
          </cell>
          <cell r="X3618">
            <v>0</v>
          </cell>
          <cell r="Y3618">
            <v>0</v>
          </cell>
          <cell r="Z3618">
            <v>0</v>
          </cell>
          <cell r="AA3618"/>
          <cell r="AB3618"/>
          <cell r="AC3618"/>
          <cell r="AD3618"/>
          <cell r="AE3618"/>
          <cell r="AF3618"/>
          <cell r="AG3618"/>
          <cell r="AH3618"/>
          <cell r="AI3618"/>
          <cell r="AJ3618"/>
          <cell r="AK3618"/>
          <cell r="AL3618"/>
        </row>
        <row r="3619">
          <cell r="D3619" t="str">
            <v>USD</v>
          </cell>
          <cell r="J3619" t="str">
            <v>BONAR USD</v>
          </cell>
          <cell r="L3619" t="str">
            <v>TASA FIJA</v>
          </cell>
          <cell r="M3619" t="str">
            <v>Argentina</v>
          </cell>
          <cell r="Q3619" t="str">
            <v>No Mercado</v>
          </cell>
          <cell r="R3619">
            <v>694.68719399999998</v>
          </cell>
          <cell r="S3619">
            <v>0</v>
          </cell>
          <cell r="T3619">
            <v>0</v>
          </cell>
          <cell r="U3619">
            <v>694.68719399999998</v>
          </cell>
          <cell r="V3619">
            <v>0</v>
          </cell>
          <cell r="W3619">
            <v>0</v>
          </cell>
          <cell r="X3619">
            <v>694.68719399999998</v>
          </cell>
          <cell r="Y3619">
            <v>0</v>
          </cell>
          <cell r="Z3619">
            <v>0</v>
          </cell>
          <cell r="AA3619"/>
          <cell r="AB3619"/>
          <cell r="AC3619"/>
          <cell r="AD3619"/>
          <cell r="AE3619"/>
          <cell r="AF3619"/>
          <cell r="AG3619"/>
          <cell r="AH3619"/>
          <cell r="AI3619"/>
          <cell r="AJ3619"/>
          <cell r="AK3619"/>
          <cell r="AL3619"/>
        </row>
        <row r="3620">
          <cell r="D3620" t="str">
            <v>USD</v>
          </cell>
          <cell r="J3620" t="str">
            <v>BONAR USD</v>
          </cell>
          <cell r="L3620" t="str">
            <v>TASA FIJA</v>
          </cell>
          <cell r="M3620" t="str">
            <v>Argentina</v>
          </cell>
          <cell r="Q3620" t="str">
            <v>Mercado</v>
          </cell>
          <cell r="R3620">
            <v>1535.8139940000001</v>
          </cell>
          <cell r="S3620">
            <v>0</v>
          </cell>
          <cell r="T3620">
            <v>0</v>
          </cell>
          <cell r="U3620">
            <v>1535.8139939999999</v>
          </cell>
          <cell r="V3620">
            <v>0</v>
          </cell>
          <cell r="W3620">
            <v>0</v>
          </cell>
          <cell r="X3620">
            <v>1535.8139939999999</v>
          </cell>
          <cell r="Y3620">
            <v>0</v>
          </cell>
          <cell r="Z3620">
            <v>0</v>
          </cell>
          <cell r="AA3620"/>
          <cell r="AB3620"/>
          <cell r="AC3620"/>
          <cell r="AD3620"/>
          <cell r="AE3620"/>
          <cell r="AF3620"/>
          <cell r="AG3620"/>
          <cell r="AH3620"/>
          <cell r="AI3620"/>
          <cell r="AJ3620"/>
          <cell r="AK3620"/>
          <cell r="AL3620"/>
        </row>
        <row r="3621">
          <cell r="D3621" t="str">
            <v>USD</v>
          </cell>
          <cell r="J3621" t="str">
            <v>BONAR USD</v>
          </cell>
          <cell r="L3621" t="str">
            <v>TASA FIJA</v>
          </cell>
          <cell r="M3621" t="str">
            <v>Argentina</v>
          </cell>
          <cell r="Q3621" t="str">
            <v>Mercado</v>
          </cell>
          <cell r="R3621">
            <v>2120.2848490000001</v>
          </cell>
          <cell r="S3621">
            <v>0</v>
          </cell>
          <cell r="T3621">
            <v>0</v>
          </cell>
          <cell r="U3621">
            <v>2120.2848490000001</v>
          </cell>
          <cell r="V3621">
            <v>0</v>
          </cell>
          <cell r="W3621">
            <v>0</v>
          </cell>
          <cell r="X3621">
            <v>2120.2848490000001</v>
          </cell>
          <cell r="Y3621">
            <v>0</v>
          </cell>
          <cell r="Z3621">
            <v>0</v>
          </cell>
          <cell r="AA3621"/>
          <cell r="AB3621"/>
          <cell r="AC3621"/>
          <cell r="AD3621"/>
          <cell r="AE3621"/>
          <cell r="AF3621"/>
          <cell r="AG3621"/>
          <cell r="AH3621"/>
          <cell r="AI3621"/>
          <cell r="AJ3621"/>
          <cell r="AK3621"/>
          <cell r="AL3621"/>
        </row>
        <row r="3622">
          <cell r="D3622" t="str">
            <v>USD</v>
          </cell>
          <cell r="J3622" t="str">
            <v>BONAR USD</v>
          </cell>
          <cell r="L3622" t="str">
            <v>TASA FIJA</v>
          </cell>
          <cell r="M3622" t="str">
            <v>Argentina</v>
          </cell>
          <cell r="Q3622" t="str">
            <v>Mercado</v>
          </cell>
          <cell r="R3622">
            <v>2720.7815150000001</v>
          </cell>
          <cell r="S3622">
            <v>0</v>
          </cell>
          <cell r="T3622">
            <v>0</v>
          </cell>
          <cell r="U3622">
            <v>2720.7815150000001</v>
          </cell>
          <cell r="V3622">
            <v>0</v>
          </cell>
          <cell r="W3622">
            <v>0</v>
          </cell>
          <cell r="X3622">
            <v>2720.7815150000001</v>
          </cell>
          <cell r="Y3622">
            <v>0</v>
          </cell>
          <cell r="Z3622">
            <v>0</v>
          </cell>
          <cell r="AA3622"/>
          <cell r="AB3622"/>
          <cell r="AC3622"/>
          <cell r="AD3622"/>
          <cell r="AE3622"/>
          <cell r="AF3622"/>
          <cell r="AG3622"/>
          <cell r="AH3622"/>
          <cell r="AI3622"/>
          <cell r="AJ3622"/>
          <cell r="AK3622"/>
          <cell r="AL3622"/>
        </row>
        <row r="3623">
          <cell r="D3623" t="str">
            <v>USD</v>
          </cell>
          <cell r="J3623" t="str">
            <v>BONAR USD</v>
          </cell>
          <cell r="L3623" t="str">
            <v>TASA FIJA</v>
          </cell>
          <cell r="M3623" t="str">
            <v>Argentina</v>
          </cell>
          <cell r="Q3623" t="str">
            <v>Mercado</v>
          </cell>
          <cell r="R3623">
            <v>2947.5606670000002</v>
          </cell>
          <cell r="S3623">
            <v>0</v>
          </cell>
          <cell r="T3623">
            <v>0</v>
          </cell>
          <cell r="U3623">
            <v>2947.5606669999997</v>
          </cell>
          <cell r="V3623">
            <v>0</v>
          </cell>
          <cell r="W3623">
            <v>0</v>
          </cell>
          <cell r="X3623">
            <v>2947.5606669999997</v>
          </cell>
          <cell r="Y3623">
            <v>0</v>
          </cell>
          <cell r="Z3623">
            <v>0</v>
          </cell>
          <cell r="AA3623"/>
          <cell r="AB3623"/>
          <cell r="AC3623"/>
          <cell r="AD3623"/>
          <cell r="AE3623"/>
          <cell r="AF3623"/>
          <cell r="AG3623"/>
          <cell r="AH3623"/>
          <cell r="AI3623"/>
          <cell r="AJ3623"/>
          <cell r="AK3623"/>
          <cell r="AL3623"/>
        </row>
        <row r="3624">
          <cell r="D3624" t="str">
            <v>USD</v>
          </cell>
          <cell r="J3624" t="str">
            <v>BONAR USD</v>
          </cell>
          <cell r="L3624" t="str">
            <v>TASA FIJA</v>
          </cell>
          <cell r="M3624" t="str">
            <v>Argentina</v>
          </cell>
          <cell r="Q3624" t="str">
            <v>Mercado</v>
          </cell>
          <cell r="R3624">
            <v>4497.7534109999997</v>
          </cell>
          <cell r="S3624">
            <v>0</v>
          </cell>
          <cell r="T3624">
            <v>0</v>
          </cell>
          <cell r="U3624">
            <v>4497.7534110000006</v>
          </cell>
          <cell r="V3624">
            <v>0</v>
          </cell>
          <cell r="W3624">
            <v>0</v>
          </cell>
          <cell r="X3624">
            <v>4497.7534110000006</v>
          </cell>
          <cell r="Y3624">
            <v>0</v>
          </cell>
          <cell r="Z3624">
            <v>0</v>
          </cell>
          <cell r="AA3624"/>
          <cell r="AB3624"/>
          <cell r="AC3624"/>
          <cell r="AD3624"/>
          <cell r="AE3624"/>
          <cell r="AF3624"/>
          <cell r="AG3624"/>
          <cell r="AH3624"/>
          <cell r="AI3624"/>
          <cell r="AJ3624"/>
          <cell r="AK3624"/>
          <cell r="AL3624"/>
        </row>
        <row r="3625">
          <cell r="D3625" t="str">
            <v>USD</v>
          </cell>
          <cell r="J3625" t="str">
            <v>BONAR USD</v>
          </cell>
          <cell r="L3625" t="str">
            <v>TASA FIJA</v>
          </cell>
          <cell r="M3625" t="str">
            <v>Argentina</v>
          </cell>
          <cell r="Q3625" t="str">
            <v>Mercado</v>
          </cell>
          <cell r="R3625">
            <v>4510.4625749999996</v>
          </cell>
          <cell r="S3625">
            <v>0</v>
          </cell>
          <cell r="T3625">
            <v>0</v>
          </cell>
          <cell r="U3625">
            <v>4510.4625750000005</v>
          </cell>
          <cell r="V3625">
            <v>0</v>
          </cell>
          <cell r="W3625">
            <v>0</v>
          </cell>
          <cell r="X3625">
            <v>4510.4625750000005</v>
          </cell>
          <cell r="Y3625">
            <v>0</v>
          </cell>
          <cell r="Z3625">
            <v>0</v>
          </cell>
          <cell r="AA3625"/>
          <cell r="AB3625"/>
          <cell r="AC3625"/>
          <cell r="AD3625"/>
          <cell r="AE3625"/>
          <cell r="AF3625"/>
          <cell r="AG3625"/>
          <cell r="AH3625"/>
          <cell r="AI3625"/>
          <cell r="AJ3625"/>
          <cell r="AK3625"/>
          <cell r="AL3625"/>
        </row>
        <row r="3626">
          <cell r="D3626" t="str">
            <v>USD</v>
          </cell>
          <cell r="J3626" t="str">
            <v>BONAR USD</v>
          </cell>
          <cell r="L3626" t="str">
            <v>TASA FIJA</v>
          </cell>
          <cell r="M3626" t="str">
            <v>Argentina</v>
          </cell>
          <cell r="Q3626" t="str">
            <v>Mercado</v>
          </cell>
          <cell r="R3626">
            <v>4690.4995630000003</v>
          </cell>
          <cell r="S3626">
            <v>0</v>
          </cell>
          <cell r="T3626">
            <v>0</v>
          </cell>
          <cell r="U3626">
            <v>4690.4995630000003</v>
          </cell>
          <cell r="V3626">
            <v>0</v>
          </cell>
          <cell r="W3626">
            <v>0</v>
          </cell>
          <cell r="X3626">
            <v>4690.4995630000003</v>
          </cell>
          <cell r="Y3626">
            <v>0</v>
          </cell>
          <cell r="Z3626">
            <v>0</v>
          </cell>
          <cell r="AA3626"/>
          <cell r="AB3626"/>
          <cell r="AC3626"/>
          <cell r="AD3626"/>
          <cell r="AE3626"/>
          <cell r="AF3626"/>
          <cell r="AG3626"/>
          <cell r="AH3626"/>
          <cell r="AI3626"/>
          <cell r="AJ3626"/>
          <cell r="AK3626"/>
          <cell r="AL3626"/>
        </row>
        <row r="3627">
          <cell r="D3627" t="str">
            <v>USD</v>
          </cell>
          <cell r="J3627" t="str">
            <v>BONAR USD</v>
          </cell>
          <cell r="L3627" t="str">
            <v>TASA FIJA</v>
          </cell>
          <cell r="M3627" t="str">
            <v>Argentina</v>
          </cell>
          <cell r="Q3627" t="str">
            <v>Mercado</v>
          </cell>
          <cell r="R3627">
            <v>6634.2127849999997</v>
          </cell>
          <cell r="S3627">
            <v>0</v>
          </cell>
          <cell r="T3627">
            <v>0</v>
          </cell>
          <cell r="U3627">
            <v>6634.2127845699997</v>
          </cell>
          <cell r="V3627">
            <v>0</v>
          </cell>
          <cell r="W3627">
            <v>0</v>
          </cell>
          <cell r="X3627">
            <v>6634.2127849999997</v>
          </cell>
          <cell r="Y3627">
            <v>0</v>
          </cell>
          <cell r="Z3627">
            <v>0</v>
          </cell>
          <cell r="AA3627"/>
          <cell r="AB3627"/>
          <cell r="AC3627"/>
          <cell r="AD3627"/>
          <cell r="AE3627"/>
          <cell r="AF3627"/>
          <cell r="AG3627"/>
          <cell r="AH3627"/>
          <cell r="AI3627"/>
          <cell r="AJ3627"/>
          <cell r="AK3627"/>
          <cell r="AL3627"/>
        </row>
        <row r="3628">
          <cell r="D3628" t="str">
            <v>UCP</v>
          </cell>
          <cell r="J3628" t="str">
            <v>BONCER</v>
          </cell>
          <cell r="L3628" t="str">
            <v>TASA FIJA</v>
          </cell>
          <cell r="M3628" t="str">
            <v>Argentina</v>
          </cell>
          <cell r="Q3628" t="str">
            <v>Mercado</v>
          </cell>
          <cell r="R3628">
            <v>1023.0092340000001</v>
          </cell>
          <cell r="S3628">
            <v>0</v>
          </cell>
          <cell r="T3628">
            <v>0</v>
          </cell>
          <cell r="U3628">
            <v>1019.015971198</v>
          </cell>
          <cell r="V3628">
            <v>0</v>
          </cell>
          <cell r="W3628">
            <v>0</v>
          </cell>
          <cell r="X3628">
            <v>775.19752700000004</v>
          </cell>
          <cell r="Y3628">
            <v>0</v>
          </cell>
          <cell r="Z3628">
            <v>0</v>
          </cell>
          <cell r="AA3628"/>
          <cell r="AB3628"/>
          <cell r="AC3628"/>
          <cell r="AD3628"/>
          <cell r="AE3628"/>
          <cell r="AF3628"/>
          <cell r="AG3628"/>
          <cell r="AH3628"/>
          <cell r="AI3628"/>
          <cell r="AJ3628"/>
          <cell r="AK3628"/>
          <cell r="AL3628"/>
        </row>
        <row r="3629">
          <cell r="D3629" t="str">
            <v>UCP</v>
          </cell>
          <cell r="J3629" t="str">
            <v>BONCER</v>
          </cell>
          <cell r="L3629" t="str">
            <v>TASA FIJA</v>
          </cell>
          <cell r="M3629" t="str">
            <v>Argentina</v>
          </cell>
          <cell r="Q3629" t="str">
            <v>Mercado</v>
          </cell>
          <cell r="R3629">
            <v>1129.544314</v>
          </cell>
          <cell r="S3629">
            <v>0</v>
          </cell>
          <cell r="T3629">
            <v>0</v>
          </cell>
          <cell r="U3629">
            <v>1125.1351973430001</v>
          </cell>
          <cell r="V3629">
            <v>0</v>
          </cell>
          <cell r="W3629">
            <v>0</v>
          </cell>
          <cell r="X3629">
            <v>855.92576300000007</v>
          </cell>
          <cell r="Y3629">
            <v>0</v>
          </cell>
          <cell r="Z3629">
            <v>0</v>
          </cell>
          <cell r="AA3629"/>
          <cell r="AB3629"/>
          <cell r="AC3629"/>
          <cell r="AD3629"/>
          <cell r="AE3629"/>
          <cell r="AF3629"/>
          <cell r="AG3629"/>
          <cell r="AH3629"/>
          <cell r="AI3629"/>
          <cell r="AJ3629"/>
          <cell r="AK3629"/>
          <cell r="AL3629"/>
        </row>
        <row r="3630">
          <cell r="D3630" t="str">
            <v>UCP</v>
          </cell>
          <cell r="J3630" t="str">
            <v>BONCER</v>
          </cell>
          <cell r="L3630" t="str">
            <v>TASA FIJA</v>
          </cell>
          <cell r="M3630" t="str">
            <v>Argentina</v>
          </cell>
          <cell r="Q3630" t="str">
            <v>Mercado</v>
          </cell>
          <cell r="R3630">
            <v>1141.5448240000001</v>
          </cell>
          <cell r="S3630">
            <v>0</v>
          </cell>
          <cell r="T3630">
            <v>0</v>
          </cell>
          <cell r="U3630">
            <v>1137.088864073</v>
          </cell>
          <cell r="V3630">
            <v>0</v>
          </cell>
          <cell r="W3630">
            <v>0</v>
          </cell>
          <cell r="X3630">
            <v>865.01929299999995</v>
          </cell>
          <cell r="Y3630">
            <v>0</v>
          </cell>
          <cell r="Z3630">
            <v>0</v>
          </cell>
          <cell r="AA3630"/>
          <cell r="AB3630"/>
          <cell r="AC3630"/>
          <cell r="AD3630"/>
          <cell r="AE3630"/>
          <cell r="AF3630"/>
          <cell r="AG3630"/>
          <cell r="AH3630"/>
          <cell r="AI3630"/>
          <cell r="AJ3630"/>
          <cell r="AK3630"/>
          <cell r="AL3630"/>
        </row>
        <row r="3631">
          <cell r="D3631" t="str">
            <v>UCP</v>
          </cell>
          <cell r="J3631" t="str">
            <v>BONCER</v>
          </cell>
          <cell r="L3631" t="str">
            <v>TASA FIJA</v>
          </cell>
          <cell r="M3631" t="str">
            <v>Argentina</v>
          </cell>
          <cell r="Q3631" t="str">
            <v>Mercado</v>
          </cell>
          <cell r="R3631">
            <v>3257.4242730000001</v>
          </cell>
          <cell r="S3631">
            <v>0</v>
          </cell>
          <cell r="T3631">
            <v>0</v>
          </cell>
          <cell r="U3631">
            <v>3244.7090896700001</v>
          </cell>
          <cell r="V3631">
            <v>0</v>
          </cell>
          <cell r="W3631">
            <v>0</v>
          </cell>
          <cell r="X3631">
            <v>2468.3523450000002</v>
          </cell>
          <cell r="Y3631">
            <v>0</v>
          </cell>
          <cell r="Z3631">
            <v>0</v>
          </cell>
          <cell r="AA3631"/>
          <cell r="AB3631"/>
          <cell r="AC3631"/>
          <cell r="AD3631"/>
          <cell r="AE3631"/>
          <cell r="AF3631"/>
          <cell r="AG3631"/>
          <cell r="AH3631"/>
          <cell r="AI3631"/>
          <cell r="AJ3631"/>
          <cell r="AK3631"/>
          <cell r="AL3631"/>
        </row>
        <row r="3632">
          <cell r="D3632" t="str">
            <v>UCP</v>
          </cell>
          <cell r="J3632" t="str">
            <v>BONCER</v>
          </cell>
          <cell r="L3632" t="str">
            <v>TASA FIJA</v>
          </cell>
          <cell r="M3632" t="str">
            <v>Argentina</v>
          </cell>
          <cell r="Q3632" t="str">
            <v>Mercado</v>
          </cell>
          <cell r="R3632">
            <v>5965.6878100000004</v>
          </cell>
          <cell r="S3632">
            <v>0</v>
          </cell>
          <cell r="T3632">
            <v>0</v>
          </cell>
          <cell r="U3632">
            <v>5942.4010624270004</v>
          </cell>
          <cell r="V3632">
            <v>0</v>
          </cell>
          <cell r="W3632">
            <v>0</v>
          </cell>
          <cell r="X3632">
            <v>4520.5715499999997</v>
          </cell>
          <cell r="Y3632">
            <v>0</v>
          </cell>
          <cell r="Z3632">
            <v>0</v>
          </cell>
          <cell r="AA3632"/>
          <cell r="AB3632"/>
          <cell r="AC3632"/>
          <cell r="AD3632"/>
          <cell r="AE3632"/>
          <cell r="AF3632"/>
          <cell r="AG3632"/>
          <cell r="AH3632"/>
          <cell r="AI3632"/>
          <cell r="AJ3632"/>
          <cell r="AK3632"/>
          <cell r="AL3632"/>
        </row>
        <row r="3633">
          <cell r="D3633" t="str">
            <v>ARP</v>
          </cell>
          <cell r="J3633" t="str">
            <v>BONTE</v>
          </cell>
          <cell r="L3633" t="str">
            <v>TASA FIJA</v>
          </cell>
          <cell r="M3633" t="str">
            <v>Argentina</v>
          </cell>
          <cell r="Q3633" t="str">
            <v>Mercado</v>
          </cell>
          <cell r="R3633">
            <v>1472.3793410000001</v>
          </cell>
          <cell r="S3633">
            <v>0</v>
          </cell>
          <cell r="T3633">
            <v>0</v>
          </cell>
          <cell r="U3633">
            <v>1424.689759353</v>
          </cell>
          <cell r="V3633">
            <v>0</v>
          </cell>
          <cell r="W3633">
            <v>0</v>
          </cell>
          <cell r="X3633">
            <v>1057.9771479999999</v>
          </cell>
          <cell r="Y3633">
            <v>0</v>
          </cell>
          <cell r="Z3633">
            <v>0</v>
          </cell>
          <cell r="AA3633"/>
          <cell r="AB3633"/>
          <cell r="AC3633"/>
          <cell r="AD3633"/>
          <cell r="AE3633"/>
          <cell r="AF3633"/>
          <cell r="AG3633"/>
          <cell r="AH3633"/>
          <cell r="AI3633"/>
          <cell r="AJ3633"/>
          <cell r="AK3633"/>
          <cell r="AL3633"/>
        </row>
        <row r="3634">
          <cell r="D3634" t="str">
            <v>ARP</v>
          </cell>
          <cell r="J3634" t="str">
            <v>BONTE</v>
          </cell>
          <cell r="L3634" t="str">
            <v>TASA FIJA</v>
          </cell>
          <cell r="M3634" t="str">
            <v>Argentina</v>
          </cell>
          <cell r="Q3634" t="str">
            <v>Mercado</v>
          </cell>
          <cell r="R3634">
            <v>1511.2584730000001</v>
          </cell>
          <cell r="S3634">
            <v>0</v>
          </cell>
          <cell r="T3634">
            <v>0</v>
          </cell>
          <cell r="U3634">
            <v>1462.3096171350001</v>
          </cell>
          <cell r="V3634">
            <v>0</v>
          </cell>
          <cell r="W3634">
            <v>0</v>
          </cell>
          <cell r="X3634">
            <v>1085.9137209999999</v>
          </cell>
          <cell r="Y3634">
            <v>0</v>
          </cell>
          <cell r="Z3634">
            <v>0</v>
          </cell>
          <cell r="AA3634"/>
          <cell r="AB3634"/>
          <cell r="AC3634"/>
          <cell r="AD3634"/>
          <cell r="AE3634"/>
          <cell r="AF3634"/>
          <cell r="AG3634"/>
          <cell r="AH3634"/>
          <cell r="AI3634"/>
          <cell r="AJ3634"/>
          <cell r="AK3634"/>
          <cell r="AL3634"/>
        </row>
        <row r="3635">
          <cell r="D3635" t="str">
            <v>ARP</v>
          </cell>
          <cell r="J3635" t="str">
            <v>BONTE</v>
          </cell>
          <cell r="L3635" t="str">
            <v>TASA FIJA</v>
          </cell>
          <cell r="M3635" t="str">
            <v>Argentina</v>
          </cell>
          <cell r="Q3635" t="str">
            <v>Mercado</v>
          </cell>
          <cell r="R3635">
            <v>2274.996024</v>
          </cell>
          <cell r="S3635">
            <v>0</v>
          </cell>
          <cell r="T3635">
            <v>0</v>
          </cell>
          <cell r="U3635">
            <v>2201.3101159809999</v>
          </cell>
          <cell r="V3635">
            <v>0</v>
          </cell>
          <cell r="W3635">
            <v>0</v>
          </cell>
          <cell r="X3635">
            <v>1634.696805</v>
          </cell>
          <cell r="Y3635">
            <v>0</v>
          </cell>
          <cell r="Z3635">
            <v>0</v>
          </cell>
          <cell r="AA3635"/>
          <cell r="AB3635"/>
          <cell r="AC3635"/>
          <cell r="AD3635"/>
          <cell r="AE3635"/>
          <cell r="AF3635"/>
          <cell r="AG3635"/>
          <cell r="AH3635"/>
          <cell r="AI3635"/>
          <cell r="AJ3635"/>
          <cell r="AK3635"/>
          <cell r="AL3635"/>
        </row>
        <row r="3636">
          <cell r="D3636" t="str">
            <v>ARP</v>
          </cell>
          <cell r="J3636" t="str">
            <v>BONTE</v>
          </cell>
          <cell r="L3636" t="str">
            <v>TASA FIJA</v>
          </cell>
          <cell r="M3636" t="str">
            <v>Argentina</v>
          </cell>
          <cell r="Q3636" t="str">
            <v>Mercado</v>
          </cell>
          <cell r="R3636">
            <v>2454.560446</v>
          </cell>
          <cell r="S3636">
            <v>0</v>
          </cell>
          <cell r="T3636">
            <v>0</v>
          </cell>
          <cell r="U3636">
            <v>2375.058541679</v>
          </cell>
          <cell r="V3636">
            <v>0</v>
          </cell>
          <cell r="W3636">
            <v>0</v>
          </cell>
          <cell r="X3636">
            <v>1763.7226939999998</v>
          </cell>
          <cell r="Y3636">
            <v>0</v>
          </cell>
          <cell r="Z3636">
            <v>0</v>
          </cell>
          <cell r="AA3636"/>
          <cell r="AB3636"/>
          <cell r="AC3636"/>
          <cell r="AD3636"/>
          <cell r="AE3636"/>
          <cell r="AF3636"/>
          <cell r="AG3636"/>
          <cell r="AH3636"/>
          <cell r="AI3636"/>
          <cell r="AJ3636"/>
          <cell r="AK3636"/>
          <cell r="AL3636"/>
        </row>
        <row r="3637">
          <cell r="D3637" t="str">
            <v>ARP</v>
          </cell>
          <cell r="J3637" t="str">
            <v>BONTE</v>
          </cell>
          <cell r="L3637" t="str">
            <v>TASA FIJA</v>
          </cell>
          <cell r="M3637" t="str">
            <v>Argentina</v>
          </cell>
          <cell r="Q3637" t="str">
            <v>Mercado</v>
          </cell>
          <cell r="R3637">
            <v>2940.251143</v>
          </cell>
          <cell r="S3637">
            <v>0</v>
          </cell>
          <cell r="T3637">
            <v>0</v>
          </cell>
          <cell r="U3637">
            <v>2845.017975755</v>
          </cell>
          <cell r="V3637">
            <v>0</v>
          </cell>
          <cell r="W3637">
            <v>0</v>
          </cell>
          <cell r="X3637">
            <v>2112.7154059999998</v>
          </cell>
          <cell r="Y3637">
            <v>0</v>
          </cell>
          <cell r="Z3637">
            <v>0</v>
          </cell>
          <cell r="AA3637"/>
          <cell r="AB3637"/>
          <cell r="AC3637"/>
          <cell r="AD3637"/>
          <cell r="AE3637"/>
          <cell r="AF3637"/>
          <cell r="AG3637"/>
          <cell r="AH3637"/>
          <cell r="AI3637"/>
          <cell r="AJ3637"/>
          <cell r="AK3637"/>
          <cell r="AL3637"/>
        </row>
        <row r="3638">
          <cell r="D3638" t="str">
            <v>USD</v>
          </cell>
          <cell r="J3638" t="str">
            <v>CLUB DE PARIS</v>
          </cell>
          <cell r="L3638" t="str">
            <v>TASA FIJA</v>
          </cell>
          <cell r="M3638" t="str">
            <v>Externa</v>
          </cell>
          <cell r="Q3638" t="str">
            <v>No mercado</v>
          </cell>
          <cell r="R3638">
            <v>1.2341E-2</v>
          </cell>
          <cell r="S3638">
            <v>0</v>
          </cell>
          <cell r="T3638">
            <v>0</v>
          </cell>
          <cell r="U3638">
            <v>1.2341419999999999E-2</v>
          </cell>
          <cell r="V3638">
            <v>0</v>
          </cell>
          <cell r="W3638">
            <v>0</v>
          </cell>
          <cell r="X3638">
            <v>1.2341E-2</v>
          </cell>
          <cell r="Y3638">
            <v>0</v>
          </cell>
          <cell r="Z3638">
            <v>0</v>
          </cell>
          <cell r="AA3638"/>
          <cell r="AB3638"/>
          <cell r="AC3638"/>
          <cell r="AD3638"/>
          <cell r="AE3638"/>
          <cell r="AF3638"/>
          <cell r="AG3638"/>
          <cell r="AH3638"/>
          <cell r="AI3638"/>
          <cell r="AJ3638"/>
          <cell r="AK3638"/>
          <cell r="AL3638"/>
        </row>
        <row r="3639">
          <cell r="D3639" t="str">
            <v>CHF</v>
          </cell>
          <cell r="J3639" t="str">
            <v>CLUB DE PARIS</v>
          </cell>
          <cell r="L3639" t="str">
            <v>TASA FIJA</v>
          </cell>
          <cell r="M3639" t="str">
            <v>Externa</v>
          </cell>
          <cell r="Q3639" t="str">
            <v>No mercado</v>
          </cell>
          <cell r="R3639">
            <v>2.2630999999999998E-2</v>
          </cell>
          <cell r="S3639">
            <v>0</v>
          </cell>
          <cell r="T3639">
            <v>0</v>
          </cell>
          <cell r="U3639">
            <v>2.2225201999999999E-2</v>
          </cell>
          <cell r="V3639">
            <v>0</v>
          </cell>
          <cell r="W3639">
            <v>0</v>
          </cell>
          <cell r="X3639">
            <v>2.2313E-2</v>
          </cell>
          <cell r="Y3639">
            <v>0</v>
          </cell>
          <cell r="Z3639">
            <v>0</v>
          </cell>
          <cell r="AA3639"/>
          <cell r="AB3639"/>
          <cell r="AC3639"/>
          <cell r="AD3639"/>
          <cell r="AE3639"/>
          <cell r="AF3639"/>
          <cell r="AG3639"/>
          <cell r="AH3639"/>
          <cell r="AI3639"/>
          <cell r="AJ3639"/>
          <cell r="AK3639"/>
          <cell r="AL3639"/>
        </row>
        <row r="3640">
          <cell r="D3640" t="str">
            <v>USD</v>
          </cell>
          <cell r="J3640" t="str">
            <v>CLUB DE PARIS</v>
          </cell>
          <cell r="L3640" t="str">
            <v>TASA FIJA</v>
          </cell>
          <cell r="M3640" t="str">
            <v>Externa</v>
          </cell>
          <cell r="Q3640" t="str">
            <v>No mercado</v>
          </cell>
          <cell r="R3640">
            <v>0.29059400000000002</v>
          </cell>
          <cell r="S3640">
            <v>0</v>
          </cell>
          <cell r="T3640">
            <v>0</v>
          </cell>
          <cell r="U3640">
            <v>0.29059385999999998</v>
          </cell>
          <cell r="V3640">
            <v>0</v>
          </cell>
          <cell r="W3640">
            <v>0</v>
          </cell>
          <cell r="X3640">
            <v>0.29059400000000002</v>
          </cell>
          <cell r="Y3640">
            <v>0</v>
          </cell>
          <cell r="Z3640">
            <v>0</v>
          </cell>
          <cell r="AA3640"/>
          <cell r="AB3640"/>
          <cell r="AC3640"/>
          <cell r="AD3640"/>
          <cell r="AE3640"/>
          <cell r="AF3640"/>
          <cell r="AG3640"/>
          <cell r="AH3640"/>
          <cell r="AI3640"/>
          <cell r="AJ3640"/>
          <cell r="AK3640"/>
          <cell r="AL3640"/>
        </row>
        <row r="3641">
          <cell r="D3641" t="str">
            <v>EUR</v>
          </cell>
          <cell r="J3641" t="str">
            <v>CLUB DE PARIS</v>
          </cell>
          <cell r="L3641" t="str">
            <v>TASA FIJA</v>
          </cell>
          <cell r="M3641" t="str">
            <v>Externa</v>
          </cell>
          <cell r="Q3641" t="str">
            <v>No mercado</v>
          </cell>
          <cell r="R3641">
            <v>0.553948</v>
          </cell>
          <cell r="S3641">
            <v>0</v>
          </cell>
          <cell r="T3641">
            <v>0</v>
          </cell>
          <cell r="U3641">
            <v>0.53995325199999999</v>
          </cell>
          <cell r="V3641">
            <v>0</v>
          </cell>
          <cell r="W3641">
            <v>0</v>
          </cell>
          <cell r="X3641">
            <v>0.53550300000000006</v>
          </cell>
          <cell r="Y3641">
            <v>0</v>
          </cell>
          <cell r="Z3641">
            <v>0</v>
          </cell>
          <cell r="AA3641"/>
          <cell r="AB3641"/>
          <cell r="AC3641"/>
          <cell r="AD3641"/>
          <cell r="AE3641"/>
          <cell r="AF3641"/>
          <cell r="AG3641"/>
          <cell r="AH3641"/>
          <cell r="AI3641"/>
          <cell r="AJ3641"/>
          <cell r="AK3641"/>
          <cell r="AL3641"/>
        </row>
        <row r="3642">
          <cell r="D3642" t="str">
            <v>DKK</v>
          </cell>
          <cell r="J3642" t="str">
            <v>CLUB DE PARIS</v>
          </cell>
          <cell r="L3642" t="str">
            <v>TASA FIJA</v>
          </cell>
          <cell r="M3642" t="str">
            <v>Externa</v>
          </cell>
          <cell r="Q3642" t="str">
            <v>No mercado</v>
          </cell>
          <cell r="R3642">
            <v>0.76861100000000004</v>
          </cell>
          <cell r="S3642">
            <v>0</v>
          </cell>
          <cell r="T3642">
            <v>0</v>
          </cell>
          <cell r="U3642">
            <v>0.74876158399999992</v>
          </cell>
          <cell r="V3642">
            <v>0</v>
          </cell>
          <cell r="W3642">
            <v>0</v>
          </cell>
          <cell r="X3642">
            <v>0.74371699999999996</v>
          </cell>
          <cell r="Y3642">
            <v>0</v>
          </cell>
          <cell r="Z3642">
            <v>0</v>
          </cell>
          <cell r="AA3642"/>
          <cell r="AB3642"/>
          <cell r="AC3642"/>
          <cell r="AD3642"/>
          <cell r="AE3642"/>
          <cell r="AF3642"/>
          <cell r="AG3642"/>
          <cell r="AH3642"/>
          <cell r="AI3642"/>
          <cell r="AJ3642"/>
          <cell r="AK3642"/>
          <cell r="AL3642"/>
        </row>
        <row r="3643">
          <cell r="D3643" t="str">
            <v>USD</v>
          </cell>
          <cell r="J3643" t="str">
            <v>CLUB DE PARIS</v>
          </cell>
          <cell r="L3643" t="str">
            <v>TASA FIJA</v>
          </cell>
          <cell r="M3643" t="str">
            <v>Externa</v>
          </cell>
          <cell r="Q3643" t="str">
            <v>No mercado</v>
          </cell>
          <cell r="R3643">
            <v>0.86743000000000003</v>
          </cell>
          <cell r="S3643">
            <v>0</v>
          </cell>
          <cell r="T3643">
            <v>0</v>
          </cell>
          <cell r="U3643">
            <v>0.86742965999999999</v>
          </cell>
          <cell r="V3643">
            <v>0</v>
          </cell>
          <cell r="W3643">
            <v>0</v>
          </cell>
          <cell r="X3643">
            <v>0.86742999999999992</v>
          </cell>
          <cell r="Y3643">
            <v>0</v>
          </cell>
          <cell r="Z3643">
            <v>0</v>
          </cell>
          <cell r="AA3643"/>
          <cell r="AB3643"/>
          <cell r="AC3643"/>
          <cell r="AD3643"/>
          <cell r="AE3643"/>
          <cell r="AF3643"/>
          <cell r="AG3643"/>
          <cell r="AH3643"/>
          <cell r="AI3643"/>
          <cell r="AJ3643"/>
          <cell r="AK3643"/>
          <cell r="AL3643"/>
        </row>
        <row r="3644">
          <cell r="D3644" t="str">
            <v>SEK</v>
          </cell>
          <cell r="J3644" t="str">
            <v>CLUB DE PARIS</v>
          </cell>
          <cell r="L3644" t="str">
            <v>TASA FIJA</v>
          </cell>
          <cell r="M3644" t="str">
            <v>Externa</v>
          </cell>
          <cell r="Q3644" t="str">
            <v>No mercado</v>
          </cell>
          <cell r="R3644">
            <v>1.062541</v>
          </cell>
          <cell r="S3644">
            <v>0</v>
          </cell>
          <cell r="T3644">
            <v>0</v>
          </cell>
          <cell r="U3644">
            <v>1.022188586</v>
          </cell>
          <cell r="V3644">
            <v>0</v>
          </cell>
          <cell r="W3644">
            <v>0</v>
          </cell>
          <cell r="X3644">
            <v>1.00451</v>
          </cell>
          <cell r="Y3644">
            <v>0</v>
          </cell>
          <cell r="Z3644">
            <v>0</v>
          </cell>
          <cell r="AA3644"/>
          <cell r="AB3644"/>
          <cell r="AC3644"/>
          <cell r="AD3644"/>
          <cell r="AE3644"/>
          <cell r="AF3644"/>
          <cell r="AG3644"/>
          <cell r="AH3644"/>
          <cell r="AI3644"/>
          <cell r="AJ3644"/>
          <cell r="AK3644"/>
          <cell r="AL3644"/>
        </row>
        <row r="3645">
          <cell r="D3645" t="str">
            <v>USD</v>
          </cell>
          <cell r="J3645" t="str">
            <v>CLUB DE PARIS</v>
          </cell>
          <cell r="L3645" t="str">
            <v>TASA FIJA</v>
          </cell>
          <cell r="M3645" t="str">
            <v>Externa</v>
          </cell>
          <cell r="Q3645" t="str">
            <v>No mercado</v>
          </cell>
          <cell r="R3645">
            <v>1.582754</v>
          </cell>
          <cell r="S3645">
            <v>0</v>
          </cell>
          <cell r="T3645">
            <v>0</v>
          </cell>
          <cell r="U3645">
            <v>1.58275418</v>
          </cell>
          <cell r="V3645">
            <v>0</v>
          </cell>
          <cell r="W3645">
            <v>0</v>
          </cell>
          <cell r="X3645">
            <v>1.582754</v>
          </cell>
          <cell r="Y3645">
            <v>0</v>
          </cell>
          <cell r="Z3645">
            <v>0</v>
          </cell>
          <cell r="AA3645"/>
          <cell r="AB3645"/>
          <cell r="AC3645"/>
          <cell r="AD3645"/>
          <cell r="AE3645"/>
          <cell r="AF3645"/>
          <cell r="AG3645"/>
          <cell r="AH3645"/>
          <cell r="AI3645"/>
          <cell r="AJ3645"/>
          <cell r="AK3645"/>
          <cell r="AL3645"/>
        </row>
        <row r="3646">
          <cell r="D3646" t="str">
            <v>USD</v>
          </cell>
          <cell r="J3646" t="str">
            <v>CLUB DE PARIS</v>
          </cell>
          <cell r="L3646" t="str">
            <v>TASA FIJA</v>
          </cell>
          <cell r="M3646" t="str">
            <v>Externa</v>
          </cell>
          <cell r="Q3646" t="str">
            <v>No mercado</v>
          </cell>
          <cell r="R3646">
            <v>1.965703</v>
          </cell>
          <cell r="S3646">
            <v>0</v>
          </cell>
          <cell r="T3646">
            <v>0</v>
          </cell>
          <cell r="U3646">
            <v>1.96570296</v>
          </cell>
          <cell r="V3646">
            <v>0</v>
          </cell>
          <cell r="W3646">
            <v>0</v>
          </cell>
          <cell r="X3646">
            <v>1.965703</v>
          </cell>
          <cell r="Y3646">
            <v>0</v>
          </cell>
          <cell r="Z3646">
            <v>0</v>
          </cell>
          <cell r="AA3646"/>
          <cell r="AB3646"/>
          <cell r="AC3646"/>
          <cell r="AD3646"/>
          <cell r="AE3646"/>
          <cell r="AF3646"/>
          <cell r="AG3646"/>
          <cell r="AH3646"/>
          <cell r="AI3646"/>
          <cell r="AJ3646"/>
          <cell r="AK3646"/>
          <cell r="AL3646"/>
        </row>
        <row r="3647">
          <cell r="D3647" t="str">
            <v>USD</v>
          </cell>
          <cell r="J3647" t="str">
            <v>CLUB DE PARIS</v>
          </cell>
          <cell r="L3647" t="str">
            <v>TASA FIJA</v>
          </cell>
          <cell r="M3647" t="str">
            <v>Externa</v>
          </cell>
          <cell r="Q3647" t="str">
            <v>No mercado</v>
          </cell>
          <cell r="R3647">
            <v>2.4686300000000001</v>
          </cell>
          <cell r="S3647">
            <v>0</v>
          </cell>
          <cell r="T3647">
            <v>0</v>
          </cell>
          <cell r="U3647">
            <v>2.4686299199999997</v>
          </cell>
          <cell r="V3647">
            <v>0</v>
          </cell>
          <cell r="W3647">
            <v>0</v>
          </cell>
          <cell r="X3647">
            <v>2.4686300000000001</v>
          </cell>
          <cell r="Y3647">
            <v>0</v>
          </cell>
          <cell r="Z3647">
            <v>0</v>
          </cell>
          <cell r="AA3647"/>
          <cell r="AB3647"/>
          <cell r="AC3647"/>
          <cell r="AD3647"/>
          <cell r="AE3647"/>
          <cell r="AF3647"/>
          <cell r="AG3647"/>
          <cell r="AH3647"/>
          <cell r="AI3647"/>
          <cell r="AJ3647"/>
          <cell r="AK3647"/>
          <cell r="AL3647"/>
        </row>
        <row r="3648">
          <cell r="D3648" t="str">
            <v>EUR</v>
          </cell>
          <cell r="J3648" t="str">
            <v>CLUB DE PARIS</v>
          </cell>
          <cell r="L3648" t="str">
            <v>TASA FIJA</v>
          </cell>
          <cell r="M3648" t="str">
            <v>Externa</v>
          </cell>
          <cell r="Q3648" t="str">
            <v>No mercado</v>
          </cell>
          <cell r="R3648">
            <v>2.5684710000000002</v>
          </cell>
          <cell r="S3648">
            <v>0</v>
          </cell>
          <cell r="T3648">
            <v>0</v>
          </cell>
          <cell r="U3648">
            <v>2.5035836680000001</v>
          </cell>
          <cell r="V3648">
            <v>0</v>
          </cell>
          <cell r="W3648">
            <v>0</v>
          </cell>
          <cell r="X3648">
            <v>2.4829499999999998</v>
          </cell>
          <cell r="Y3648">
            <v>0</v>
          </cell>
          <cell r="Z3648">
            <v>0</v>
          </cell>
          <cell r="AA3648"/>
          <cell r="AB3648"/>
          <cell r="AC3648"/>
          <cell r="AD3648"/>
          <cell r="AE3648"/>
          <cell r="AF3648"/>
          <cell r="AG3648"/>
          <cell r="AH3648"/>
          <cell r="AI3648"/>
          <cell r="AJ3648"/>
          <cell r="AK3648"/>
          <cell r="AL3648"/>
        </row>
        <row r="3649">
          <cell r="D3649" t="str">
            <v>USD</v>
          </cell>
          <cell r="J3649" t="str">
            <v>CLUB DE PARIS</v>
          </cell>
          <cell r="L3649" t="str">
            <v>TASA FIJA</v>
          </cell>
          <cell r="M3649" t="str">
            <v>Externa</v>
          </cell>
          <cell r="Q3649" t="str">
            <v>No mercado</v>
          </cell>
          <cell r="R3649">
            <v>2.9200699999999999</v>
          </cell>
          <cell r="S3649">
            <v>0</v>
          </cell>
          <cell r="T3649">
            <v>0</v>
          </cell>
          <cell r="U3649">
            <v>2.9200698000000003</v>
          </cell>
          <cell r="V3649">
            <v>0</v>
          </cell>
          <cell r="W3649">
            <v>0</v>
          </cell>
          <cell r="X3649">
            <v>2.9200699999999999</v>
          </cell>
          <cell r="Y3649">
            <v>0</v>
          </cell>
          <cell r="Z3649">
            <v>0</v>
          </cell>
          <cell r="AA3649"/>
          <cell r="AB3649"/>
          <cell r="AC3649"/>
          <cell r="AD3649"/>
          <cell r="AE3649"/>
          <cell r="AF3649"/>
          <cell r="AG3649"/>
          <cell r="AH3649"/>
          <cell r="AI3649"/>
          <cell r="AJ3649"/>
          <cell r="AK3649"/>
          <cell r="AL3649"/>
        </row>
        <row r="3650">
          <cell r="D3650" t="str">
            <v>EUR</v>
          </cell>
          <cell r="J3650" t="str">
            <v>CLUB DE PARIS</v>
          </cell>
          <cell r="L3650" t="str">
            <v>TASA FIJA</v>
          </cell>
          <cell r="M3650" t="str">
            <v>Externa</v>
          </cell>
          <cell r="Q3650" t="str">
            <v>No mercado</v>
          </cell>
          <cell r="R3650">
            <v>3.4863960000000005</v>
          </cell>
          <cell r="S3650">
            <v>0</v>
          </cell>
          <cell r="T3650">
            <v>0</v>
          </cell>
          <cell r="U3650">
            <v>3.3983185819999999</v>
          </cell>
          <cell r="V3650">
            <v>0</v>
          </cell>
          <cell r="W3650">
            <v>0</v>
          </cell>
          <cell r="X3650">
            <v>3.3703099999999999</v>
          </cell>
          <cell r="Y3650">
            <v>0</v>
          </cell>
          <cell r="Z3650">
            <v>0</v>
          </cell>
          <cell r="AA3650"/>
          <cell r="AB3650"/>
          <cell r="AC3650"/>
          <cell r="AD3650"/>
          <cell r="AE3650"/>
          <cell r="AF3650"/>
          <cell r="AG3650"/>
          <cell r="AH3650"/>
          <cell r="AI3650"/>
          <cell r="AJ3650"/>
          <cell r="AK3650"/>
          <cell r="AL3650"/>
        </row>
        <row r="3651">
          <cell r="D3651" t="str">
            <v>USD</v>
          </cell>
          <cell r="J3651" t="str">
            <v>CLUB DE PARIS</v>
          </cell>
          <cell r="L3651" t="str">
            <v>TASA FIJA</v>
          </cell>
          <cell r="M3651" t="str">
            <v>Externa</v>
          </cell>
          <cell r="Q3651" t="str">
            <v>No mercado</v>
          </cell>
          <cell r="R3651">
            <v>3.650163</v>
          </cell>
          <cell r="S3651">
            <v>0</v>
          </cell>
          <cell r="T3651">
            <v>0</v>
          </cell>
          <cell r="U3651">
            <v>3.6501631400000001</v>
          </cell>
          <cell r="V3651">
            <v>0</v>
          </cell>
          <cell r="W3651">
            <v>0</v>
          </cell>
          <cell r="X3651">
            <v>3.650163</v>
          </cell>
          <cell r="Y3651">
            <v>0</v>
          </cell>
          <cell r="Z3651">
            <v>0</v>
          </cell>
          <cell r="AA3651"/>
          <cell r="AB3651"/>
          <cell r="AC3651"/>
          <cell r="AD3651"/>
          <cell r="AE3651"/>
          <cell r="AF3651"/>
          <cell r="AG3651"/>
          <cell r="AH3651"/>
          <cell r="AI3651"/>
          <cell r="AJ3651"/>
          <cell r="AK3651"/>
          <cell r="AL3651"/>
        </row>
        <row r="3652">
          <cell r="D3652" t="str">
            <v>USD</v>
          </cell>
          <cell r="J3652" t="str">
            <v>CLUB DE PARIS</v>
          </cell>
          <cell r="L3652" t="str">
            <v>TASA FIJA</v>
          </cell>
          <cell r="M3652" t="str">
            <v>Externa</v>
          </cell>
          <cell r="Q3652" t="str">
            <v>No mercado</v>
          </cell>
          <cell r="R3652">
            <v>4.5110289999999997</v>
          </cell>
          <cell r="S3652">
            <v>0</v>
          </cell>
          <cell r="T3652">
            <v>0</v>
          </cell>
          <cell r="U3652">
            <v>4.5110293199999996</v>
          </cell>
          <cell r="V3652">
            <v>0</v>
          </cell>
          <cell r="W3652">
            <v>0</v>
          </cell>
          <cell r="X3652">
            <v>4.5110290000000006</v>
          </cell>
          <cell r="Y3652">
            <v>0</v>
          </cell>
          <cell r="Z3652">
            <v>0</v>
          </cell>
          <cell r="AA3652"/>
          <cell r="AB3652"/>
          <cell r="AC3652"/>
          <cell r="AD3652"/>
          <cell r="AE3652"/>
          <cell r="AF3652"/>
          <cell r="AG3652"/>
          <cell r="AH3652"/>
          <cell r="AI3652"/>
          <cell r="AJ3652"/>
          <cell r="AK3652"/>
          <cell r="AL3652"/>
        </row>
        <row r="3653">
          <cell r="D3653" t="str">
            <v>GBP</v>
          </cell>
          <cell r="J3653" t="str">
            <v>CLUB DE PARIS</v>
          </cell>
          <cell r="L3653" t="str">
            <v>TASA FIJA</v>
          </cell>
          <cell r="M3653" t="str">
            <v>Externa</v>
          </cell>
          <cell r="Q3653" t="str">
            <v>No mercado</v>
          </cell>
          <cell r="R3653">
            <v>5.1001649999999996</v>
          </cell>
          <cell r="S3653">
            <v>0</v>
          </cell>
          <cell r="T3653">
            <v>0</v>
          </cell>
          <cell r="U3653">
            <v>4.8856003650000002</v>
          </cell>
          <cell r="V3653">
            <v>0</v>
          </cell>
          <cell r="W3653">
            <v>0</v>
          </cell>
          <cell r="X3653">
            <v>4.8843950000000005</v>
          </cell>
          <cell r="Y3653">
            <v>0</v>
          </cell>
          <cell r="Z3653">
            <v>0</v>
          </cell>
          <cell r="AA3653"/>
          <cell r="AB3653"/>
          <cell r="AC3653"/>
          <cell r="AD3653"/>
          <cell r="AE3653"/>
          <cell r="AF3653"/>
          <cell r="AG3653"/>
          <cell r="AH3653"/>
          <cell r="AI3653"/>
          <cell r="AJ3653"/>
          <cell r="AK3653"/>
          <cell r="AL3653"/>
        </row>
        <row r="3654">
          <cell r="D3654" t="str">
            <v>USD</v>
          </cell>
          <cell r="J3654" t="str">
            <v>CLUB DE PARIS</v>
          </cell>
          <cell r="L3654" t="str">
            <v>TASA FIJA</v>
          </cell>
          <cell r="M3654" t="str">
            <v>Externa</v>
          </cell>
          <cell r="Q3654" t="str">
            <v>No mercado</v>
          </cell>
          <cell r="R3654">
            <v>6.8070320000000004</v>
          </cell>
          <cell r="S3654">
            <v>0</v>
          </cell>
          <cell r="T3654">
            <v>0</v>
          </cell>
          <cell r="U3654">
            <v>6.8070322699999997</v>
          </cell>
          <cell r="V3654">
            <v>0</v>
          </cell>
          <cell r="W3654">
            <v>0</v>
          </cell>
          <cell r="X3654">
            <v>6.8070320000000004</v>
          </cell>
          <cell r="Y3654">
            <v>0</v>
          </cell>
          <cell r="Z3654">
            <v>0</v>
          </cell>
          <cell r="AA3654"/>
          <cell r="AB3654"/>
          <cell r="AC3654"/>
          <cell r="AD3654"/>
          <cell r="AE3654"/>
          <cell r="AF3654"/>
          <cell r="AG3654"/>
          <cell r="AH3654"/>
          <cell r="AI3654"/>
          <cell r="AJ3654"/>
          <cell r="AK3654"/>
          <cell r="AL3654"/>
        </row>
        <row r="3655">
          <cell r="D3655" t="str">
            <v>EUR</v>
          </cell>
          <cell r="J3655" t="str">
            <v>CLUB DE PARIS</v>
          </cell>
          <cell r="L3655" t="str">
            <v>TASA FIJA</v>
          </cell>
          <cell r="M3655" t="str">
            <v>Externa</v>
          </cell>
          <cell r="Q3655" t="str">
            <v>No mercado</v>
          </cell>
          <cell r="R3655">
            <v>8.828049</v>
          </cell>
          <cell r="S3655">
            <v>0</v>
          </cell>
          <cell r="T3655">
            <v>0</v>
          </cell>
          <cell r="U3655">
            <v>8.6050241989999989</v>
          </cell>
          <cell r="V3655">
            <v>0</v>
          </cell>
          <cell r="W3655">
            <v>0</v>
          </cell>
          <cell r="X3655">
            <v>8.5341039999999992</v>
          </cell>
          <cell r="Y3655">
            <v>0</v>
          </cell>
          <cell r="Z3655">
            <v>0</v>
          </cell>
          <cell r="AA3655"/>
          <cell r="AB3655"/>
          <cell r="AC3655"/>
          <cell r="AD3655"/>
          <cell r="AE3655"/>
          <cell r="AF3655"/>
          <cell r="AG3655"/>
          <cell r="AH3655"/>
          <cell r="AI3655"/>
          <cell r="AJ3655"/>
          <cell r="AK3655"/>
          <cell r="AL3655"/>
        </row>
        <row r="3656">
          <cell r="D3656" t="str">
            <v>USD</v>
          </cell>
          <cell r="J3656" t="str">
            <v>CLUB DE PARIS</v>
          </cell>
          <cell r="L3656" t="str">
            <v>TASA FIJA</v>
          </cell>
          <cell r="M3656" t="str">
            <v>Externa</v>
          </cell>
          <cell r="Q3656" t="str">
            <v>No mercado</v>
          </cell>
          <cell r="R3656">
            <v>10.082481</v>
          </cell>
          <cell r="S3656">
            <v>0</v>
          </cell>
          <cell r="T3656">
            <v>0</v>
          </cell>
          <cell r="U3656">
            <v>10.08248081</v>
          </cell>
          <cell r="V3656">
            <v>0</v>
          </cell>
          <cell r="W3656">
            <v>0</v>
          </cell>
          <cell r="X3656">
            <v>10.082481</v>
          </cell>
          <cell r="Y3656">
            <v>0</v>
          </cell>
          <cell r="Z3656">
            <v>0</v>
          </cell>
          <cell r="AA3656"/>
          <cell r="AB3656"/>
          <cell r="AC3656"/>
          <cell r="AD3656"/>
          <cell r="AE3656"/>
          <cell r="AF3656"/>
          <cell r="AG3656"/>
          <cell r="AH3656"/>
          <cell r="AI3656"/>
          <cell r="AJ3656"/>
          <cell r="AK3656"/>
          <cell r="AL3656"/>
        </row>
        <row r="3657">
          <cell r="D3657" t="str">
            <v>EUR</v>
          </cell>
          <cell r="J3657" t="str">
            <v>CLUB DE PARIS</v>
          </cell>
          <cell r="L3657" t="str">
            <v>TASA FIJA</v>
          </cell>
          <cell r="M3657" t="str">
            <v>Externa</v>
          </cell>
          <cell r="Q3657" t="str">
            <v>No mercado</v>
          </cell>
          <cell r="R3657">
            <v>12.694572000000001</v>
          </cell>
          <cell r="S3657">
            <v>0</v>
          </cell>
          <cell r="T3657">
            <v>0</v>
          </cell>
          <cell r="U3657">
            <v>12.373867313</v>
          </cell>
          <cell r="V3657">
            <v>0</v>
          </cell>
          <cell r="W3657">
            <v>0</v>
          </cell>
          <cell r="X3657">
            <v>12.271885000000001</v>
          </cell>
          <cell r="Y3657">
            <v>0</v>
          </cell>
          <cell r="Z3657">
            <v>0</v>
          </cell>
          <cell r="AA3657"/>
          <cell r="AB3657"/>
          <cell r="AC3657"/>
          <cell r="AD3657"/>
          <cell r="AE3657"/>
          <cell r="AF3657"/>
          <cell r="AG3657"/>
          <cell r="AH3657"/>
          <cell r="AI3657"/>
          <cell r="AJ3657"/>
          <cell r="AK3657"/>
          <cell r="AL3657"/>
        </row>
        <row r="3658">
          <cell r="D3658" t="str">
            <v>EUR</v>
          </cell>
          <cell r="J3658" t="str">
            <v>CLUB DE PARIS</v>
          </cell>
          <cell r="L3658" t="str">
            <v>TASA FIJA</v>
          </cell>
          <cell r="M3658" t="str">
            <v>Externa</v>
          </cell>
          <cell r="Q3658" t="str">
            <v>No mercado</v>
          </cell>
          <cell r="R3658">
            <v>13.356826</v>
          </cell>
          <cell r="S3658">
            <v>0</v>
          </cell>
          <cell r="T3658">
            <v>0</v>
          </cell>
          <cell r="U3658">
            <v>13.019389928000001</v>
          </cell>
          <cell r="V3658">
            <v>0</v>
          </cell>
          <cell r="W3658">
            <v>0</v>
          </cell>
          <cell r="X3658">
            <v>12.912087</v>
          </cell>
          <cell r="Y3658">
            <v>0</v>
          </cell>
          <cell r="Z3658">
            <v>0</v>
          </cell>
          <cell r="AA3658"/>
          <cell r="AB3658"/>
          <cell r="AC3658"/>
          <cell r="AD3658"/>
          <cell r="AE3658"/>
          <cell r="AF3658"/>
          <cell r="AG3658"/>
          <cell r="AH3658"/>
          <cell r="AI3658"/>
          <cell r="AJ3658"/>
          <cell r="AK3658"/>
          <cell r="AL3658"/>
        </row>
        <row r="3659">
          <cell r="D3659" t="str">
            <v>CAD</v>
          </cell>
          <cell r="J3659" t="str">
            <v>CLUB DE PARIS</v>
          </cell>
          <cell r="L3659" t="str">
            <v>TASA FIJA</v>
          </cell>
          <cell r="M3659" t="str">
            <v>Externa</v>
          </cell>
          <cell r="Q3659" t="str">
            <v>No mercado</v>
          </cell>
          <cell r="R3659">
            <v>16.714853000000002</v>
          </cell>
          <cell r="S3659">
            <v>0</v>
          </cell>
          <cell r="T3659">
            <v>0</v>
          </cell>
          <cell r="U3659">
            <v>16.595678248999999</v>
          </cell>
          <cell r="V3659">
            <v>0</v>
          </cell>
          <cell r="W3659">
            <v>0</v>
          </cell>
          <cell r="X3659">
            <v>16.438573999999999</v>
          </cell>
          <cell r="Y3659">
            <v>0</v>
          </cell>
          <cell r="Z3659">
            <v>0</v>
          </cell>
          <cell r="AA3659"/>
          <cell r="AB3659"/>
          <cell r="AC3659"/>
          <cell r="AD3659"/>
          <cell r="AE3659"/>
          <cell r="AF3659"/>
          <cell r="AG3659"/>
          <cell r="AH3659"/>
          <cell r="AI3659"/>
          <cell r="AJ3659"/>
          <cell r="AK3659"/>
          <cell r="AL3659"/>
        </row>
        <row r="3660">
          <cell r="D3660" t="str">
            <v>JPY</v>
          </cell>
          <cell r="J3660" t="str">
            <v>CLUB DE PARIS</v>
          </cell>
          <cell r="L3660" t="str">
            <v>TASA FIJA</v>
          </cell>
          <cell r="M3660" t="str">
            <v>Externa</v>
          </cell>
          <cell r="Q3660" t="str">
            <v>No mercado</v>
          </cell>
          <cell r="R3660">
            <v>16.624528999999999</v>
          </cell>
          <cell r="S3660">
            <v>0</v>
          </cell>
          <cell r="T3660">
            <v>0</v>
          </cell>
          <cell r="U3660">
            <v>16.486984812999999</v>
          </cell>
          <cell r="V3660">
            <v>0</v>
          </cell>
          <cell r="W3660">
            <v>0</v>
          </cell>
          <cell r="X3660">
            <v>16.873217</v>
          </cell>
          <cell r="Y3660">
            <v>0</v>
          </cell>
          <cell r="Z3660">
            <v>0</v>
          </cell>
          <cell r="AA3660"/>
          <cell r="AB3660"/>
          <cell r="AC3660"/>
          <cell r="AD3660"/>
          <cell r="AE3660"/>
          <cell r="AF3660"/>
          <cell r="AG3660"/>
          <cell r="AH3660"/>
          <cell r="AI3660"/>
          <cell r="AJ3660"/>
          <cell r="AK3660"/>
          <cell r="AL3660"/>
        </row>
        <row r="3661">
          <cell r="D3661" t="str">
            <v>EUR</v>
          </cell>
          <cell r="J3661" t="str">
            <v>CLUB DE PARIS</v>
          </cell>
          <cell r="L3661" t="str">
            <v>TASA FIJA</v>
          </cell>
          <cell r="M3661" t="str">
            <v>Externa</v>
          </cell>
          <cell r="Q3661" t="str">
            <v>No mercado</v>
          </cell>
          <cell r="R3661">
            <v>18.328603000000001</v>
          </cell>
          <cell r="S3661">
            <v>0</v>
          </cell>
          <cell r="T3661">
            <v>0</v>
          </cell>
          <cell r="U3661">
            <v>17.865564665000001</v>
          </cell>
          <cell r="V3661">
            <v>0</v>
          </cell>
          <cell r="W3661">
            <v>0</v>
          </cell>
          <cell r="X3661">
            <v>17.718321</v>
          </cell>
          <cell r="Y3661">
            <v>0</v>
          </cell>
          <cell r="Z3661">
            <v>0</v>
          </cell>
          <cell r="AA3661"/>
          <cell r="AB3661"/>
          <cell r="AC3661"/>
          <cell r="AD3661"/>
          <cell r="AE3661"/>
          <cell r="AF3661"/>
          <cell r="AG3661"/>
          <cell r="AH3661"/>
          <cell r="AI3661"/>
          <cell r="AJ3661"/>
          <cell r="AK3661"/>
          <cell r="AL3661"/>
        </row>
        <row r="3662">
          <cell r="D3662" t="str">
            <v>USD</v>
          </cell>
          <cell r="J3662" t="str">
            <v>CLUB DE PARIS</v>
          </cell>
          <cell r="L3662" t="str">
            <v>TASA FIJA</v>
          </cell>
          <cell r="M3662" t="str">
            <v>Externa</v>
          </cell>
          <cell r="Q3662" t="str">
            <v>No mercado</v>
          </cell>
          <cell r="R3662">
            <v>21.171624999999999</v>
          </cell>
          <cell r="S3662">
            <v>0</v>
          </cell>
          <cell r="T3662">
            <v>0</v>
          </cell>
          <cell r="U3662">
            <v>21.171624588</v>
          </cell>
          <cell r="V3662">
            <v>0</v>
          </cell>
          <cell r="W3662">
            <v>0</v>
          </cell>
          <cell r="X3662">
            <v>21.171624999999999</v>
          </cell>
          <cell r="Y3662">
            <v>0</v>
          </cell>
          <cell r="Z3662">
            <v>0</v>
          </cell>
          <cell r="AA3662"/>
          <cell r="AB3662"/>
          <cell r="AC3662"/>
          <cell r="AD3662"/>
          <cell r="AE3662"/>
          <cell r="AF3662"/>
          <cell r="AG3662"/>
          <cell r="AH3662"/>
          <cell r="AI3662"/>
          <cell r="AJ3662"/>
          <cell r="AK3662"/>
          <cell r="AL3662"/>
        </row>
        <row r="3663">
          <cell r="D3663" t="str">
            <v>USD</v>
          </cell>
          <cell r="J3663" t="str">
            <v>CLUB DE PARIS</v>
          </cell>
          <cell r="L3663" t="str">
            <v>TASA FIJA</v>
          </cell>
          <cell r="M3663" t="str">
            <v>Externa</v>
          </cell>
          <cell r="Q3663" t="str">
            <v>No mercado</v>
          </cell>
          <cell r="R3663">
            <v>21.730233999999999</v>
          </cell>
          <cell r="S3663">
            <v>0</v>
          </cell>
          <cell r="T3663">
            <v>0</v>
          </cell>
          <cell r="U3663">
            <v>21.730234111999998</v>
          </cell>
          <cell r="V3663">
            <v>0</v>
          </cell>
          <cell r="W3663">
            <v>0</v>
          </cell>
          <cell r="X3663">
            <v>21.730233999999999</v>
          </cell>
          <cell r="Y3663">
            <v>0</v>
          </cell>
          <cell r="Z3663">
            <v>0</v>
          </cell>
          <cell r="AA3663"/>
          <cell r="AB3663"/>
          <cell r="AC3663"/>
          <cell r="AD3663"/>
          <cell r="AE3663"/>
          <cell r="AF3663"/>
          <cell r="AG3663"/>
          <cell r="AH3663"/>
          <cell r="AI3663"/>
          <cell r="AJ3663"/>
          <cell r="AK3663"/>
          <cell r="AL3663"/>
        </row>
        <row r="3664">
          <cell r="D3664" t="str">
            <v>USD</v>
          </cell>
          <cell r="J3664" t="str">
            <v>CLUB DE PARIS</v>
          </cell>
          <cell r="L3664" t="str">
            <v>TASA FIJA</v>
          </cell>
          <cell r="M3664" t="str">
            <v>Externa</v>
          </cell>
          <cell r="Q3664" t="str">
            <v>No mercado</v>
          </cell>
          <cell r="R3664">
            <v>24.359363999999999</v>
          </cell>
          <cell r="S3664">
            <v>0</v>
          </cell>
          <cell r="T3664">
            <v>0</v>
          </cell>
          <cell r="U3664">
            <v>24.35936435</v>
          </cell>
          <cell r="V3664">
            <v>0</v>
          </cell>
          <cell r="W3664">
            <v>0</v>
          </cell>
          <cell r="X3664">
            <v>24.359364000000003</v>
          </cell>
          <cell r="Y3664">
            <v>0</v>
          </cell>
          <cell r="Z3664">
            <v>0</v>
          </cell>
          <cell r="AA3664"/>
          <cell r="AB3664"/>
          <cell r="AC3664"/>
          <cell r="AD3664"/>
          <cell r="AE3664"/>
          <cell r="AF3664"/>
          <cell r="AG3664"/>
          <cell r="AH3664"/>
          <cell r="AI3664"/>
          <cell r="AJ3664"/>
          <cell r="AK3664"/>
          <cell r="AL3664"/>
        </row>
        <row r="3665">
          <cell r="D3665" t="str">
            <v>USD</v>
          </cell>
          <cell r="J3665" t="str">
            <v>CLUB DE PARIS</v>
          </cell>
          <cell r="L3665" t="str">
            <v>TASA FIJA</v>
          </cell>
          <cell r="M3665" t="str">
            <v>Externa</v>
          </cell>
          <cell r="Q3665" t="str">
            <v>No mercado</v>
          </cell>
          <cell r="R3665">
            <v>29.022593000000001</v>
          </cell>
          <cell r="S3665">
            <v>0</v>
          </cell>
          <cell r="T3665">
            <v>0</v>
          </cell>
          <cell r="U3665">
            <v>29.022592680000002</v>
          </cell>
          <cell r="V3665">
            <v>0</v>
          </cell>
          <cell r="W3665">
            <v>0</v>
          </cell>
          <cell r="X3665">
            <v>29.022593000000001</v>
          </cell>
          <cell r="Y3665">
            <v>0</v>
          </cell>
          <cell r="Z3665">
            <v>0</v>
          </cell>
          <cell r="AA3665"/>
          <cell r="AB3665"/>
          <cell r="AC3665"/>
          <cell r="AD3665"/>
          <cell r="AE3665"/>
          <cell r="AF3665"/>
          <cell r="AG3665"/>
          <cell r="AH3665"/>
          <cell r="AI3665"/>
          <cell r="AJ3665"/>
          <cell r="AK3665"/>
          <cell r="AL3665"/>
        </row>
        <row r="3666">
          <cell r="D3666" t="str">
            <v>EUR</v>
          </cell>
          <cell r="J3666" t="str">
            <v>CLUB DE PARIS</v>
          </cell>
          <cell r="L3666" t="str">
            <v>TASA FIJA</v>
          </cell>
          <cell r="M3666" t="str">
            <v>Externa</v>
          </cell>
          <cell r="Q3666" t="str">
            <v>No mercado</v>
          </cell>
          <cell r="R3666">
            <v>32.876819000000005</v>
          </cell>
          <cell r="S3666">
            <v>0</v>
          </cell>
          <cell r="T3666">
            <v>0</v>
          </cell>
          <cell r="U3666">
            <v>32.046246792000005</v>
          </cell>
          <cell r="V3666">
            <v>0</v>
          </cell>
          <cell r="W3666">
            <v>0</v>
          </cell>
          <cell r="X3666">
            <v>31.782129000000001</v>
          </cell>
          <cell r="Y3666">
            <v>0</v>
          </cell>
          <cell r="Z3666">
            <v>0</v>
          </cell>
          <cell r="AA3666"/>
          <cell r="AB3666"/>
          <cell r="AC3666"/>
          <cell r="AD3666"/>
          <cell r="AE3666"/>
          <cell r="AF3666"/>
          <cell r="AG3666"/>
          <cell r="AH3666"/>
          <cell r="AI3666"/>
          <cell r="AJ3666"/>
          <cell r="AK3666"/>
          <cell r="AL3666"/>
        </row>
        <row r="3667">
          <cell r="D3667" t="str">
            <v>USD</v>
          </cell>
          <cell r="J3667" t="str">
            <v>CLUB DE PARIS</v>
          </cell>
          <cell r="L3667" t="str">
            <v>TASA FIJA</v>
          </cell>
          <cell r="M3667" t="str">
            <v>Externa</v>
          </cell>
          <cell r="Q3667" t="str">
            <v>No mercado</v>
          </cell>
          <cell r="R3667">
            <v>34.601126999999998</v>
          </cell>
          <cell r="S3667">
            <v>0</v>
          </cell>
          <cell r="T3667">
            <v>0</v>
          </cell>
          <cell r="U3667">
            <v>34.601127150000003</v>
          </cell>
          <cell r="V3667">
            <v>0</v>
          </cell>
          <cell r="W3667">
            <v>0</v>
          </cell>
          <cell r="X3667">
            <v>34.601126999999998</v>
          </cell>
          <cell r="Y3667">
            <v>0</v>
          </cell>
          <cell r="Z3667">
            <v>0</v>
          </cell>
          <cell r="AA3667"/>
          <cell r="AB3667"/>
          <cell r="AC3667"/>
          <cell r="AD3667"/>
          <cell r="AE3667"/>
          <cell r="AF3667"/>
          <cell r="AG3667"/>
          <cell r="AH3667"/>
          <cell r="AI3667"/>
          <cell r="AJ3667"/>
          <cell r="AK3667"/>
          <cell r="AL3667"/>
        </row>
        <row r="3668">
          <cell r="D3668" t="str">
            <v>USD</v>
          </cell>
          <cell r="J3668" t="str">
            <v>CLUB DE PARIS</v>
          </cell>
          <cell r="L3668" t="str">
            <v>TASA FIJA</v>
          </cell>
          <cell r="M3668" t="str">
            <v>Externa</v>
          </cell>
          <cell r="Q3668" t="str">
            <v>No mercado</v>
          </cell>
          <cell r="R3668">
            <v>41.064247000000002</v>
          </cell>
          <cell r="S3668">
            <v>0</v>
          </cell>
          <cell r="T3668">
            <v>0</v>
          </cell>
          <cell r="U3668">
            <v>41.06424655</v>
          </cell>
          <cell r="V3668">
            <v>0</v>
          </cell>
          <cell r="W3668">
            <v>0</v>
          </cell>
          <cell r="X3668">
            <v>41.064247000000002</v>
          </cell>
          <cell r="Y3668">
            <v>0</v>
          </cell>
          <cell r="Z3668">
            <v>0</v>
          </cell>
          <cell r="AA3668"/>
          <cell r="AB3668"/>
          <cell r="AC3668"/>
          <cell r="AD3668"/>
          <cell r="AE3668"/>
          <cell r="AF3668"/>
          <cell r="AG3668"/>
          <cell r="AH3668"/>
          <cell r="AI3668"/>
          <cell r="AJ3668"/>
          <cell r="AK3668"/>
          <cell r="AL3668"/>
        </row>
        <row r="3669">
          <cell r="D3669" t="str">
            <v>USD</v>
          </cell>
          <cell r="J3669" t="str">
            <v>CLUB DE PARIS</v>
          </cell>
          <cell r="L3669" t="str">
            <v>TASA FIJA</v>
          </cell>
          <cell r="M3669" t="str">
            <v>Externa</v>
          </cell>
          <cell r="Q3669" t="str">
            <v>No mercado</v>
          </cell>
          <cell r="R3669">
            <v>41.674897000000001</v>
          </cell>
          <cell r="S3669">
            <v>0</v>
          </cell>
          <cell r="T3669">
            <v>0</v>
          </cell>
          <cell r="U3669">
            <v>41.674896670000003</v>
          </cell>
          <cell r="V3669">
            <v>0</v>
          </cell>
          <cell r="W3669">
            <v>0</v>
          </cell>
          <cell r="X3669">
            <v>41.674896999999994</v>
          </cell>
          <cell r="Y3669">
            <v>0</v>
          </cell>
          <cell r="Z3669">
            <v>0</v>
          </cell>
          <cell r="AA3669"/>
          <cell r="AB3669"/>
          <cell r="AC3669"/>
          <cell r="AD3669"/>
          <cell r="AE3669"/>
          <cell r="AF3669"/>
          <cell r="AG3669"/>
          <cell r="AH3669"/>
          <cell r="AI3669"/>
          <cell r="AJ3669"/>
          <cell r="AK3669"/>
          <cell r="AL3669"/>
        </row>
        <row r="3670">
          <cell r="D3670" t="str">
            <v>EUR</v>
          </cell>
          <cell r="J3670" t="str">
            <v>CLUB DE PARIS</v>
          </cell>
          <cell r="L3670" t="str">
            <v>TASA FIJA</v>
          </cell>
          <cell r="M3670" t="str">
            <v>Externa</v>
          </cell>
          <cell r="Q3670" t="str">
            <v>No mercado</v>
          </cell>
          <cell r="R3670">
            <v>46.185094999999997</v>
          </cell>
          <cell r="S3670">
            <v>0</v>
          </cell>
          <cell r="T3670">
            <v>0</v>
          </cell>
          <cell r="U3670">
            <v>45.018313683999999</v>
          </cell>
          <cell r="V3670">
            <v>0</v>
          </cell>
          <cell r="W3670">
            <v>0</v>
          </cell>
          <cell r="X3670">
            <v>44.647283999999999</v>
          </cell>
          <cell r="Y3670">
            <v>0</v>
          </cell>
          <cell r="Z3670">
            <v>0</v>
          </cell>
          <cell r="AA3670"/>
          <cell r="AB3670"/>
          <cell r="AC3670"/>
          <cell r="AD3670"/>
          <cell r="AE3670"/>
          <cell r="AF3670"/>
          <cell r="AG3670"/>
          <cell r="AH3670"/>
          <cell r="AI3670"/>
          <cell r="AJ3670"/>
          <cell r="AK3670"/>
          <cell r="AL3670"/>
        </row>
        <row r="3671">
          <cell r="D3671" t="str">
            <v>USD</v>
          </cell>
          <cell r="J3671" t="str">
            <v>CLUB DE PARIS</v>
          </cell>
          <cell r="L3671" t="str">
            <v>TASA FIJA</v>
          </cell>
          <cell r="M3671" t="str">
            <v>Externa</v>
          </cell>
          <cell r="Q3671" t="str">
            <v>No mercado</v>
          </cell>
          <cell r="R3671">
            <v>46.810963000000001</v>
          </cell>
          <cell r="S3671">
            <v>0</v>
          </cell>
          <cell r="T3671">
            <v>0</v>
          </cell>
          <cell r="U3671">
            <v>46.810962570000001</v>
          </cell>
          <cell r="V3671">
            <v>0</v>
          </cell>
          <cell r="W3671">
            <v>0</v>
          </cell>
          <cell r="X3671">
            <v>46.810963000000001</v>
          </cell>
          <cell r="Y3671">
            <v>0</v>
          </cell>
          <cell r="Z3671">
            <v>0</v>
          </cell>
          <cell r="AA3671"/>
          <cell r="AB3671"/>
          <cell r="AC3671"/>
          <cell r="AD3671"/>
          <cell r="AE3671"/>
          <cell r="AF3671"/>
          <cell r="AG3671"/>
          <cell r="AH3671"/>
          <cell r="AI3671"/>
          <cell r="AJ3671"/>
          <cell r="AK3671"/>
          <cell r="AL3671"/>
        </row>
        <row r="3672">
          <cell r="D3672" t="str">
            <v>USD</v>
          </cell>
          <cell r="J3672" t="str">
            <v>CLUB DE PARIS</v>
          </cell>
          <cell r="L3672" t="str">
            <v>TASA FIJA</v>
          </cell>
          <cell r="M3672" t="str">
            <v>Externa</v>
          </cell>
          <cell r="Q3672" t="str">
            <v>No mercado</v>
          </cell>
          <cell r="R3672">
            <v>50.205905000000001</v>
          </cell>
          <cell r="S3672">
            <v>0</v>
          </cell>
          <cell r="T3672">
            <v>0</v>
          </cell>
          <cell r="U3672">
            <v>50.205905010000002</v>
          </cell>
          <cell r="V3672">
            <v>0</v>
          </cell>
          <cell r="W3672">
            <v>0</v>
          </cell>
          <cell r="X3672">
            <v>50.205905000000001</v>
          </cell>
          <cell r="Y3672">
            <v>0</v>
          </cell>
          <cell r="Z3672">
            <v>0</v>
          </cell>
          <cell r="AA3672"/>
          <cell r="AB3672"/>
          <cell r="AC3672"/>
          <cell r="AD3672"/>
          <cell r="AE3672"/>
          <cell r="AF3672"/>
          <cell r="AG3672"/>
          <cell r="AH3672"/>
          <cell r="AI3672"/>
          <cell r="AJ3672"/>
          <cell r="AK3672"/>
          <cell r="AL3672"/>
        </row>
        <row r="3673">
          <cell r="D3673" t="str">
            <v>EUR</v>
          </cell>
          <cell r="J3673" t="str">
            <v>CLUB DE PARIS</v>
          </cell>
          <cell r="L3673" t="str">
            <v>TASA FIJA</v>
          </cell>
          <cell r="M3673" t="str">
            <v>Externa</v>
          </cell>
          <cell r="Q3673" t="str">
            <v>No mercado</v>
          </cell>
          <cell r="R3673">
            <v>102.320595</v>
          </cell>
          <cell r="S3673">
            <v>0</v>
          </cell>
          <cell r="T3673">
            <v>0</v>
          </cell>
          <cell r="U3673">
            <v>99.735653474000003</v>
          </cell>
          <cell r="V3673">
            <v>0</v>
          </cell>
          <cell r="W3673">
            <v>0</v>
          </cell>
          <cell r="X3673">
            <v>98.913656000000003</v>
          </cell>
          <cell r="Y3673">
            <v>0</v>
          </cell>
          <cell r="Z3673">
            <v>0</v>
          </cell>
          <cell r="AA3673"/>
          <cell r="AB3673"/>
          <cell r="AC3673"/>
          <cell r="AD3673"/>
          <cell r="AE3673"/>
          <cell r="AF3673"/>
          <cell r="AG3673"/>
          <cell r="AH3673"/>
          <cell r="AI3673"/>
          <cell r="AJ3673"/>
          <cell r="AK3673"/>
          <cell r="AL3673"/>
        </row>
        <row r="3674">
          <cell r="D3674" t="str">
            <v>CHF</v>
          </cell>
          <cell r="J3674" t="str">
            <v>CLUB DE PARIS</v>
          </cell>
          <cell r="L3674" t="str">
            <v>TASA FIJA</v>
          </cell>
          <cell r="M3674" t="str">
            <v>Externa</v>
          </cell>
          <cell r="Q3674" t="str">
            <v>No mercado</v>
          </cell>
          <cell r="R3674">
            <v>105.200648</v>
          </cell>
          <cell r="S3674">
            <v>0</v>
          </cell>
          <cell r="T3674">
            <v>0</v>
          </cell>
          <cell r="U3674">
            <v>103.316394527</v>
          </cell>
          <cell r="V3674">
            <v>0</v>
          </cell>
          <cell r="W3674">
            <v>0</v>
          </cell>
          <cell r="X3674">
            <v>103.72344</v>
          </cell>
          <cell r="Y3674">
            <v>0</v>
          </cell>
          <cell r="Z3674">
            <v>0</v>
          </cell>
          <cell r="AA3674"/>
          <cell r="AB3674"/>
          <cell r="AC3674"/>
          <cell r="AD3674"/>
          <cell r="AE3674"/>
          <cell r="AF3674"/>
          <cell r="AG3674"/>
          <cell r="AH3674"/>
          <cell r="AI3674"/>
          <cell r="AJ3674"/>
          <cell r="AK3674"/>
          <cell r="AL3674"/>
        </row>
        <row r="3675">
          <cell r="D3675" t="str">
            <v>JPY</v>
          </cell>
          <cell r="J3675" t="str">
            <v>CLUB DE PARIS</v>
          </cell>
          <cell r="L3675" t="str">
            <v>TASA FIJA</v>
          </cell>
          <cell r="M3675" t="str">
            <v>Externa</v>
          </cell>
          <cell r="Q3675" t="str">
            <v>No mercado</v>
          </cell>
          <cell r="R3675">
            <v>110.977193</v>
          </cell>
          <cell r="S3675">
            <v>0</v>
          </cell>
          <cell r="T3675">
            <v>0</v>
          </cell>
          <cell r="U3675">
            <v>110.05901421199999</v>
          </cell>
          <cell r="V3675">
            <v>0</v>
          </cell>
          <cell r="W3675">
            <v>0</v>
          </cell>
          <cell r="X3675">
            <v>112.63730899999999</v>
          </cell>
          <cell r="Y3675">
            <v>0</v>
          </cell>
          <cell r="Z3675">
            <v>0</v>
          </cell>
          <cell r="AA3675"/>
          <cell r="AB3675"/>
          <cell r="AC3675"/>
          <cell r="AD3675"/>
          <cell r="AE3675"/>
          <cell r="AF3675"/>
          <cell r="AG3675"/>
          <cell r="AH3675"/>
          <cell r="AI3675"/>
          <cell r="AJ3675"/>
          <cell r="AK3675"/>
          <cell r="AL3675"/>
        </row>
        <row r="3676">
          <cell r="D3676" t="str">
            <v>USD</v>
          </cell>
          <cell r="J3676" t="str">
            <v>CLUB DE PARIS</v>
          </cell>
          <cell r="L3676" t="str">
            <v>TASA FIJA</v>
          </cell>
          <cell r="M3676" t="str">
            <v>Externa</v>
          </cell>
          <cell r="Q3676" t="str">
            <v>No mercado</v>
          </cell>
          <cell r="R3676">
            <v>127.089258</v>
          </cell>
          <cell r="S3676">
            <v>0</v>
          </cell>
          <cell r="T3676">
            <v>0</v>
          </cell>
          <cell r="U3676">
            <v>127.08925758999999</v>
          </cell>
          <cell r="V3676">
            <v>0</v>
          </cell>
          <cell r="W3676">
            <v>0</v>
          </cell>
          <cell r="X3676">
            <v>127.089258</v>
          </cell>
          <cell r="Y3676">
            <v>0</v>
          </cell>
          <cell r="Z3676">
            <v>0</v>
          </cell>
          <cell r="AA3676"/>
          <cell r="AB3676"/>
          <cell r="AC3676"/>
          <cell r="AD3676"/>
          <cell r="AE3676"/>
          <cell r="AF3676"/>
          <cell r="AG3676"/>
          <cell r="AH3676"/>
          <cell r="AI3676"/>
          <cell r="AJ3676"/>
          <cell r="AK3676"/>
          <cell r="AL3676"/>
        </row>
        <row r="3677">
          <cell r="D3677" t="str">
            <v>JPY</v>
          </cell>
          <cell r="J3677" t="str">
            <v>CLUB DE PARIS</v>
          </cell>
          <cell r="L3677" t="str">
            <v>TASA FIJA</v>
          </cell>
          <cell r="M3677" t="str">
            <v>Externa</v>
          </cell>
          <cell r="Q3677" t="str">
            <v>No mercado</v>
          </cell>
          <cell r="R3677">
            <v>335.05987099999999</v>
          </cell>
          <cell r="S3677">
            <v>0</v>
          </cell>
          <cell r="T3677">
            <v>0</v>
          </cell>
          <cell r="U3677">
            <v>332.28772649400003</v>
          </cell>
          <cell r="V3677">
            <v>0</v>
          </cell>
          <cell r="W3677">
            <v>0</v>
          </cell>
          <cell r="X3677">
            <v>340.07205699999997</v>
          </cell>
          <cell r="Y3677">
            <v>0</v>
          </cell>
          <cell r="Z3677">
            <v>0</v>
          </cell>
          <cell r="AA3677"/>
          <cell r="AB3677"/>
          <cell r="AC3677"/>
          <cell r="AD3677"/>
          <cell r="AE3677"/>
          <cell r="AF3677"/>
          <cell r="AG3677"/>
          <cell r="AH3677"/>
          <cell r="AI3677"/>
          <cell r="AJ3677"/>
          <cell r="AK3677"/>
          <cell r="AL3677"/>
        </row>
        <row r="3678">
          <cell r="D3678" t="str">
            <v>EUR</v>
          </cell>
          <cell r="J3678" t="str">
            <v>CLUB DE PARIS</v>
          </cell>
          <cell r="L3678" t="str">
            <v>TASA FIJA</v>
          </cell>
          <cell r="M3678" t="str">
            <v>Externa</v>
          </cell>
          <cell r="Q3678" t="str">
            <v>No mercado</v>
          </cell>
          <cell r="R3678">
            <v>649.93317300000001</v>
          </cell>
          <cell r="S3678">
            <v>0</v>
          </cell>
          <cell r="T3678">
            <v>0</v>
          </cell>
          <cell r="U3678">
            <v>633.51380828799995</v>
          </cell>
          <cell r="V3678">
            <v>0</v>
          </cell>
          <cell r="W3678">
            <v>0</v>
          </cell>
          <cell r="X3678">
            <v>628.29254099999991</v>
          </cell>
          <cell r="Y3678">
            <v>0</v>
          </cell>
          <cell r="Z3678">
            <v>0</v>
          </cell>
          <cell r="AA3678"/>
          <cell r="AB3678"/>
          <cell r="AC3678"/>
          <cell r="AD3678"/>
          <cell r="AE3678"/>
          <cell r="AF3678"/>
          <cell r="AG3678"/>
          <cell r="AH3678"/>
          <cell r="AI3678"/>
          <cell r="AJ3678"/>
          <cell r="AK3678"/>
          <cell r="AL3678"/>
        </row>
        <row r="3679">
          <cell r="D3679" t="str">
            <v>UCP</v>
          </cell>
          <cell r="J3679" t="str">
            <v>CUASIPAR</v>
          </cell>
          <cell r="L3679" t="str">
            <v>TASA FIJA</v>
          </cell>
          <cell r="M3679" t="str">
            <v>Argentina</v>
          </cell>
          <cell r="Q3679" t="str">
            <v>Mercado</v>
          </cell>
          <cell r="R3679">
            <v>7941.6077869999999</v>
          </cell>
          <cell r="S3679">
            <v>0</v>
          </cell>
          <cell r="T3679">
            <v>0</v>
          </cell>
          <cell r="U3679">
            <v>7910.6081401819993</v>
          </cell>
          <cell r="V3679">
            <v>0</v>
          </cell>
          <cell r="W3679">
            <v>0</v>
          </cell>
          <cell r="X3679">
            <v>6017.8486309999998</v>
          </cell>
          <cell r="Y3679">
            <v>0</v>
          </cell>
          <cell r="Z3679">
            <v>0</v>
          </cell>
          <cell r="AA3679"/>
          <cell r="AB3679"/>
          <cell r="AC3679"/>
          <cell r="AD3679"/>
          <cell r="AE3679"/>
          <cell r="AF3679"/>
          <cell r="AG3679"/>
          <cell r="AH3679"/>
          <cell r="AI3679"/>
          <cell r="AJ3679"/>
          <cell r="AK3679"/>
          <cell r="AL3679"/>
        </row>
        <row r="3680">
          <cell r="D3680" t="str">
            <v>UCP</v>
          </cell>
          <cell r="J3680" t="str">
            <v>DISCOUNT ARP</v>
          </cell>
          <cell r="L3680" t="str">
            <v>TASA FIJA</v>
          </cell>
          <cell r="M3680" t="str">
            <v>Argentina</v>
          </cell>
          <cell r="Q3680" t="str">
            <v>Mercado</v>
          </cell>
          <cell r="R3680">
            <v>38.899889999999999</v>
          </cell>
          <cell r="S3680">
            <v>0</v>
          </cell>
          <cell r="T3680">
            <v>0</v>
          </cell>
          <cell r="U3680">
            <v>38.748046297000002</v>
          </cell>
          <cell r="V3680">
            <v>0</v>
          </cell>
          <cell r="W3680">
            <v>0</v>
          </cell>
          <cell r="X3680">
            <v>29.476859000000001</v>
          </cell>
          <cell r="Y3680">
            <v>0</v>
          </cell>
          <cell r="Z3680">
            <v>0</v>
          </cell>
          <cell r="AA3680"/>
          <cell r="AB3680"/>
          <cell r="AC3680"/>
          <cell r="AD3680"/>
          <cell r="AE3680"/>
          <cell r="AF3680"/>
          <cell r="AG3680"/>
          <cell r="AH3680"/>
          <cell r="AI3680"/>
          <cell r="AJ3680"/>
          <cell r="AK3680"/>
          <cell r="AL3680"/>
        </row>
        <row r="3681">
          <cell r="D3681" t="str">
            <v>UCP</v>
          </cell>
          <cell r="J3681" t="str">
            <v>DISCOUNT ARP</v>
          </cell>
          <cell r="L3681" t="str">
            <v>TASA FIJA</v>
          </cell>
          <cell r="M3681" t="str">
            <v>Argentina</v>
          </cell>
          <cell r="Q3681" t="str">
            <v>Mercado</v>
          </cell>
          <cell r="R3681">
            <v>3236.0642889999999</v>
          </cell>
          <cell r="S3681">
            <v>0</v>
          </cell>
          <cell r="T3681">
            <v>0</v>
          </cell>
          <cell r="U3681">
            <v>3223.4324823470001</v>
          </cell>
          <cell r="V3681">
            <v>0</v>
          </cell>
          <cell r="W3681">
            <v>0</v>
          </cell>
          <cell r="X3681">
            <v>2452.1665600000001</v>
          </cell>
          <cell r="Y3681">
            <v>0</v>
          </cell>
          <cell r="Z3681">
            <v>0</v>
          </cell>
          <cell r="AA3681"/>
          <cell r="AB3681"/>
          <cell r="AC3681"/>
          <cell r="AD3681"/>
          <cell r="AE3681"/>
          <cell r="AF3681"/>
          <cell r="AG3681"/>
          <cell r="AH3681"/>
          <cell r="AI3681"/>
          <cell r="AJ3681"/>
          <cell r="AK3681"/>
          <cell r="AL3681"/>
        </row>
        <row r="3682">
          <cell r="D3682" t="str">
            <v>EUR</v>
          </cell>
          <cell r="J3682" t="str">
            <v>DISCOUNT EUR</v>
          </cell>
          <cell r="L3682" t="str">
            <v>TASA FIJA</v>
          </cell>
          <cell r="M3682" t="str">
            <v>Inglesa</v>
          </cell>
          <cell r="Q3682" t="str">
            <v>Mercado</v>
          </cell>
          <cell r="R3682">
            <v>5.3465480000000003</v>
          </cell>
          <cell r="S3682">
            <v>0</v>
          </cell>
          <cell r="T3682">
            <v>0</v>
          </cell>
          <cell r="U3682">
            <v>5.2114777729999995</v>
          </cell>
          <cell r="V3682">
            <v>0</v>
          </cell>
          <cell r="W3682">
            <v>0</v>
          </cell>
          <cell r="X3682">
            <v>5.168526</v>
          </cell>
          <cell r="Y3682">
            <v>0</v>
          </cell>
          <cell r="Z3682">
            <v>0</v>
          </cell>
          <cell r="AA3682"/>
          <cell r="AB3682"/>
          <cell r="AC3682"/>
          <cell r="AD3682"/>
          <cell r="AE3682"/>
          <cell r="AF3682"/>
          <cell r="AG3682"/>
          <cell r="AH3682"/>
          <cell r="AI3682"/>
          <cell r="AJ3682"/>
          <cell r="AK3682"/>
          <cell r="AL3682"/>
        </row>
        <row r="3683">
          <cell r="D3683" t="str">
            <v>EUR</v>
          </cell>
          <cell r="J3683" t="str">
            <v>DISCOUNT EUR</v>
          </cell>
          <cell r="L3683" t="str">
            <v>TASA FIJA</v>
          </cell>
          <cell r="M3683" t="str">
            <v>Inglesa</v>
          </cell>
          <cell r="Q3683" t="str">
            <v>Mercado</v>
          </cell>
          <cell r="R3683">
            <v>3020.0853459999998</v>
          </cell>
          <cell r="S3683">
            <v>0</v>
          </cell>
          <cell r="T3683">
            <v>0</v>
          </cell>
          <cell r="U3683">
            <v>2943.7884534290001</v>
          </cell>
          <cell r="V3683">
            <v>0</v>
          </cell>
          <cell r="W3683">
            <v>0</v>
          </cell>
          <cell r="X3683">
            <v>2919.5264609999999</v>
          </cell>
          <cell r="Y3683">
            <v>0</v>
          </cell>
          <cell r="Z3683">
            <v>0</v>
          </cell>
          <cell r="AA3683"/>
          <cell r="AB3683"/>
          <cell r="AC3683"/>
          <cell r="AD3683"/>
          <cell r="AE3683"/>
          <cell r="AF3683"/>
          <cell r="AG3683"/>
          <cell r="AH3683"/>
          <cell r="AI3683"/>
          <cell r="AJ3683"/>
          <cell r="AK3683"/>
          <cell r="AL3683"/>
        </row>
        <row r="3684">
          <cell r="D3684" t="str">
            <v>EUR</v>
          </cell>
          <cell r="J3684" t="str">
            <v>DISCOUNT EUR</v>
          </cell>
          <cell r="L3684" t="str">
            <v>TASA FIJA</v>
          </cell>
          <cell r="M3684" t="str">
            <v>Inglesa</v>
          </cell>
          <cell r="Q3684" t="str">
            <v>Mercado</v>
          </cell>
          <cell r="R3684">
            <v>3540.7656940000002</v>
          </cell>
          <cell r="S3684">
            <v>0</v>
          </cell>
          <cell r="T3684">
            <v>0</v>
          </cell>
          <cell r="U3684">
            <v>3451.3147710359999</v>
          </cell>
          <cell r="V3684">
            <v>0</v>
          </cell>
          <cell r="W3684">
            <v>0</v>
          </cell>
          <cell r="X3684">
            <v>3422.8698690000001</v>
          </cell>
          <cell r="Y3684">
            <v>0</v>
          </cell>
          <cell r="Z3684">
            <v>0</v>
          </cell>
          <cell r="AA3684"/>
          <cell r="AB3684"/>
          <cell r="AC3684"/>
          <cell r="AD3684"/>
          <cell r="AE3684"/>
          <cell r="AF3684"/>
          <cell r="AG3684"/>
          <cell r="AH3684"/>
          <cell r="AI3684"/>
          <cell r="AJ3684"/>
          <cell r="AK3684"/>
          <cell r="AL3684"/>
        </row>
        <row r="3685">
          <cell r="D3685" t="str">
            <v>JPY</v>
          </cell>
          <cell r="J3685" t="str">
            <v>DISCOUNT JPY</v>
          </cell>
          <cell r="L3685" t="str">
            <v>TASA FIJA</v>
          </cell>
          <cell r="M3685" t="str">
            <v>Japonesa</v>
          </cell>
          <cell r="Q3685" t="str">
            <v>Mercado</v>
          </cell>
          <cell r="R3685">
            <v>1.097475</v>
          </cell>
          <cell r="S3685">
            <v>0</v>
          </cell>
          <cell r="T3685">
            <v>0</v>
          </cell>
          <cell r="U3685">
            <v>1.0883947270000001</v>
          </cell>
          <cell r="V3685">
            <v>0</v>
          </cell>
          <cell r="W3685">
            <v>0</v>
          </cell>
          <cell r="X3685">
            <v>1.1138920000000001</v>
          </cell>
          <cell r="Y3685">
            <v>0</v>
          </cell>
          <cell r="Z3685">
            <v>0</v>
          </cell>
          <cell r="AA3685"/>
          <cell r="AB3685"/>
          <cell r="AC3685"/>
          <cell r="AD3685"/>
          <cell r="AE3685"/>
          <cell r="AF3685"/>
          <cell r="AG3685"/>
          <cell r="AH3685"/>
          <cell r="AI3685"/>
          <cell r="AJ3685"/>
          <cell r="AK3685"/>
          <cell r="AL3685"/>
        </row>
        <row r="3686">
          <cell r="D3686" t="str">
            <v>JPY</v>
          </cell>
          <cell r="J3686" t="str">
            <v>DISCOUNT JPY</v>
          </cell>
          <cell r="L3686" t="str">
            <v>TASA FIJA</v>
          </cell>
          <cell r="M3686" t="str">
            <v>Japonesa</v>
          </cell>
          <cell r="Q3686" t="str">
            <v>Mercado</v>
          </cell>
          <cell r="R3686">
            <v>27.137325000000001</v>
          </cell>
          <cell r="S3686">
            <v>0</v>
          </cell>
          <cell r="T3686">
            <v>0</v>
          </cell>
          <cell r="U3686">
            <v>26.912802553000002</v>
          </cell>
          <cell r="V3686">
            <v>0</v>
          </cell>
          <cell r="W3686">
            <v>0</v>
          </cell>
          <cell r="X3686">
            <v>27.543275000000001</v>
          </cell>
          <cell r="Y3686">
            <v>0</v>
          </cell>
          <cell r="Z3686">
            <v>0</v>
          </cell>
          <cell r="AA3686"/>
          <cell r="AB3686"/>
          <cell r="AC3686"/>
          <cell r="AD3686"/>
          <cell r="AE3686"/>
          <cell r="AF3686"/>
          <cell r="AG3686"/>
          <cell r="AH3686"/>
          <cell r="AI3686"/>
          <cell r="AJ3686"/>
          <cell r="AK3686"/>
          <cell r="AL3686"/>
        </row>
        <row r="3687">
          <cell r="D3687" t="str">
            <v>JPY</v>
          </cell>
          <cell r="J3687" t="str">
            <v>DISCOUNT JPY</v>
          </cell>
          <cell r="L3687" t="str">
            <v>TASA FIJA</v>
          </cell>
          <cell r="M3687" t="str">
            <v>Japonesa</v>
          </cell>
          <cell r="Q3687" t="str">
            <v>Mercado</v>
          </cell>
          <cell r="R3687">
            <v>62.835201999999995</v>
          </cell>
          <cell r="S3687">
            <v>0</v>
          </cell>
          <cell r="T3687">
            <v>0</v>
          </cell>
          <cell r="U3687">
            <v>62.315330047000003</v>
          </cell>
          <cell r="V3687">
            <v>0</v>
          </cell>
          <cell r="W3687">
            <v>0</v>
          </cell>
          <cell r="X3687">
            <v>63.775159000000002</v>
          </cell>
          <cell r="Y3687">
            <v>0</v>
          </cell>
          <cell r="Z3687">
            <v>0</v>
          </cell>
          <cell r="AA3687"/>
          <cell r="AB3687"/>
          <cell r="AC3687"/>
          <cell r="AD3687"/>
          <cell r="AE3687"/>
          <cell r="AF3687"/>
          <cell r="AG3687"/>
          <cell r="AH3687"/>
          <cell r="AI3687"/>
          <cell r="AJ3687"/>
          <cell r="AK3687"/>
          <cell r="AL3687"/>
        </row>
        <row r="3688">
          <cell r="D3688" t="str">
            <v>USD</v>
          </cell>
          <cell r="J3688" t="str">
            <v>DISCOUNT USD</v>
          </cell>
          <cell r="L3688" t="str">
            <v>TASA FIJA</v>
          </cell>
          <cell r="M3688" t="str">
            <v>Nueva York</v>
          </cell>
          <cell r="Q3688" t="str">
            <v>Mercado</v>
          </cell>
          <cell r="R3688">
            <v>7.9308690000000004</v>
          </cell>
          <cell r="S3688">
            <v>0</v>
          </cell>
          <cell r="T3688">
            <v>0</v>
          </cell>
          <cell r="U3688">
            <v>7.9308690999999998</v>
          </cell>
          <cell r="V3688">
            <v>0</v>
          </cell>
          <cell r="W3688">
            <v>0</v>
          </cell>
          <cell r="X3688">
            <v>7.9308689999999995</v>
          </cell>
          <cell r="Y3688">
            <v>0</v>
          </cell>
          <cell r="Z3688">
            <v>0</v>
          </cell>
          <cell r="AA3688"/>
          <cell r="AB3688"/>
          <cell r="AC3688"/>
          <cell r="AD3688"/>
          <cell r="AE3688"/>
          <cell r="AF3688"/>
          <cell r="AG3688"/>
          <cell r="AH3688"/>
          <cell r="AI3688"/>
          <cell r="AJ3688"/>
          <cell r="AK3688"/>
          <cell r="AL3688"/>
        </row>
        <row r="3689">
          <cell r="D3689" t="str">
            <v>USD</v>
          </cell>
          <cell r="J3689" t="str">
            <v>DISCOUNT USD</v>
          </cell>
          <cell r="L3689" t="str">
            <v>TASA FIJA</v>
          </cell>
          <cell r="M3689" t="str">
            <v>Argentina</v>
          </cell>
          <cell r="Q3689" t="str">
            <v>Mercado</v>
          </cell>
          <cell r="R3689">
            <v>184.33416600000001</v>
          </cell>
          <cell r="S3689">
            <v>0</v>
          </cell>
          <cell r="T3689">
            <v>0</v>
          </cell>
          <cell r="U3689">
            <v>184.33416581999998</v>
          </cell>
          <cell r="V3689">
            <v>0</v>
          </cell>
          <cell r="W3689">
            <v>0</v>
          </cell>
          <cell r="X3689">
            <v>184.33416600000001</v>
          </cell>
          <cell r="Y3689">
            <v>0</v>
          </cell>
          <cell r="Z3689">
            <v>0</v>
          </cell>
          <cell r="AA3689"/>
          <cell r="AB3689"/>
          <cell r="AC3689"/>
          <cell r="AD3689"/>
          <cell r="AE3689"/>
          <cell r="AF3689"/>
          <cell r="AG3689"/>
          <cell r="AH3689"/>
          <cell r="AI3689"/>
          <cell r="AJ3689"/>
          <cell r="AK3689"/>
          <cell r="AL3689"/>
        </row>
        <row r="3690">
          <cell r="D3690" t="str">
            <v>USD</v>
          </cell>
          <cell r="J3690" t="str">
            <v>DISCOUNT USD</v>
          </cell>
          <cell r="L3690" t="str">
            <v>TASA FIJA</v>
          </cell>
          <cell r="M3690" t="str">
            <v>Nueva York</v>
          </cell>
          <cell r="Q3690" t="str">
            <v>Mercado</v>
          </cell>
          <cell r="R3690">
            <v>1295.818503</v>
          </cell>
          <cell r="S3690">
            <v>0</v>
          </cell>
          <cell r="T3690">
            <v>0</v>
          </cell>
          <cell r="U3690">
            <v>1295.81850332</v>
          </cell>
          <cell r="V3690">
            <v>0</v>
          </cell>
          <cell r="W3690">
            <v>0</v>
          </cell>
          <cell r="X3690">
            <v>1295.818503</v>
          </cell>
          <cell r="Y3690">
            <v>0</v>
          </cell>
          <cell r="Z3690">
            <v>0</v>
          </cell>
          <cell r="AA3690"/>
          <cell r="AB3690"/>
          <cell r="AC3690"/>
          <cell r="AD3690"/>
          <cell r="AE3690"/>
          <cell r="AF3690"/>
          <cell r="AG3690"/>
          <cell r="AH3690"/>
          <cell r="AI3690"/>
          <cell r="AJ3690"/>
          <cell r="AK3690"/>
          <cell r="AL3690"/>
        </row>
        <row r="3691">
          <cell r="D3691" t="str">
            <v>USD</v>
          </cell>
          <cell r="J3691" t="str">
            <v>DISCOUNT USD</v>
          </cell>
          <cell r="L3691" t="str">
            <v>TASA FIJA</v>
          </cell>
          <cell r="M3691" t="str">
            <v>Nueva York</v>
          </cell>
          <cell r="Q3691" t="str">
            <v>Mercado</v>
          </cell>
          <cell r="R3691">
            <v>4261.5423639999999</v>
          </cell>
          <cell r="S3691">
            <v>0</v>
          </cell>
          <cell r="T3691">
            <v>0</v>
          </cell>
          <cell r="U3691">
            <v>4261.5423640299996</v>
          </cell>
          <cell r="V3691">
            <v>0</v>
          </cell>
          <cell r="W3691">
            <v>0</v>
          </cell>
          <cell r="X3691">
            <v>4261.5423639999999</v>
          </cell>
          <cell r="Y3691">
            <v>0</v>
          </cell>
          <cell r="Z3691">
            <v>0</v>
          </cell>
          <cell r="AA3691"/>
          <cell r="AB3691"/>
          <cell r="AC3691"/>
          <cell r="AD3691"/>
          <cell r="AE3691"/>
          <cell r="AF3691"/>
          <cell r="AG3691"/>
          <cell r="AH3691"/>
          <cell r="AI3691"/>
          <cell r="AJ3691"/>
          <cell r="AK3691"/>
          <cell r="AL3691"/>
        </row>
        <row r="3692">
          <cell r="D3692" t="str">
            <v>USD</v>
          </cell>
          <cell r="J3692" t="str">
            <v>DISCOUNT USD</v>
          </cell>
          <cell r="L3692" t="str">
            <v>TASA FIJA</v>
          </cell>
          <cell r="M3692" t="str">
            <v>Argentina</v>
          </cell>
          <cell r="Q3692" t="str">
            <v>Mercado</v>
          </cell>
          <cell r="R3692">
            <v>7069.4110490000003</v>
          </cell>
          <cell r="S3692">
            <v>0</v>
          </cell>
          <cell r="T3692">
            <v>0</v>
          </cell>
          <cell r="U3692">
            <v>7069.4110490100002</v>
          </cell>
          <cell r="V3692">
            <v>0</v>
          </cell>
          <cell r="W3692">
            <v>0</v>
          </cell>
          <cell r="X3692">
            <v>7069.4110489999994</v>
          </cell>
          <cell r="Y3692">
            <v>0</v>
          </cell>
          <cell r="Z3692">
            <v>0</v>
          </cell>
          <cell r="AA3692"/>
          <cell r="AB3692"/>
          <cell r="AC3692"/>
          <cell r="AD3692"/>
          <cell r="AE3692"/>
          <cell r="AF3692"/>
          <cell r="AG3692"/>
          <cell r="AH3692"/>
          <cell r="AI3692"/>
          <cell r="AJ3692"/>
          <cell r="AK3692"/>
          <cell r="AL3692"/>
        </row>
        <row r="3693">
          <cell r="D3693" t="str">
            <v>ARP</v>
          </cell>
          <cell r="J3693" t="str">
            <v>LECAP</v>
          </cell>
          <cell r="L3693" t="str">
            <v>TASA FIJA</v>
          </cell>
          <cell r="M3693" t="str">
            <v>Argentina</v>
          </cell>
          <cell r="Q3693" t="str">
            <v>Mercado</v>
          </cell>
          <cell r="R3693">
            <v>1279.0366409999999</v>
          </cell>
          <cell r="S3693">
            <v>0</v>
          </cell>
          <cell r="T3693">
            <v>0</v>
          </cell>
          <cell r="U3693">
            <v>1290.212173982</v>
          </cell>
          <cell r="V3693">
            <v>0</v>
          </cell>
          <cell r="W3693">
            <v>0</v>
          </cell>
          <cell r="X3693">
            <v>760.51701353934322</v>
          </cell>
          <cell r="Y3693">
            <v>0</v>
          </cell>
          <cell r="Z3693">
            <v>0</v>
          </cell>
          <cell r="AA3693"/>
          <cell r="AB3693"/>
          <cell r="AC3693"/>
          <cell r="AD3693"/>
          <cell r="AE3693"/>
          <cell r="AF3693"/>
          <cell r="AG3693"/>
          <cell r="AH3693"/>
          <cell r="AI3693"/>
          <cell r="AJ3693"/>
          <cell r="AK3693"/>
          <cell r="AL3693"/>
        </row>
        <row r="3694">
          <cell r="D3694" t="str">
            <v>ARP</v>
          </cell>
          <cell r="J3694" t="str">
            <v>LECAP</v>
          </cell>
          <cell r="L3694" t="str">
            <v>TASA FIJA</v>
          </cell>
          <cell r="M3694" t="str">
            <v>Argentina</v>
          </cell>
          <cell r="Q3694" t="str">
            <v>Mercado</v>
          </cell>
          <cell r="R3694">
            <v>1787.558563</v>
          </cell>
          <cell r="S3694">
            <v>0</v>
          </cell>
          <cell r="T3694">
            <v>0</v>
          </cell>
          <cell r="U3694">
            <v>0</v>
          </cell>
          <cell r="V3694">
            <v>0</v>
          </cell>
          <cell r="W3694">
            <v>0</v>
          </cell>
          <cell r="X3694">
            <v>0</v>
          </cell>
          <cell r="Y3694">
            <v>0</v>
          </cell>
          <cell r="Z3694">
            <v>0</v>
          </cell>
          <cell r="AA3694"/>
          <cell r="AB3694"/>
          <cell r="AC3694"/>
          <cell r="AD3694"/>
          <cell r="AE3694"/>
          <cell r="AF3694"/>
          <cell r="AG3694"/>
          <cell r="AH3694"/>
          <cell r="AI3694"/>
          <cell r="AJ3694"/>
          <cell r="AK3694"/>
          <cell r="AL3694"/>
        </row>
        <row r="3695">
          <cell r="D3695" t="str">
            <v>ARP</v>
          </cell>
          <cell r="J3695" t="str">
            <v>LECAP</v>
          </cell>
          <cell r="L3695" t="str">
            <v>TASA FIJA</v>
          </cell>
          <cell r="M3695" t="str">
            <v>Argentina</v>
          </cell>
          <cell r="Q3695" t="str">
            <v>Mercado</v>
          </cell>
          <cell r="R3695">
            <v>1230.456911</v>
          </cell>
          <cell r="S3695">
            <v>0</v>
          </cell>
          <cell r="T3695">
            <v>0</v>
          </cell>
          <cell r="U3695">
            <v>0</v>
          </cell>
          <cell r="V3695">
            <v>0</v>
          </cell>
          <cell r="W3695">
            <v>0</v>
          </cell>
          <cell r="X3695">
            <v>0</v>
          </cell>
          <cell r="Y3695">
            <v>0</v>
          </cell>
          <cell r="Z3695">
            <v>0</v>
          </cell>
          <cell r="AA3695"/>
          <cell r="AB3695"/>
          <cell r="AC3695"/>
          <cell r="AD3695"/>
          <cell r="AE3695"/>
          <cell r="AF3695"/>
          <cell r="AG3695"/>
          <cell r="AH3695"/>
          <cell r="AI3695"/>
          <cell r="AJ3695"/>
          <cell r="AK3695"/>
          <cell r="AL3695"/>
        </row>
        <row r="3696">
          <cell r="D3696" t="str">
            <v>ARP</v>
          </cell>
          <cell r="J3696" t="str">
            <v>LECAP</v>
          </cell>
          <cell r="L3696" t="str">
            <v>TASA FIJA</v>
          </cell>
          <cell r="M3696" t="str">
            <v>Argentina</v>
          </cell>
          <cell r="Q3696" t="str">
            <v>Mercado</v>
          </cell>
          <cell r="R3696">
            <v>121.222987</v>
          </cell>
          <cell r="S3696">
            <v>0</v>
          </cell>
          <cell r="T3696">
            <v>0</v>
          </cell>
          <cell r="U3696">
            <v>121.343735048</v>
          </cell>
          <cell r="V3696">
            <v>0</v>
          </cell>
          <cell r="W3696">
            <v>0</v>
          </cell>
          <cell r="X3696">
            <v>93.218800000000002</v>
          </cell>
          <cell r="Y3696">
            <v>0</v>
          </cell>
          <cell r="Z3696">
            <v>0</v>
          </cell>
          <cell r="AA3696"/>
          <cell r="AB3696"/>
          <cell r="AC3696"/>
          <cell r="AD3696"/>
          <cell r="AE3696"/>
          <cell r="AF3696"/>
          <cell r="AG3696"/>
          <cell r="AH3696"/>
          <cell r="AI3696"/>
          <cell r="AJ3696"/>
          <cell r="AK3696"/>
          <cell r="AL3696"/>
        </row>
        <row r="3697">
          <cell r="D3697" t="str">
            <v>ARP</v>
          </cell>
          <cell r="J3697" t="str">
            <v>LECAP</v>
          </cell>
          <cell r="L3697" t="str">
            <v>TASA FIJA</v>
          </cell>
          <cell r="M3697" t="str">
            <v>Argentina</v>
          </cell>
          <cell r="Q3697" t="str">
            <v>Mercado</v>
          </cell>
          <cell r="R3697">
            <v>621.30140600000004</v>
          </cell>
          <cell r="S3697">
            <v>0</v>
          </cell>
          <cell r="T3697">
            <v>0</v>
          </cell>
          <cell r="U3697">
            <v>617.107542169</v>
          </cell>
          <cell r="V3697">
            <v>0</v>
          </cell>
          <cell r="W3697">
            <v>0</v>
          </cell>
          <cell r="X3697">
            <v>470.408254</v>
          </cell>
          <cell r="Y3697">
            <v>0</v>
          </cell>
          <cell r="Z3697">
            <v>0</v>
          </cell>
          <cell r="AA3697"/>
          <cell r="AB3697"/>
          <cell r="AC3697"/>
          <cell r="AD3697"/>
          <cell r="AE3697"/>
          <cell r="AF3697"/>
          <cell r="AG3697"/>
          <cell r="AH3697"/>
          <cell r="AI3697"/>
          <cell r="AJ3697"/>
          <cell r="AK3697"/>
          <cell r="AL3697"/>
        </row>
        <row r="3698">
          <cell r="D3698" t="str">
            <v>ARP</v>
          </cell>
          <cell r="J3698" t="str">
            <v>LECAP</v>
          </cell>
          <cell r="L3698" t="str">
            <v>TASA FIJA</v>
          </cell>
          <cell r="M3698" t="str">
            <v>Argentina</v>
          </cell>
          <cell r="Q3698" t="str">
            <v>Mercado</v>
          </cell>
          <cell r="R3698">
            <v>818.59042899999997</v>
          </cell>
          <cell r="S3698">
            <v>0</v>
          </cell>
          <cell r="T3698">
            <v>0</v>
          </cell>
          <cell r="U3698">
            <v>815.83708469700002</v>
          </cell>
          <cell r="V3698">
            <v>0</v>
          </cell>
          <cell r="W3698">
            <v>0</v>
          </cell>
          <cell r="X3698">
            <v>624.020535</v>
          </cell>
          <cell r="Y3698">
            <v>0</v>
          </cell>
          <cell r="Z3698">
            <v>0</v>
          </cell>
          <cell r="AA3698"/>
          <cell r="AB3698"/>
          <cell r="AC3698"/>
          <cell r="AD3698"/>
          <cell r="AE3698"/>
          <cell r="AF3698"/>
          <cell r="AG3698"/>
          <cell r="AH3698"/>
          <cell r="AI3698"/>
          <cell r="AJ3698"/>
          <cell r="AK3698"/>
          <cell r="AL3698"/>
        </row>
        <row r="3699">
          <cell r="D3699" t="str">
            <v>ARP</v>
          </cell>
          <cell r="J3699" t="str">
            <v>LECAP</v>
          </cell>
          <cell r="L3699" t="str">
            <v>TASA FIJA</v>
          </cell>
          <cell r="M3699" t="str">
            <v>Argentina</v>
          </cell>
          <cell r="Q3699" t="str">
            <v>Mercado</v>
          </cell>
          <cell r="R3699">
            <v>0</v>
          </cell>
          <cell r="S3699">
            <v>0</v>
          </cell>
          <cell r="T3699">
            <v>0</v>
          </cell>
          <cell r="U3699">
            <v>1034.531727818</v>
          </cell>
          <cell r="V3699">
            <v>0</v>
          </cell>
          <cell r="W3699">
            <v>0</v>
          </cell>
          <cell r="X3699">
            <v>797.05429099999992</v>
          </cell>
          <cell r="Y3699">
            <v>0</v>
          </cell>
          <cell r="Z3699">
            <v>0</v>
          </cell>
          <cell r="AA3699"/>
          <cell r="AB3699"/>
          <cell r="AC3699"/>
          <cell r="AD3699"/>
          <cell r="AE3699"/>
          <cell r="AF3699"/>
          <cell r="AG3699"/>
          <cell r="AH3699"/>
          <cell r="AI3699"/>
          <cell r="AJ3699"/>
          <cell r="AK3699"/>
          <cell r="AL3699"/>
        </row>
        <row r="3700">
          <cell r="D3700" t="str">
            <v>ARP</v>
          </cell>
          <cell r="J3700" t="str">
            <v>LECAP</v>
          </cell>
          <cell r="L3700" t="str">
            <v>TASA FIJA</v>
          </cell>
          <cell r="M3700" t="str">
            <v>Argentina</v>
          </cell>
          <cell r="Q3700" t="str">
            <v>Mercado</v>
          </cell>
          <cell r="R3700">
            <v>0</v>
          </cell>
          <cell r="S3700">
            <v>0</v>
          </cell>
          <cell r="T3700">
            <v>0</v>
          </cell>
          <cell r="U3700">
            <v>1031.467741058</v>
          </cell>
          <cell r="V3700">
            <v>0</v>
          </cell>
          <cell r="W3700">
            <v>0</v>
          </cell>
          <cell r="X3700">
            <v>798.52349300000003</v>
          </cell>
          <cell r="Y3700">
            <v>0</v>
          </cell>
          <cell r="Z3700">
            <v>0</v>
          </cell>
          <cell r="AA3700"/>
          <cell r="AB3700"/>
          <cell r="AC3700"/>
          <cell r="AD3700"/>
          <cell r="AE3700"/>
          <cell r="AF3700"/>
          <cell r="AG3700"/>
          <cell r="AH3700"/>
          <cell r="AI3700"/>
          <cell r="AJ3700"/>
          <cell r="AK3700"/>
          <cell r="AL3700"/>
        </row>
        <row r="3701">
          <cell r="D3701" t="str">
            <v>ARP</v>
          </cell>
          <cell r="J3701" t="str">
            <v>LECAP</v>
          </cell>
          <cell r="L3701" t="str">
            <v>TASA FIJA</v>
          </cell>
          <cell r="M3701" t="str">
            <v>Argentina</v>
          </cell>
          <cell r="Q3701" t="str">
            <v>Mercado</v>
          </cell>
          <cell r="R3701">
            <v>1226.5461749999999</v>
          </cell>
          <cell r="S3701">
            <v>0</v>
          </cell>
          <cell r="T3701">
            <v>0</v>
          </cell>
          <cell r="U3701">
            <v>1226.573541346</v>
          </cell>
          <cell r="V3701">
            <v>0</v>
          </cell>
          <cell r="W3701">
            <v>0</v>
          </cell>
          <cell r="X3701">
            <v>941.37283100000002</v>
          </cell>
          <cell r="Y3701">
            <v>0</v>
          </cell>
          <cell r="Z3701">
            <v>0</v>
          </cell>
          <cell r="AA3701"/>
          <cell r="AB3701"/>
          <cell r="AC3701"/>
          <cell r="AD3701"/>
          <cell r="AE3701"/>
          <cell r="AF3701"/>
          <cell r="AG3701"/>
          <cell r="AH3701"/>
          <cell r="AI3701"/>
          <cell r="AJ3701"/>
          <cell r="AK3701"/>
          <cell r="AL3701"/>
        </row>
        <row r="3702">
          <cell r="D3702" t="str">
            <v>ARP</v>
          </cell>
          <cell r="J3702" t="str">
            <v>LECAP</v>
          </cell>
          <cell r="L3702" t="str">
            <v>TASA FIJA</v>
          </cell>
          <cell r="M3702" t="str">
            <v>Argentina</v>
          </cell>
          <cell r="Q3702" t="str">
            <v>Mercado</v>
          </cell>
          <cell r="R3702">
            <v>1318.786977</v>
          </cell>
          <cell r="S3702">
            <v>0</v>
          </cell>
          <cell r="T3702">
            <v>0</v>
          </cell>
          <cell r="U3702">
            <v>1309.8854901719999</v>
          </cell>
          <cell r="V3702">
            <v>0</v>
          </cell>
          <cell r="W3702">
            <v>0</v>
          </cell>
          <cell r="X3702">
            <v>998.50660100000005</v>
          </cell>
          <cell r="Y3702">
            <v>0</v>
          </cell>
          <cell r="Z3702">
            <v>0</v>
          </cell>
          <cell r="AA3702"/>
          <cell r="AB3702"/>
          <cell r="AC3702"/>
          <cell r="AD3702"/>
          <cell r="AE3702"/>
          <cell r="AF3702"/>
          <cell r="AG3702"/>
          <cell r="AH3702"/>
          <cell r="AI3702"/>
          <cell r="AJ3702"/>
          <cell r="AK3702"/>
          <cell r="AL3702"/>
        </row>
        <row r="3703">
          <cell r="D3703" t="str">
            <v>ARP</v>
          </cell>
          <cell r="J3703" t="str">
            <v>LECAP</v>
          </cell>
          <cell r="L3703" t="str">
            <v>TASA FIJA</v>
          </cell>
          <cell r="M3703" t="str">
            <v>Argentina</v>
          </cell>
          <cell r="Q3703" t="str">
            <v>Mercado</v>
          </cell>
          <cell r="R3703">
            <v>1407.805104</v>
          </cell>
          <cell r="S3703">
            <v>0</v>
          </cell>
          <cell r="T3703">
            <v>0</v>
          </cell>
          <cell r="U3703">
            <v>1409.2073962119998</v>
          </cell>
          <cell r="V3703">
            <v>0</v>
          </cell>
          <cell r="W3703">
            <v>0</v>
          </cell>
          <cell r="X3703">
            <v>1082.582654</v>
          </cell>
          <cell r="Y3703">
            <v>0</v>
          </cell>
          <cell r="Z3703">
            <v>0</v>
          </cell>
          <cell r="AA3703"/>
          <cell r="AB3703"/>
          <cell r="AC3703"/>
          <cell r="AD3703"/>
          <cell r="AE3703"/>
          <cell r="AF3703"/>
          <cell r="AG3703"/>
          <cell r="AH3703"/>
          <cell r="AI3703"/>
          <cell r="AJ3703"/>
          <cell r="AK3703"/>
          <cell r="AL3703"/>
        </row>
        <row r="3704">
          <cell r="D3704" t="str">
            <v>ARP</v>
          </cell>
          <cell r="J3704" t="str">
            <v>LECAP</v>
          </cell>
          <cell r="L3704" t="str">
            <v>TASA FIJA</v>
          </cell>
          <cell r="M3704" t="str">
            <v>Argentina</v>
          </cell>
          <cell r="Q3704" t="str">
            <v>Mercado</v>
          </cell>
          <cell r="R3704">
            <v>0</v>
          </cell>
          <cell r="S3704">
            <v>0</v>
          </cell>
          <cell r="T3704">
            <v>0</v>
          </cell>
          <cell r="U3704">
            <v>1413.2922414809998</v>
          </cell>
          <cell r="V3704">
            <v>0</v>
          </cell>
          <cell r="W3704">
            <v>0</v>
          </cell>
          <cell r="X3704">
            <v>1091.493864</v>
          </cell>
          <cell r="Y3704">
            <v>0</v>
          </cell>
          <cell r="Z3704">
            <v>0</v>
          </cell>
          <cell r="AA3704"/>
          <cell r="AB3704"/>
          <cell r="AC3704"/>
          <cell r="AD3704"/>
          <cell r="AE3704"/>
          <cell r="AF3704"/>
          <cell r="AG3704"/>
          <cell r="AH3704"/>
          <cell r="AI3704"/>
          <cell r="AJ3704"/>
          <cell r="AK3704"/>
          <cell r="AL3704"/>
        </row>
        <row r="3705">
          <cell r="D3705" t="str">
            <v>ARP</v>
          </cell>
          <cell r="J3705" t="str">
            <v>LECAP</v>
          </cell>
          <cell r="L3705" t="str">
            <v>TASA FIJA</v>
          </cell>
          <cell r="M3705" t="str">
            <v>Argentina</v>
          </cell>
          <cell r="Q3705" t="str">
            <v>Mercado</v>
          </cell>
          <cell r="R3705">
            <v>1639.9147909999997</v>
          </cell>
          <cell r="S3705">
            <v>0</v>
          </cell>
          <cell r="T3705">
            <v>0</v>
          </cell>
          <cell r="U3705">
            <v>1654.2377749989998</v>
          </cell>
          <cell r="V3705">
            <v>0</v>
          </cell>
          <cell r="W3705">
            <v>0</v>
          </cell>
          <cell r="X3705">
            <v>1280.6530270000001</v>
          </cell>
          <cell r="Y3705">
            <v>0</v>
          </cell>
          <cell r="Z3705">
            <v>0</v>
          </cell>
          <cell r="AA3705"/>
          <cell r="AB3705"/>
          <cell r="AC3705"/>
          <cell r="AD3705"/>
          <cell r="AE3705"/>
          <cell r="AF3705"/>
          <cell r="AG3705"/>
          <cell r="AH3705"/>
          <cell r="AI3705"/>
          <cell r="AJ3705"/>
          <cell r="AK3705"/>
          <cell r="AL3705"/>
        </row>
        <row r="3706">
          <cell r="D3706" t="str">
            <v>USD</v>
          </cell>
          <cell r="J3706" t="str">
            <v>LELINK</v>
          </cell>
          <cell r="L3706" t="str">
            <v>TASA FIJA</v>
          </cell>
          <cell r="M3706" t="str">
            <v>Argentina</v>
          </cell>
          <cell r="Q3706" t="str">
            <v>Mercado</v>
          </cell>
          <cell r="R3706">
            <v>242.31238200000001</v>
          </cell>
          <cell r="S3706">
            <v>0</v>
          </cell>
          <cell r="T3706">
            <v>0</v>
          </cell>
          <cell r="U3706">
            <v>242.31238200000001</v>
          </cell>
          <cell r="V3706">
            <v>0</v>
          </cell>
          <cell r="W3706">
            <v>0</v>
          </cell>
          <cell r="X3706">
            <v>242.31238200000001</v>
          </cell>
          <cell r="Y3706">
            <v>0</v>
          </cell>
          <cell r="Z3706">
            <v>0</v>
          </cell>
          <cell r="AA3706"/>
          <cell r="AB3706"/>
          <cell r="AC3706"/>
          <cell r="AD3706"/>
          <cell r="AE3706"/>
          <cell r="AF3706"/>
          <cell r="AG3706"/>
          <cell r="AH3706"/>
          <cell r="AI3706"/>
          <cell r="AJ3706"/>
          <cell r="AK3706"/>
          <cell r="AL3706"/>
        </row>
        <row r="3707">
          <cell r="D3707" t="str">
            <v>USD</v>
          </cell>
          <cell r="J3707" t="str">
            <v>LELINK</v>
          </cell>
          <cell r="L3707" t="str">
            <v>TASA FIJA</v>
          </cell>
          <cell r="M3707" t="str">
            <v>Argentina</v>
          </cell>
          <cell r="Q3707" t="str">
            <v>Mercado</v>
          </cell>
          <cell r="R3707">
            <v>330.63448799999998</v>
          </cell>
          <cell r="S3707">
            <v>0</v>
          </cell>
          <cell r="T3707">
            <v>0</v>
          </cell>
          <cell r="U3707">
            <v>330.63448800000003</v>
          </cell>
          <cell r="V3707">
            <v>0</v>
          </cell>
          <cell r="W3707">
            <v>0</v>
          </cell>
          <cell r="X3707">
            <v>330.63448800000003</v>
          </cell>
          <cell r="Y3707">
            <v>0</v>
          </cell>
          <cell r="Z3707">
            <v>0</v>
          </cell>
          <cell r="AA3707"/>
          <cell r="AB3707"/>
          <cell r="AC3707"/>
          <cell r="AD3707"/>
          <cell r="AE3707"/>
          <cell r="AF3707"/>
          <cell r="AG3707"/>
          <cell r="AH3707"/>
          <cell r="AI3707"/>
          <cell r="AJ3707"/>
          <cell r="AK3707"/>
          <cell r="AL3707"/>
        </row>
        <row r="3708">
          <cell r="D3708" t="str">
            <v>USD</v>
          </cell>
          <cell r="J3708" t="str">
            <v>LELINK</v>
          </cell>
          <cell r="L3708" t="str">
            <v>TASA FIJA</v>
          </cell>
          <cell r="M3708" t="str">
            <v>Argentina</v>
          </cell>
          <cell r="Q3708" t="str">
            <v>Mercado</v>
          </cell>
          <cell r="R3708">
            <v>426.40501899999998</v>
          </cell>
          <cell r="S3708">
            <v>0</v>
          </cell>
          <cell r="T3708">
            <v>0</v>
          </cell>
          <cell r="U3708">
            <v>426.40501899999998</v>
          </cell>
          <cell r="V3708">
            <v>0</v>
          </cell>
          <cell r="W3708">
            <v>0</v>
          </cell>
          <cell r="X3708">
            <v>426.40501899999998</v>
          </cell>
          <cell r="Y3708">
            <v>0</v>
          </cell>
          <cell r="Z3708">
            <v>0</v>
          </cell>
          <cell r="AA3708"/>
          <cell r="AB3708"/>
          <cell r="AC3708"/>
          <cell r="AD3708"/>
          <cell r="AE3708"/>
          <cell r="AF3708"/>
          <cell r="AG3708"/>
          <cell r="AH3708"/>
          <cell r="AI3708"/>
          <cell r="AJ3708"/>
          <cell r="AK3708"/>
          <cell r="AL3708"/>
        </row>
        <row r="3709">
          <cell r="D3709" t="str">
            <v>USD</v>
          </cell>
          <cell r="J3709" t="str">
            <v>LELINK</v>
          </cell>
          <cell r="L3709" t="str">
            <v>TASA FIJA</v>
          </cell>
          <cell r="M3709" t="str">
            <v>Argentina</v>
          </cell>
          <cell r="Q3709" t="str">
            <v>Mercado</v>
          </cell>
          <cell r="R3709">
            <v>439.49578600000001</v>
          </cell>
          <cell r="S3709">
            <v>0</v>
          </cell>
          <cell r="T3709">
            <v>0</v>
          </cell>
          <cell r="U3709">
            <v>439.49578600000001</v>
          </cell>
          <cell r="V3709">
            <v>0</v>
          </cell>
          <cell r="W3709">
            <v>0</v>
          </cell>
          <cell r="X3709">
            <v>439.49578600000001</v>
          </cell>
          <cell r="Y3709">
            <v>0</v>
          </cell>
          <cell r="Z3709">
            <v>0</v>
          </cell>
          <cell r="AA3709"/>
          <cell r="AB3709"/>
          <cell r="AC3709"/>
          <cell r="AD3709"/>
          <cell r="AE3709"/>
          <cell r="AF3709"/>
          <cell r="AG3709"/>
          <cell r="AH3709"/>
          <cell r="AI3709"/>
          <cell r="AJ3709"/>
          <cell r="AK3709"/>
          <cell r="AL3709"/>
        </row>
        <row r="3710">
          <cell r="D3710" t="str">
            <v>USD</v>
          </cell>
          <cell r="J3710" t="str">
            <v>OFID</v>
          </cell>
          <cell r="L3710" t="str">
            <v>TASA FIJA</v>
          </cell>
          <cell r="M3710" t="str">
            <v>Externa</v>
          </cell>
          <cell r="Q3710" t="str">
            <v>No mercado</v>
          </cell>
          <cell r="R3710">
            <v>11.155912000000001</v>
          </cell>
          <cell r="S3710">
            <v>0</v>
          </cell>
          <cell r="T3710">
            <v>0</v>
          </cell>
          <cell r="U3710">
            <v>11.15591193</v>
          </cell>
          <cell r="V3710">
            <v>0</v>
          </cell>
          <cell r="W3710">
            <v>0</v>
          </cell>
          <cell r="X3710">
            <v>16.051192</v>
          </cell>
          <cell r="Y3710">
            <v>0</v>
          </cell>
          <cell r="Z3710">
            <v>0</v>
          </cell>
          <cell r="AA3710"/>
          <cell r="AB3710"/>
          <cell r="AC3710"/>
          <cell r="AD3710"/>
          <cell r="AE3710"/>
          <cell r="AF3710"/>
          <cell r="AG3710"/>
          <cell r="AH3710"/>
          <cell r="AI3710"/>
          <cell r="AJ3710"/>
          <cell r="AK3710"/>
          <cell r="AL3710"/>
        </row>
        <row r="3711">
          <cell r="D3711" t="str">
            <v>USD</v>
          </cell>
          <cell r="J3711" t="str">
            <v>OFID</v>
          </cell>
          <cell r="L3711" t="str">
            <v>TASA FIJA</v>
          </cell>
          <cell r="M3711" t="str">
            <v>Externa</v>
          </cell>
          <cell r="Q3711" t="str">
            <v>No mercado</v>
          </cell>
          <cell r="R3711">
            <v>44.577669999999998</v>
          </cell>
          <cell r="S3711">
            <v>0</v>
          </cell>
          <cell r="T3711">
            <v>0</v>
          </cell>
          <cell r="U3711">
            <v>44.577669670000006</v>
          </cell>
          <cell r="V3711">
            <v>0</v>
          </cell>
          <cell r="W3711">
            <v>0</v>
          </cell>
          <cell r="X3711">
            <v>44.577669999999998</v>
          </cell>
          <cell r="Y3711">
            <v>0</v>
          </cell>
          <cell r="Z3711">
            <v>0</v>
          </cell>
          <cell r="AA3711"/>
          <cell r="AB3711"/>
          <cell r="AC3711"/>
          <cell r="AD3711"/>
          <cell r="AE3711"/>
          <cell r="AF3711"/>
          <cell r="AG3711"/>
          <cell r="AH3711"/>
          <cell r="AI3711"/>
          <cell r="AJ3711"/>
          <cell r="AK3711"/>
          <cell r="AL3711"/>
        </row>
        <row r="3712">
          <cell r="D3712" t="str">
            <v>UCP</v>
          </cell>
          <cell r="J3712" t="str">
            <v>PAGARES</v>
          </cell>
          <cell r="L3712" t="str">
            <v>TASA FIJA</v>
          </cell>
          <cell r="M3712" t="str">
            <v>Argentina</v>
          </cell>
          <cell r="Q3712" t="str">
            <v>No mercado</v>
          </cell>
          <cell r="R3712">
            <v>357.92424099999999</v>
          </cell>
          <cell r="S3712">
            <v>0</v>
          </cell>
          <cell r="T3712">
            <v>0</v>
          </cell>
          <cell r="U3712">
            <v>356.52710280100001</v>
          </cell>
          <cell r="V3712">
            <v>0</v>
          </cell>
          <cell r="W3712">
            <v>0</v>
          </cell>
          <cell r="X3712">
            <v>271.22139000000004</v>
          </cell>
          <cell r="Y3712">
            <v>0</v>
          </cell>
          <cell r="Z3712">
            <v>0</v>
          </cell>
          <cell r="AA3712"/>
          <cell r="AB3712"/>
          <cell r="AC3712"/>
          <cell r="AD3712"/>
          <cell r="AE3712"/>
          <cell r="AF3712"/>
          <cell r="AG3712"/>
          <cell r="AH3712"/>
          <cell r="AI3712"/>
          <cell r="AJ3712"/>
          <cell r="AK3712"/>
          <cell r="AL3712"/>
        </row>
        <row r="3713">
          <cell r="D3713" t="str">
            <v>UCP</v>
          </cell>
          <cell r="J3713" t="str">
            <v>PAR ARP</v>
          </cell>
          <cell r="L3713" t="str">
            <v>TASA FIJA</v>
          </cell>
          <cell r="M3713" t="str">
            <v>Argentina</v>
          </cell>
          <cell r="Q3713" t="str">
            <v>Mercado</v>
          </cell>
          <cell r="R3713">
            <v>2.7445170000000001</v>
          </cell>
          <cell r="S3713">
            <v>0</v>
          </cell>
          <cell r="T3713">
            <v>0</v>
          </cell>
          <cell r="U3713">
            <v>2.7338044020000001</v>
          </cell>
          <cell r="V3713">
            <v>0</v>
          </cell>
          <cell r="W3713">
            <v>0</v>
          </cell>
          <cell r="X3713">
            <v>2.079691</v>
          </cell>
          <cell r="Y3713">
            <v>0</v>
          </cell>
          <cell r="Z3713">
            <v>0</v>
          </cell>
          <cell r="AA3713"/>
          <cell r="AB3713"/>
          <cell r="AC3713"/>
          <cell r="AD3713"/>
          <cell r="AE3713"/>
          <cell r="AF3713"/>
          <cell r="AG3713"/>
          <cell r="AH3713"/>
          <cell r="AI3713"/>
          <cell r="AJ3713"/>
          <cell r="AK3713"/>
          <cell r="AL3713"/>
        </row>
        <row r="3714">
          <cell r="D3714" t="str">
            <v>UCP</v>
          </cell>
          <cell r="J3714" t="str">
            <v>PAR ARP</v>
          </cell>
          <cell r="L3714" t="str">
            <v>TASA FIJA</v>
          </cell>
          <cell r="M3714" t="str">
            <v>Argentina</v>
          </cell>
          <cell r="Q3714" t="str">
            <v>Mercado</v>
          </cell>
          <cell r="R3714">
            <v>690.09704799999997</v>
          </cell>
          <cell r="S3714">
            <v>0</v>
          </cell>
          <cell r="T3714">
            <v>0</v>
          </cell>
          <cell r="U3714">
            <v>687.40329052200002</v>
          </cell>
          <cell r="V3714">
            <v>0</v>
          </cell>
          <cell r="W3714">
            <v>0</v>
          </cell>
          <cell r="X3714">
            <v>522.92932199999996</v>
          </cell>
          <cell r="Y3714">
            <v>0</v>
          </cell>
          <cell r="Z3714">
            <v>0</v>
          </cell>
          <cell r="AA3714"/>
          <cell r="AB3714"/>
          <cell r="AC3714"/>
          <cell r="AD3714"/>
          <cell r="AE3714"/>
          <cell r="AF3714"/>
          <cell r="AG3714"/>
          <cell r="AH3714"/>
          <cell r="AI3714"/>
          <cell r="AJ3714"/>
          <cell r="AK3714"/>
          <cell r="AL3714"/>
        </row>
        <row r="3715">
          <cell r="D3715" t="str">
            <v>EUR</v>
          </cell>
          <cell r="J3715" t="str">
            <v>PAR EUR</v>
          </cell>
          <cell r="L3715" t="str">
            <v>TASA FIJA</v>
          </cell>
          <cell r="M3715" t="str">
            <v>Inglesa</v>
          </cell>
          <cell r="Q3715" t="str">
            <v>Mercado</v>
          </cell>
          <cell r="R3715">
            <v>12.712429</v>
          </cell>
          <cell r="S3715">
            <v>0</v>
          </cell>
          <cell r="T3715">
            <v>0</v>
          </cell>
          <cell r="U3715">
            <v>12.39127313</v>
          </cell>
          <cell r="V3715">
            <v>0</v>
          </cell>
          <cell r="W3715">
            <v>0</v>
          </cell>
          <cell r="X3715">
            <v>12.289147000000002</v>
          </cell>
          <cell r="Y3715">
            <v>0</v>
          </cell>
          <cell r="Z3715">
            <v>0</v>
          </cell>
          <cell r="AA3715"/>
          <cell r="AB3715"/>
          <cell r="AC3715"/>
          <cell r="AD3715"/>
          <cell r="AE3715"/>
          <cell r="AF3715"/>
          <cell r="AG3715"/>
          <cell r="AH3715"/>
          <cell r="AI3715"/>
          <cell r="AJ3715"/>
          <cell r="AK3715"/>
          <cell r="AL3715"/>
        </row>
        <row r="3716">
          <cell r="D3716" t="str">
            <v>EUR</v>
          </cell>
          <cell r="J3716" t="str">
            <v>PAR EUR</v>
          </cell>
          <cell r="L3716" t="str">
            <v>TASA FIJA</v>
          </cell>
          <cell r="M3716" t="str">
            <v>Inglesa</v>
          </cell>
          <cell r="Q3716" t="str">
            <v>Mercado</v>
          </cell>
          <cell r="R3716">
            <v>1622.2891959999999</v>
          </cell>
          <cell r="S3716">
            <v>0</v>
          </cell>
          <cell r="T3716">
            <v>0</v>
          </cell>
          <cell r="U3716">
            <v>1581.3050481990001</v>
          </cell>
          <cell r="V3716">
            <v>0</v>
          </cell>
          <cell r="W3716">
            <v>0</v>
          </cell>
          <cell r="X3716">
            <v>1568.2723140000001</v>
          </cell>
          <cell r="Y3716">
            <v>0</v>
          </cell>
          <cell r="Z3716">
            <v>0</v>
          </cell>
          <cell r="AA3716"/>
          <cell r="AB3716"/>
          <cell r="AC3716"/>
          <cell r="AD3716"/>
          <cell r="AE3716"/>
          <cell r="AF3716"/>
          <cell r="AG3716"/>
          <cell r="AH3716"/>
          <cell r="AI3716"/>
          <cell r="AJ3716"/>
          <cell r="AK3716"/>
          <cell r="AL3716"/>
        </row>
        <row r="3717">
          <cell r="D3717" t="str">
            <v>EUR</v>
          </cell>
          <cell r="J3717" t="str">
            <v>PAR EUR</v>
          </cell>
          <cell r="L3717" t="str">
            <v>TASA FIJA</v>
          </cell>
          <cell r="M3717" t="str">
            <v>Inglesa</v>
          </cell>
          <cell r="Q3717" t="str">
            <v>Mercado</v>
          </cell>
          <cell r="R3717">
            <v>5723.442274</v>
          </cell>
          <cell r="S3717">
            <v>0</v>
          </cell>
          <cell r="T3717">
            <v>0</v>
          </cell>
          <cell r="U3717">
            <v>5578.8500476449999</v>
          </cell>
          <cell r="V3717">
            <v>0</v>
          </cell>
          <cell r="W3717">
            <v>0</v>
          </cell>
          <cell r="X3717">
            <v>5532.8705140000002</v>
          </cell>
          <cell r="Y3717">
            <v>0</v>
          </cell>
          <cell r="Z3717">
            <v>0</v>
          </cell>
          <cell r="AA3717"/>
          <cell r="AB3717"/>
          <cell r="AC3717"/>
          <cell r="AD3717"/>
          <cell r="AE3717"/>
          <cell r="AF3717"/>
          <cell r="AG3717"/>
          <cell r="AH3717"/>
          <cell r="AI3717"/>
          <cell r="AJ3717"/>
          <cell r="AK3717"/>
          <cell r="AL3717"/>
        </row>
        <row r="3718">
          <cell r="D3718" t="str">
            <v>JPY</v>
          </cell>
          <cell r="J3718" t="str">
            <v>PAR JPY</v>
          </cell>
          <cell r="L3718" t="str">
            <v>TASA FIJA</v>
          </cell>
          <cell r="M3718" t="str">
            <v>Japonesa</v>
          </cell>
          <cell r="Q3718" t="str">
            <v>Mercado</v>
          </cell>
          <cell r="R3718">
            <v>1.6795999999999998E-2</v>
          </cell>
          <cell r="S3718">
            <v>0</v>
          </cell>
          <cell r="T3718">
            <v>0</v>
          </cell>
          <cell r="U3718">
            <v>1.6657473999999999E-2</v>
          </cell>
          <cell r="V3718">
            <v>0</v>
          </cell>
          <cell r="W3718">
            <v>0</v>
          </cell>
          <cell r="X3718">
            <v>1.7047999999999997E-2</v>
          </cell>
          <cell r="Y3718">
            <v>0</v>
          </cell>
          <cell r="Z3718">
            <v>0</v>
          </cell>
          <cell r="AA3718"/>
          <cell r="AB3718"/>
          <cell r="AC3718"/>
          <cell r="AD3718"/>
          <cell r="AE3718"/>
          <cell r="AF3718"/>
          <cell r="AG3718"/>
          <cell r="AH3718"/>
          <cell r="AI3718"/>
          <cell r="AJ3718"/>
          <cell r="AK3718"/>
          <cell r="AL3718"/>
        </row>
        <row r="3719">
          <cell r="D3719" t="str">
            <v>JPY</v>
          </cell>
          <cell r="J3719" t="str">
            <v>PAR JPY</v>
          </cell>
          <cell r="L3719" t="str">
            <v>TASA FIJA</v>
          </cell>
          <cell r="M3719" t="str">
            <v>Japonesa</v>
          </cell>
          <cell r="Q3719" t="str">
            <v>Mercado</v>
          </cell>
          <cell r="R3719">
            <v>7.8983220000000003</v>
          </cell>
          <cell r="S3719">
            <v>0</v>
          </cell>
          <cell r="T3719">
            <v>0</v>
          </cell>
          <cell r="U3719">
            <v>7.8329748120000007</v>
          </cell>
          <cell r="V3719">
            <v>0</v>
          </cell>
          <cell r="W3719">
            <v>0</v>
          </cell>
          <cell r="X3719">
            <v>8.0164740000000005</v>
          </cell>
          <cell r="Y3719">
            <v>0</v>
          </cell>
          <cell r="Z3719">
            <v>0</v>
          </cell>
          <cell r="AA3719"/>
          <cell r="AB3719"/>
          <cell r="AC3719"/>
          <cell r="AD3719"/>
          <cell r="AE3719"/>
          <cell r="AF3719"/>
          <cell r="AG3719"/>
          <cell r="AH3719"/>
          <cell r="AI3719"/>
          <cell r="AJ3719"/>
          <cell r="AK3719"/>
          <cell r="AL3719"/>
        </row>
        <row r="3720">
          <cell r="D3720" t="str">
            <v>JPY</v>
          </cell>
          <cell r="J3720" t="str">
            <v>PAR JPY</v>
          </cell>
          <cell r="L3720" t="str">
            <v>TASA FIJA</v>
          </cell>
          <cell r="M3720" t="str">
            <v>Japonesa</v>
          </cell>
          <cell r="Q3720" t="str">
            <v>Mercado</v>
          </cell>
          <cell r="R3720">
            <v>160.03562299999999</v>
          </cell>
          <cell r="S3720">
            <v>0</v>
          </cell>
          <cell r="T3720">
            <v>0</v>
          </cell>
          <cell r="U3720">
            <v>158.711555433</v>
          </cell>
          <cell r="V3720">
            <v>0</v>
          </cell>
          <cell r="W3720">
            <v>0</v>
          </cell>
          <cell r="X3720">
            <v>162.429608</v>
          </cell>
          <cell r="Y3720">
            <v>0</v>
          </cell>
          <cell r="Z3720">
            <v>0</v>
          </cell>
          <cell r="AA3720"/>
          <cell r="AB3720"/>
          <cell r="AC3720"/>
          <cell r="AD3720"/>
          <cell r="AE3720"/>
          <cell r="AF3720"/>
          <cell r="AG3720"/>
          <cell r="AH3720"/>
          <cell r="AI3720"/>
          <cell r="AJ3720"/>
          <cell r="AK3720"/>
          <cell r="AL3720"/>
        </row>
        <row r="3721">
          <cell r="D3721" t="str">
            <v>USD</v>
          </cell>
          <cell r="J3721" t="str">
            <v>PAR USD</v>
          </cell>
          <cell r="L3721" t="str">
            <v>TASA FIJA</v>
          </cell>
          <cell r="M3721" t="str">
            <v>Nueva York</v>
          </cell>
          <cell r="Q3721" t="str">
            <v>Mercado</v>
          </cell>
          <cell r="R3721">
            <v>1.6343589999999999</v>
          </cell>
          <cell r="S3721">
            <v>0</v>
          </cell>
          <cell r="T3721">
            <v>0</v>
          </cell>
          <cell r="U3721">
            <v>1.6343589999999999</v>
          </cell>
          <cell r="V3721">
            <v>0</v>
          </cell>
          <cell r="W3721">
            <v>0</v>
          </cell>
          <cell r="X3721">
            <v>1.6343589999999999</v>
          </cell>
          <cell r="Y3721">
            <v>0</v>
          </cell>
          <cell r="Z3721">
            <v>0</v>
          </cell>
          <cell r="AA3721"/>
          <cell r="AB3721"/>
          <cell r="AC3721"/>
          <cell r="AD3721"/>
          <cell r="AE3721"/>
          <cell r="AF3721"/>
          <cell r="AG3721"/>
          <cell r="AH3721"/>
          <cell r="AI3721"/>
          <cell r="AJ3721"/>
          <cell r="AK3721"/>
          <cell r="AL3721"/>
        </row>
        <row r="3722">
          <cell r="D3722" t="str">
            <v>USD</v>
          </cell>
          <cell r="J3722" t="str">
            <v>PAR USD</v>
          </cell>
          <cell r="L3722" t="str">
            <v>TASA FIJA</v>
          </cell>
          <cell r="M3722" t="str">
            <v>Argentina</v>
          </cell>
          <cell r="Q3722" t="str">
            <v>Mercado</v>
          </cell>
          <cell r="R3722">
            <v>71.439701999999997</v>
          </cell>
          <cell r="S3722">
            <v>0</v>
          </cell>
          <cell r="T3722">
            <v>0</v>
          </cell>
          <cell r="U3722">
            <v>71.439702000000011</v>
          </cell>
          <cell r="V3722">
            <v>0</v>
          </cell>
          <cell r="W3722">
            <v>0</v>
          </cell>
          <cell r="X3722">
            <v>71.439702000000011</v>
          </cell>
          <cell r="Y3722">
            <v>0</v>
          </cell>
          <cell r="Z3722">
            <v>0</v>
          </cell>
          <cell r="AA3722"/>
          <cell r="AB3722"/>
          <cell r="AC3722"/>
          <cell r="AD3722"/>
          <cell r="AE3722"/>
          <cell r="AF3722"/>
          <cell r="AG3722"/>
          <cell r="AH3722"/>
          <cell r="AI3722"/>
          <cell r="AJ3722"/>
          <cell r="AK3722"/>
          <cell r="AL3722"/>
        </row>
        <row r="3723">
          <cell r="D3723" t="str">
            <v>USD</v>
          </cell>
          <cell r="J3723" t="str">
            <v>PAR USD</v>
          </cell>
          <cell r="L3723" t="str">
            <v>TASA FIJA</v>
          </cell>
          <cell r="M3723" t="str">
            <v>Nueva York</v>
          </cell>
          <cell r="Q3723" t="str">
            <v>Mercado</v>
          </cell>
          <cell r="R3723">
            <v>95.304820000000007</v>
          </cell>
          <cell r="S3723">
            <v>0</v>
          </cell>
          <cell r="T3723">
            <v>0</v>
          </cell>
          <cell r="U3723">
            <v>95.304820000000007</v>
          </cell>
          <cell r="V3723">
            <v>0</v>
          </cell>
          <cell r="W3723">
            <v>0</v>
          </cell>
          <cell r="X3723">
            <v>95.304820000000007</v>
          </cell>
          <cell r="Y3723">
            <v>0</v>
          </cell>
          <cell r="Z3723">
            <v>0</v>
          </cell>
          <cell r="AA3723"/>
          <cell r="AB3723"/>
          <cell r="AC3723"/>
          <cell r="AD3723"/>
          <cell r="AE3723"/>
          <cell r="AF3723"/>
          <cell r="AG3723"/>
          <cell r="AH3723"/>
          <cell r="AI3723"/>
          <cell r="AJ3723"/>
          <cell r="AK3723"/>
          <cell r="AL3723"/>
        </row>
        <row r="3724">
          <cell r="D3724" t="str">
            <v>USD</v>
          </cell>
          <cell r="J3724" t="str">
            <v>PAR USD</v>
          </cell>
          <cell r="L3724" t="str">
            <v>TASA FIJA</v>
          </cell>
          <cell r="M3724" t="str">
            <v>Argentina</v>
          </cell>
          <cell r="Q3724" t="str">
            <v>Mercado</v>
          </cell>
          <cell r="R3724">
            <v>1229.562842</v>
          </cell>
          <cell r="S3724">
            <v>0</v>
          </cell>
          <cell r="T3724">
            <v>0</v>
          </cell>
          <cell r="U3724">
            <v>1229.562842</v>
          </cell>
          <cell r="V3724">
            <v>0</v>
          </cell>
          <cell r="W3724">
            <v>0</v>
          </cell>
          <cell r="X3724">
            <v>1229.562842</v>
          </cell>
          <cell r="Y3724">
            <v>0</v>
          </cell>
          <cell r="Z3724">
            <v>0</v>
          </cell>
          <cell r="AA3724"/>
          <cell r="AB3724"/>
          <cell r="AC3724"/>
          <cell r="AD3724"/>
          <cell r="AE3724"/>
          <cell r="AF3724"/>
          <cell r="AG3724"/>
          <cell r="AH3724"/>
          <cell r="AI3724"/>
          <cell r="AJ3724"/>
          <cell r="AK3724"/>
          <cell r="AL3724"/>
        </row>
        <row r="3725">
          <cell r="D3725" t="str">
            <v>USD</v>
          </cell>
          <cell r="J3725" t="str">
            <v>PAR USD</v>
          </cell>
          <cell r="L3725" t="str">
            <v>TASA FIJA</v>
          </cell>
          <cell r="M3725" t="str">
            <v>Nueva York</v>
          </cell>
          <cell r="Q3725" t="str">
            <v>Mercado</v>
          </cell>
          <cell r="R3725">
            <v>5296.6891949999999</v>
          </cell>
          <cell r="S3725">
            <v>0</v>
          </cell>
          <cell r="T3725">
            <v>0</v>
          </cell>
          <cell r="U3725">
            <v>5296.6891949999999</v>
          </cell>
          <cell r="V3725">
            <v>0</v>
          </cell>
          <cell r="W3725">
            <v>0</v>
          </cell>
          <cell r="X3725">
            <v>5296.6891949999999</v>
          </cell>
          <cell r="Y3725">
            <v>0</v>
          </cell>
          <cell r="Z3725">
            <v>0</v>
          </cell>
          <cell r="AA3725"/>
          <cell r="AB3725"/>
          <cell r="AC3725"/>
          <cell r="AD3725"/>
          <cell r="AE3725"/>
          <cell r="AF3725"/>
          <cell r="AG3725"/>
          <cell r="AH3725"/>
          <cell r="AI3725"/>
          <cell r="AJ3725"/>
          <cell r="AK3725"/>
          <cell r="AL3725"/>
        </row>
        <row r="3726">
          <cell r="D3726" t="str">
            <v>UCP</v>
          </cell>
          <cell r="J3726" t="str">
            <v>PR13</v>
          </cell>
          <cell r="L3726" t="str">
            <v>TASA FIJA</v>
          </cell>
          <cell r="M3726" t="str">
            <v>Argentina</v>
          </cell>
          <cell r="Q3726" t="str">
            <v>Mercado</v>
          </cell>
          <cell r="R3726">
            <v>272.914311</v>
          </cell>
          <cell r="S3726">
            <v>0</v>
          </cell>
          <cell r="T3726">
            <v>0</v>
          </cell>
          <cell r="U3726">
            <v>267.11957761500003</v>
          </cell>
          <cell r="V3726">
            <v>0</v>
          </cell>
          <cell r="W3726">
            <v>0</v>
          </cell>
          <cell r="X3726">
            <v>199.60844800000001</v>
          </cell>
          <cell r="Y3726">
            <v>0</v>
          </cell>
          <cell r="Z3726">
            <v>0</v>
          </cell>
          <cell r="AA3726"/>
          <cell r="AB3726"/>
          <cell r="AC3726"/>
          <cell r="AD3726"/>
          <cell r="AE3726"/>
          <cell r="AF3726"/>
          <cell r="AG3726"/>
          <cell r="AH3726"/>
          <cell r="AI3726"/>
          <cell r="AJ3726"/>
          <cell r="AK3726"/>
          <cell r="AL3726"/>
        </row>
        <row r="3727">
          <cell r="D3727" t="str">
            <v>UCP</v>
          </cell>
          <cell r="J3727" t="str">
            <v>PRESTAMOS GARANTIZADOS</v>
          </cell>
          <cell r="L3727" t="str">
            <v>TASA FIJA</v>
          </cell>
          <cell r="M3727" t="str">
            <v>Argentina</v>
          </cell>
          <cell r="Q3727" t="str">
            <v>No mercado</v>
          </cell>
          <cell r="R3727">
            <v>0</v>
          </cell>
          <cell r="S3727">
            <v>0</v>
          </cell>
          <cell r="T3727">
            <v>0</v>
          </cell>
          <cell r="U3727">
            <v>-5.1999999999999996E-8</v>
          </cell>
          <cell r="V3727">
            <v>0</v>
          </cell>
          <cell r="W3727">
            <v>0</v>
          </cell>
          <cell r="X3727">
            <v>0</v>
          </cell>
          <cell r="Y3727">
            <v>0</v>
          </cell>
          <cell r="Z3727">
            <v>0</v>
          </cell>
          <cell r="AA3727"/>
          <cell r="AB3727"/>
          <cell r="AC3727"/>
          <cell r="AD3727"/>
          <cell r="AE3727"/>
          <cell r="AF3727"/>
          <cell r="AG3727"/>
          <cell r="AH3727"/>
          <cell r="AI3727"/>
          <cell r="AJ3727"/>
          <cell r="AK3727"/>
          <cell r="AL3727"/>
        </row>
        <row r="3728">
          <cell r="D3728" t="str">
            <v>UCP</v>
          </cell>
          <cell r="J3728" t="str">
            <v>PRESTAMOS GARANTIZADOS</v>
          </cell>
          <cell r="L3728" t="str">
            <v>TASA FIJA</v>
          </cell>
          <cell r="M3728" t="str">
            <v>Argentina</v>
          </cell>
          <cell r="Q3728" t="str">
            <v>No mercado</v>
          </cell>
          <cell r="R3728">
            <v>2.3761000000000001E-2</v>
          </cell>
          <cell r="S3728">
            <v>0</v>
          </cell>
          <cell r="T3728">
            <v>0</v>
          </cell>
          <cell r="U3728">
            <v>2.3667944E-2</v>
          </cell>
          <cell r="V3728">
            <v>0</v>
          </cell>
          <cell r="W3728">
            <v>0</v>
          </cell>
          <cell r="X3728">
            <v>1.8005E-2</v>
          </cell>
          <cell r="Y3728">
            <v>0</v>
          </cell>
          <cell r="Z3728">
            <v>0</v>
          </cell>
          <cell r="AA3728"/>
          <cell r="AB3728"/>
          <cell r="AC3728"/>
          <cell r="AD3728"/>
          <cell r="AE3728"/>
          <cell r="AF3728"/>
          <cell r="AG3728"/>
          <cell r="AH3728"/>
          <cell r="AI3728"/>
          <cell r="AJ3728"/>
          <cell r="AK3728"/>
          <cell r="AL3728"/>
        </row>
        <row r="3729">
          <cell r="D3729" t="str">
            <v>UCP</v>
          </cell>
          <cell r="J3729" t="str">
            <v>PRESTAMOS GARANTIZADOS</v>
          </cell>
          <cell r="L3729" t="str">
            <v>TASA FIJA</v>
          </cell>
          <cell r="M3729" t="str">
            <v>Argentina</v>
          </cell>
          <cell r="Q3729" t="str">
            <v>No mercado</v>
          </cell>
          <cell r="R3729">
            <v>0.109246</v>
          </cell>
          <cell r="S3729">
            <v>0</v>
          </cell>
          <cell r="T3729">
            <v>0</v>
          </cell>
          <cell r="U3729">
            <v>0.10881939</v>
          </cell>
          <cell r="V3729">
            <v>0</v>
          </cell>
          <cell r="W3729">
            <v>0</v>
          </cell>
          <cell r="X3729">
            <v>8.2781999999999994E-2</v>
          </cell>
          <cell r="Y3729">
            <v>0</v>
          </cell>
          <cell r="Z3729">
            <v>0</v>
          </cell>
          <cell r="AA3729"/>
          <cell r="AB3729"/>
          <cell r="AC3729"/>
          <cell r="AD3729"/>
          <cell r="AE3729"/>
          <cell r="AF3729"/>
          <cell r="AG3729"/>
          <cell r="AH3729"/>
          <cell r="AI3729"/>
          <cell r="AJ3729"/>
          <cell r="AK3729"/>
          <cell r="AL3729"/>
        </row>
        <row r="3730">
          <cell r="D3730" t="str">
            <v>UCP</v>
          </cell>
          <cell r="J3730" t="str">
            <v>PRESTAMOS GARANTIZADOS</v>
          </cell>
          <cell r="L3730" t="str">
            <v>TASA FIJA</v>
          </cell>
          <cell r="M3730" t="str">
            <v>Argentina</v>
          </cell>
          <cell r="Q3730" t="str">
            <v>No mercado</v>
          </cell>
          <cell r="R3730">
            <v>1.053159</v>
          </cell>
          <cell r="S3730">
            <v>0</v>
          </cell>
          <cell r="T3730">
            <v>0</v>
          </cell>
          <cell r="U3730">
            <v>1.0490482590000001</v>
          </cell>
          <cell r="V3730">
            <v>0</v>
          </cell>
          <cell r="W3730">
            <v>0</v>
          </cell>
          <cell r="X3730">
            <v>0.79804399999999998</v>
          </cell>
          <cell r="Y3730">
            <v>0</v>
          </cell>
          <cell r="Z3730">
            <v>0</v>
          </cell>
          <cell r="AA3730"/>
          <cell r="AB3730"/>
          <cell r="AC3730"/>
          <cell r="AD3730"/>
          <cell r="AE3730"/>
          <cell r="AF3730"/>
          <cell r="AG3730"/>
          <cell r="AH3730"/>
          <cell r="AI3730"/>
          <cell r="AJ3730"/>
          <cell r="AK3730"/>
          <cell r="AL3730"/>
        </row>
        <row r="3731">
          <cell r="D3731" t="str">
            <v>UCP</v>
          </cell>
          <cell r="J3731" t="str">
            <v>PRESTAMOS GARANTIZADOS</v>
          </cell>
          <cell r="L3731" t="str">
            <v>TASA FIJA</v>
          </cell>
          <cell r="M3731" t="str">
            <v>Argentina</v>
          </cell>
          <cell r="Q3731" t="str">
            <v>No mercado</v>
          </cell>
          <cell r="R3731">
            <v>4.5981769999999997</v>
          </cell>
          <cell r="S3731">
            <v>0</v>
          </cell>
          <cell r="T3731">
            <v>0</v>
          </cell>
          <cell r="U3731">
            <v>4.5802280520000007</v>
          </cell>
          <cell r="V3731">
            <v>0</v>
          </cell>
          <cell r="W3731">
            <v>0</v>
          </cell>
          <cell r="X3731">
            <v>3.484324</v>
          </cell>
          <cell r="Y3731">
            <v>0</v>
          </cell>
          <cell r="Z3731">
            <v>0</v>
          </cell>
          <cell r="AA3731"/>
          <cell r="AB3731"/>
          <cell r="AC3731"/>
          <cell r="AD3731"/>
          <cell r="AE3731"/>
          <cell r="AF3731"/>
          <cell r="AG3731"/>
          <cell r="AH3731"/>
          <cell r="AI3731"/>
          <cell r="AJ3731"/>
          <cell r="AK3731"/>
          <cell r="AL3731"/>
        </row>
        <row r="3732">
          <cell r="D3732" t="str">
            <v>UCP</v>
          </cell>
          <cell r="J3732" t="str">
            <v>PRESTAMOS GARANTIZADOS</v>
          </cell>
          <cell r="L3732" t="str">
            <v>TASA FIJA</v>
          </cell>
          <cell r="M3732" t="str">
            <v>Argentina</v>
          </cell>
          <cell r="Q3732" t="str">
            <v>No mercado</v>
          </cell>
          <cell r="R3732">
            <v>6.0289450000000002</v>
          </cell>
          <cell r="S3732">
            <v>0</v>
          </cell>
          <cell r="T3732">
            <v>0</v>
          </cell>
          <cell r="U3732">
            <v>6.0054109919999998</v>
          </cell>
          <cell r="V3732">
            <v>0</v>
          </cell>
          <cell r="W3732">
            <v>0</v>
          </cell>
          <cell r="X3732">
            <v>4.568505</v>
          </cell>
          <cell r="Y3732">
            <v>0</v>
          </cell>
          <cell r="Z3732">
            <v>0</v>
          </cell>
          <cell r="AA3732"/>
          <cell r="AB3732"/>
          <cell r="AC3732"/>
          <cell r="AD3732"/>
          <cell r="AE3732"/>
          <cell r="AF3732"/>
          <cell r="AG3732"/>
          <cell r="AH3732"/>
          <cell r="AI3732"/>
          <cell r="AJ3732"/>
          <cell r="AK3732"/>
          <cell r="AL3732"/>
        </row>
        <row r="3733">
          <cell r="D3733" t="str">
            <v>UCP</v>
          </cell>
          <cell r="J3733" t="str">
            <v>PRESTAMOS GARANTIZADOS</v>
          </cell>
          <cell r="L3733" t="str">
            <v>TASA FIJA</v>
          </cell>
          <cell r="M3733" t="str">
            <v>Argentina</v>
          </cell>
          <cell r="Q3733" t="str">
            <v>No mercado</v>
          </cell>
          <cell r="R3733">
            <v>13.115491999999998</v>
          </cell>
          <cell r="S3733">
            <v>0</v>
          </cell>
          <cell r="T3733">
            <v>0</v>
          </cell>
          <cell r="U3733">
            <v>13.064296568</v>
          </cell>
          <cell r="V3733">
            <v>0</v>
          </cell>
          <cell r="W3733">
            <v>0</v>
          </cell>
          <cell r="X3733">
            <v>9.938422000000001</v>
          </cell>
          <cell r="Y3733">
            <v>0</v>
          </cell>
          <cell r="Z3733">
            <v>0</v>
          </cell>
          <cell r="AA3733"/>
          <cell r="AB3733"/>
          <cell r="AC3733"/>
          <cell r="AD3733"/>
          <cell r="AE3733"/>
          <cell r="AF3733"/>
          <cell r="AG3733"/>
          <cell r="AH3733"/>
          <cell r="AI3733"/>
          <cell r="AJ3733"/>
          <cell r="AK3733"/>
          <cell r="AL3733"/>
        </row>
        <row r="3734">
          <cell r="D3734" t="str">
            <v>UCP</v>
          </cell>
          <cell r="J3734" t="str">
            <v>PRESTAMOS GARANTIZADOS</v>
          </cell>
          <cell r="L3734" t="str">
            <v>TASA FIJA</v>
          </cell>
          <cell r="M3734" t="str">
            <v>Argentina</v>
          </cell>
          <cell r="Q3734" t="str">
            <v>No mercado</v>
          </cell>
          <cell r="R3734">
            <v>21.341591000000001</v>
          </cell>
          <cell r="S3734">
            <v>0</v>
          </cell>
          <cell r="T3734">
            <v>0</v>
          </cell>
          <cell r="U3734">
            <v>21.258285486000002</v>
          </cell>
          <cell r="V3734">
            <v>0</v>
          </cell>
          <cell r="W3734">
            <v>0</v>
          </cell>
          <cell r="X3734">
            <v>16.171847</v>
          </cell>
          <cell r="Y3734">
            <v>0</v>
          </cell>
          <cell r="Z3734">
            <v>0</v>
          </cell>
          <cell r="AA3734"/>
          <cell r="AB3734"/>
          <cell r="AC3734"/>
          <cell r="AD3734"/>
          <cell r="AE3734"/>
          <cell r="AF3734"/>
          <cell r="AG3734"/>
          <cell r="AH3734"/>
          <cell r="AI3734"/>
          <cell r="AJ3734"/>
          <cell r="AK3734"/>
          <cell r="AL3734"/>
        </row>
        <row r="3735">
          <cell r="D3735" t="str">
            <v>UCP</v>
          </cell>
          <cell r="J3735" t="str">
            <v>PRESTAMOS GARANTIZADOS</v>
          </cell>
          <cell r="L3735" t="str">
            <v>TASA FIJA</v>
          </cell>
          <cell r="M3735" t="str">
            <v>Argentina</v>
          </cell>
          <cell r="Q3735" t="str">
            <v>No mercado</v>
          </cell>
          <cell r="R3735">
            <v>34.401249</v>
          </cell>
          <cell r="S3735">
            <v>0</v>
          </cell>
          <cell r="T3735">
            <v>0</v>
          </cell>
          <cell r="U3735">
            <v>34.266965612999996</v>
          </cell>
          <cell r="V3735">
            <v>0</v>
          </cell>
          <cell r="W3735">
            <v>0</v>
          </cell>
          <cell r="X3735">
            <v>26.067958999999998</v>
          </cell>
          <cell r="Y3735">
            <v>0</v>
          </cell>
          <cell r="Z3735">
            <v>0</v>
          </cell>
          <cell r="AA3735"/>
          <cell r="AB3735"/>
          <cell r="AC3735"/>
          <cell r="AD3735"/>
          <cell r="AE3735"/>
          <cell r="AF3735"/>
          <cell r="AG3735"/>
          <cell r="AH3735"/>
          <cell r="AI3735"/>
          <cell r="AJ3735"/>
          <cell r="AK3735"/>
          <cell r="AL3735"/>
        </row>
        <row r="3736">
          <cell r="D3736" t="str">
            <v>UCP</v>
          </cell>
          <cell r="J3736" t="str">
            <v>PRESTAMOS GARANTIZADOS</v>
          </cell>
          <cell r="L3736" t="str">
            <v>TASA FIJA</v>
          </cell>
          <cell r="M3736" t="str">
            <v>Argentina</v>
          </cell>
          <cell r="Q3736" t="str">
            <v>No mercado</v>
          </cell>
          <cell r="R3736">
            <v>60.597948000000009</v>
          </cell>
          <cell r="S3736">
            <v>0</v>
          </cell>
          <cell r="T3736">
            <v>0</v>
          </cell>
          <cell r="U3736">
            <v>60.361407327000002</v>
          </cell>
          <cell r="V3736">
            <v>0</v>
          </cell>
          <cell r="W3736">
            <v>0</v>
          </cell>
          <cell r="X3736">
            <v>45.918822999999996</v>
          </cell>
          <cell r="Y3736">
            <v>0</v>
          </cell>
          <cell r="Z3736">
            <v>0</v>
          </cell>
          <cell r="AA3736"/>
          <cell r="AB3736"/>
          <cell r="AC3736"/>
          <cell r="AD3736"/>
          <cell r="AE3736"/>
          <cell r="AF3736"/>
          <cell r="AG3736"/>
          <cell r="AH3736"/>
          <cell r="AI3736"/>
          <cell r="AJ3736"/>
          <cell r="AK3736"/>
          <cell r="AL3736"/>
        </row>
        <row r="3737">
          <cell r="D3737" t="str">
            <v>UCP</v>
          </cell>
          <cell r="J3737" t="str">
            <v>PRESTAMOS GARANTIZADOS</v>
          </cell>
          <cell r="L3737" t="str">
            <v>TASA FIJA</v>
          </cell>
          <cell r="M3737" t="str">
            <v>Argentina</v>
          </cell>
          <cell r="Q3737" t="str">
            <v>No mercado</v>
          </cell>
          <cell r="R3737">
            <v>61.831139</v>
          </cell>
          <cell r="S3737">
            <v>0</v>
          </cell>
          <cell r="T3737">
            <v>0</v>
          </cell>
          <cell r="U3737">
            <v>61.589784655000003</v>
          </cell>
          <cell r="V3737">
            <v>0</v>
          </cell>
          <cell r="W3737">
            <v>0</v>
          </cell>
          <cell r="X3737">
            <v>46.853287999999999</v>
          </cell>
          <cell r="Y3737">
            <v>0</v>
          </cell>
          <cell r="Z3737">
            <v>0</v>
          </cell>
          <cell r="AA3737"/>
          <cell r="AB3737"/>
          <cell r="AC3737"/>
          <cell r="AD3737"/>
          <cell r="AE3737"/>
          <cell r="AF3737"/>
          <cell r="AG3737"/>
          <cell r="AH3737"/>
          <cell r="AI3737"/>
          <cell r="AJ3737"/>
          <cell r="AK3737"/>
          <cell r="AL3737"/>
        </row>
        <row r="3738">
          <cell r="D3738" t="str">
            <v>UCP</v>
          </cell>
          <cell r="J3738" t="str">
            <v>PRESTAMOS GARANTIZADOS</v>
          </cell>
          <cell r="L3738" t="str">
            <v>TASA FIJA</v>
          </cell>
          <cell r="M3738" t="str">
            <v>Argentina</v>
          </cell>
          <cell r="Q3738" t="str">
            <v>No mercado</v>
          </cell>
          <cell r="R3738">
            <v>102.49109199999999</v>
          </cell>
          <cell r="S3738">
            <v>0</v>
          </cell>
          <cell r="T3738">
            <v>0</v>
          </cell>
          <cell r="U3738">
            <v>102.091023644</v>
          </cell>
          <cell r="V3738">
            <v>0</v>
          </cell>
          <cell r="W3738">
            <v>0</v>
          </cell>
          <cell r="X3738">
            <v>77.663854999999998</v>
          </cell>
          <cell r="Y3738">
            <v>0</v>
          </cell>
          <cell r="Z3738">
            <v>0</v>
          </cell>
          <cell r="AA3738"/>
          <cell r="AB3738"/>
          <cell r="AC3738"/>
          <cell r="AD3738"/>
          <cell r="AE3738"/>
          <cell r="AF3738"/>
          <cell r="AG3738"/>
          <cell r="AH3738"/>
          <cell r="AI3738"/>
          <cell r="AJ3738"/>
          <cell r="AK3738"/>
          <cell r="AL3738"/>
        </row>
        <row r="3739">
          <cell r="D3739" t="str">
            <v>UCP</v>
          </cell>
          <cell r="J3739" t="str">
            <v>PRESTAMOS GARANTIZADOS</v>
          </cell>
          <cell r="L3739" t="str">
            <v>TASA FIJA</v>
          </cell>
          <cell r="M3739" t="str">
            <v>Argentina</v>
          </cell>
          <cell r="Q3739" t="str">
            <v>No mercado</v>
          </cell>
          <cell r="R3739">
            <v>423.555071</v>
          </cell>
          <cell r="S3739">
            <v>0</v>
          </cell>
          <cell r="T3739">
            <v>0</v>
          </cell>
          <cell r="U3739">
            <v>421.90174591300001</v>
          </cell>
          <cell r="V3739">
            <v>0</v>
          </cell>
          <cell r="W3739">
            <v>0</v>
          </cell>
          <cell r="X3739">
            <v>320.95393899999999</v>
          </cell>
          <cell r="Y3739">
            <v>0</v>
          </cell>
          <cell r="Z3739">
            <v>0</v>
          </cell>
          <cell r="AA3739"/>
          <cell r="AB3739"/>
          <cell r="AC3739"/>
          <cell r="AD3739"/>
          <cell r="AE3739"/>
          <cell r="AF3739"/>
          <cell r="AG3739"/>
          <cell r="AH3739"/>
          <cell r="AI3739"/>
          <cell r="AJ3739"/>
          <cell r="AK3739"/>
          <cell r="AL3739"/>
        </row>
        <row r="3740">
          <cell r="D3740" t="str">
            <v>SDR</v>
          </cell>
          <cell r="J3740" t="str">
            <v>FMI</v>
          </cell>
          <cell r="L3740" t="str">
            <v>TASA FMI</v>
          </cell>
          <cell r="M3740" t="str">
            <v>Externa</v>
          </cell>
          <cell r="Q3740" t="str">
            <v>No mercado</v>
          </cell>
          <cell r="R3740">
            <v>0</v>
          </cell>
          <cell r="S3740">
            <v>0</v>
          </cell>
          <cell r="T3740">
            <v>0</v>
          </cell>
          <cell r="U3740">
            <v>5403.9074407649996</v>
          </cell>
          <cell r="V3740">
            <v>0</v>
          </cell>
          <cell r="W3740">
            <v>0</v>
          </cell>
          <cell r="X3740">
            <v>5336.6174060000003</v>
          </cell>
          <cell r="Y3740">
            <v>0</v>
          </cell>
          <cell r="Z3740">
            <v>0</v>
          </cell>
          <cell r="AA3740"/>
          <cell r="AB3740"/>
          <cell r="AC3740"/>
          <cell r="AD3740"/>
          <cell r="AE3740"/>
          <cell r="AF3740"/>
          <cell r="AG3740"/>
          <cell r="AH3740"/>
          <cell r="AI3740"/>
          <cell r="AJ3740"/>
          <cell r="AK3740"/>
          <cell r="AL3740"/>
        </row>
        <row r="3741">
          <cell r="D3741" t="str">
            <v>SDR</v>
          </cell>
          <cell r="J3741" t="str">
            <v>FMI</v>
          </cell>
          <cell r="L3741" t="str">
            <v>TASA FMI</v>
          </cell>
          <cell r="M3741" t="str">
            <v>Externa</v>
          </cell>
          <cell r="Q3741" t="str">
            <v>No mercado</v>
          </cell>
          <cell r="R3741">
            <v>5699.193773</v>
          </cell>
          <cell r="S3741">
            <v>0</v>
          </cell>
          <cell r="T3741">
            <v>0</v>
          </cell>
          <cell r="U3741">
            <v>5681.0308992660002</v>
          </cell>
          <cell r="V3741">
            <v>0</v>
          </cell>
          <cell r="W3741">
            <v>0</v>
          </cell>
          <cell r="X3741">
            <v>5610.2900930000005</v>
          </cell>
          <cell r="Y3741">
            <v>0</v>
          </cell>
          <cell r="Z3741">
            <v>0</v>
          </cell>
          <cell r="AA3741"/>
          <cell r="AB3741"/>
          <cell r="AC3741"/>
          <cell r="AD3741"/>
          <cell r="AE3741"/>
          <cell r="AF3741"/>
          <cell r="AG3741"/>
          <cell r="AH3741"/>
          <cell r="AI3741"/>
          <cell r="AJ3741"/>
          <cell r="AK3741"/>
          <cell r="AL3741"/>
        </row>
        <row r="3742">
          <cell r="D3742" t="str">
            <v>SDR</v>
          </cell>
          <cell r="J3742" t="str">
            <v>FMI</v>
          </cell>
          <cell r="L3742" t="str">
            <v>TASA FMI</v>
          </cell>
          <cell r="M3742" t="str">
            <v>Externa</v>
          </cell>
          <cell r="Q3742" t="str">
            <v>No mercado</v>
          </cell>
          <cell r="R3742">
            <v>7645.2599389999996</v>
          </cell>
          <cell r="S3742">
            <v>0</v>
          </cell>
          <cell r="T3742">
            <v>0</v>
          </cell>
          <cell r="U3742">
            <v>7620.8951087710002</v>
          </cell>
          <cell r="V3742">
            <v>0</v>
          </cell>
          <cell r="W3742">
            <v>0</v>
          </cell>
          <cell r="X3742">
            <v>7525.9989050000004</v>
          </cell>
          <cell r="Y3742">
            <v>0</v>
          </cell>
          <cell r="Z3742">
            <v>0</v>
          </cell>
          <cell r="AA3742"/>
          <cell r="AB3742"/>
          <cell r="AC3742"/>
          <cell r="AD3742"/>
          <cell r="AE3742"/>
          <cell r="AF3742"/>
          <cell r="AG3742"/>
          <cell r="AH3742"/>
          <cell r="AI3742"/>
          <cell r="AJ3742"/>
          <cell r="AK3742"/>
          <cell r="AL3742"/>
        </row>
        <row r="3743">
          <cell r="D3743" t="str">
            <v>SDR</v>
          </cell>
          <cell r="J3743" t="str">
            <v>FMI</v>
          </cell>
          <cell r="L3743" t="str">
            <v>TASA FMI</v>
          </cell>
          <cell r="M3743" t="str">
            <v>Externa</v>
          </cell>
          <cell r="Q3743" t="str">
            <v>No mercado</v>
          </cell>
          <cell r="R3743">
            <v>10842.368640999999</v>
          </cell>
          <cell r="S3743">
            <v>0</v>
          </cell>
          <cell r="T3743">
            <v>0</v>
          </cell>
          <cell r="U3743">
            <v>10807.814881529999</v>
          </cell>
          <cell r="V3743">
            <v>0</v>
          </cell>
          <cell r="W3743">
            <v>0</v>
          </cell>
          <cell r="X3743">
            <v>10673.234811</v>
          </cell>
          <cell r="Y3743">
            <v>0</v>
          </cell>
          <cell r="Z3743">
            <v>0</v>
          </cell>
          <cell r="AA3743"/>
          <cell r="AB3743"/>
          <cell r="AC3743"/>
          <cell r="AD3743"/>
          <cell r="AE3743"/>
          <cell r="AF3743"/>
          <cell r="AG3743"/>
          <cell r="AH3743"/>
          <cell r="AI3743"/>
          <cell r="AJ3743"/>
          <cell r="AK3743"/>
          <cell r="AL3743"/>
        </row>
        <row r="3744">
          <cell r="D3744" t="str">
            <v>SDR</v>
          </cell>
          <cell r="J3744" t="str">
            <v>FMI</v>
          </cell>
          <cell r="L3744" t="str">
            <v>TASA FMI</v>
          </cell>
          <cell r="M3744" t="str">
            <v>Externa</v>
          </cell>
          <cell r="Q3744" t="str">
            <v>No mercado</v>
          </cell>
          <cell r="R3744">
            <v>14753.558521000001</v>
          </cell>
          <cell r="S3744">
            <v>0</v>
          </cell>
          <cell r="T3744">
            <v>0</v>
          </cell>
          <cell r="U3744">
            <v>14706.540113621</v>
          </cell>
          <cell r="V3744">
            <v>0</v>
          </cell>
          <cell r="W3744">
            <v>0</v>
          </cell>
          <cell r="X3744">
            <v>14523.412698</v>
          </cell>
          <cell r="Y3744">
            <v>0</v>
          </cell>
          <cell r="Z3744">
            <v>0</v>
          </cell>
          <cell r="AA3744"/>
          <cell r="AB3744"/>
          <cell r="AC3744"/>
          <cell r="AD3744"/>
          <cell r="AE3744"/>
          <cell r="AF3744"/>
          <cell r="AG3744"/>
          <cell r="AH3744"/>
          <cell r="AI3744"/>
          <cell r="AJ3744"/>
          <cell r="AK3744"/>
          <cell r="AL3744"/>
        </row>
        <row r="3745">
          <cell r="D3745" t="str">
            <v>USD</v>
          </cell>
          <cell r="J3745" t="str">
            <v>AMPARO/EXCEPCIÓN USD</v>
          </cell>
          <cell r="L3745" t="str">
            <v>TASA LIBO</v>
          </cell>
          <cell r="M3745" t="str">
            <v>Argentina</v>
          </cell>
          <cell r="Q3745" t="str">
            <v>No mercado</v>
          </cell>
          <cell r="R3745">
            <v>2.14E-4</v>
          </cell>
          <cell r="S3745">
            <v>0</v>
          </cell>
          <cell r="T3745">
            <v>0</v>
          </cell>
          <cell r="U3745">
            <v>2.1405999999999999E-4</v>
          </cell>
          <cell r="V3745">
            <v>0</v>
          </cell>
          <cell r="W3745">
            <v>0</v>
          </cell>
          <cell r="X3745">
            <v>2.14E-4</v>
          </cell>
          <cell r="Y3745">
            <v>0</v>
          </cell>
          <cell r="Z3745">
            <v>0</v>
          </cell>
          <cell r="AA3745"/>
          <cell r="AB3745"/>
          <cell r="AC3745"/>
          <cell r="AD3745"/>
          <cell r="AE3745"/>
          <cell r="AF3745"/>
          <cell r="AG3745"/>
          <cell r="AH3745"/>
          <cell r="AI3745"/>
          <cell r="AJ3745"/>
          <cell r="AK3745"/>
          <cell r="AL3745"/>
        </row>
        <row r="3746">
          <cell r="D3746" t="str">
            <v>USD</v>
          </cell>
          <cell r="J3746" t="str">
            <v>AMPARO/EXCEPCIÓN USD</v>
          </cell>
          <cell r="L3746" t="str">
            <v>TASA LIBO</v>
          </cell>
          <cell r="M3746" t="str">
            <v>Argentina</v>
          </cell>
          <cell r="Q3746" t="str">
            <v>No mercado</v>
          </cell>
          <cell r="R3746">
            <v>2.5047E-2</v>
          </cell>
          <cell r="S3746">
            <v>0</v>
          </cell>
          <cell r="T3746">
            <v>0</v>
          </cell>
          <cell r="U3746">
            <v>2.5046550000000001E-2</v>
          </cell>
          <cell r="V3746">
            <v>0</v>
          </cell>
          <cell r="W3746">
            <v>0</v>
          </cell>
          <cell r="X3746">
            <v>2.5047E-2</v>
          </cell>
          <cell r="Y3746">
            <v>0</v>
          </cell>
          <cell r="Z3746">
            <v>0</v>
          </cell>
          <cell r="AA3746"/>
          <cell r="AB3746"/>
          <cell r="AC3746"/>
          <cell r="AD3746"/>
          <cell r="AE3746"/>
          <cell r="AF3746"/>
          <cell r="AG3746"/>
          <cell r="AH3746"/>
          <cell r="AI3746"/>
          <cell r="AJ3746"/>
          <cell r="AK3746"/>
          <cell r="AL3746"/>
        </row>
        <row r="3747">
          <cell r="D3747" t="str">
            <v>USD</v>
          </cell>
          <cell r="J3747" t="str">
            <v>AMPARO/EXCEPCIÓN USD</v>
          </cell>
          <cell r="L3747" t="str">
            <v>TASA LIBO</v>
          </cell>
          <cell r="M3747" t="str">
            <v>Argentina</v>
          </cell>
          <cell r="Q3747" t="str">
            <v>No mercado</v>
          </cell>
          <cell r="R3747">
            <v>0.100924</v>
          </cell>
          <cell r="S3747">
            <v>0</v>
          </cell>
          <cell r="T3747">
            <v>0</v>
          </cell>
          <cell r="U3747">
            <v>0.10092421</v>
          </cell>
          <cell r="V3747">
            <v>0</v>
          </cell>
          <cell r="W3747">
            <v>0</v>
          </cell>
          <cell r="X3747">
            <v>0.100924</v>
          </cell>
          <cell r="Y3747">
            <v>0</v>
          </cell>
          <cell r="Z3747">
            <v>0</v>
          </cell>
          <cell r="AA3747"/>
          <cell r="AB3747"/>
          <cell r="AC3747"/>
          <cell r="AD3747"/>
          <cell r="AE3747"/>
          <cell r="AF3747"/>
          <cell r="AG3747"/>
          <cell r="AH3747"/>
          <cell r="AI3747"/>
          <cell r="AJ3747"/>
          <cell r="AK3747"/>
          <cell r="AL3747"/>
        </row>
        <row r="3748">
          <cell r="D3748" t="str">
            <v>USD</v>
          </cell>
          <cell r="J3748" t="str">
            <v>AMPARO/EXCEPCIÓN USD</v>
          </cell>
          <cell r="L3748" t="str">
            <v>TASA LIBO</v>
          </cell>
          <cell r="M3748" t="str">
            <v>Argentina</v>
          </cell>
          <cell r="Q3748" t="str">
            <v>No mercado</v>
          </cell>
          <cell r="R3748">
            <v>0.60688699999999995</v>
          </cell>
          <cell r="S3748">
            <v>0</v>
          </cell>
          <cell r="T3748">
            <v>0</v>
          </cell>
          <cell r="U3748">
            <v>0.60688671999999999</v>
          </cell>
          <cell r="V3748">
            <v>0</v>
          </cell>
          <cell r="W3748">
            <v>0</v>
          </cell>
          <cell r="X3748">
            <v>0.60688699999999995</v>
          </cell>
          <cell r="Y3748">
            <v>0</v>
          </cell>
          <cell r="Z3748">
            <v>0</v>
          </cell>
          <cell r="AA3748"/>
          <cell r="AB3748"/>
          <cell r="AC3748"/>
          <cell r="AD3748"/>
          <cell r="AE3748"/>
          <cell r="AF3748"/>
          <cell r="AG3748"/>
          <cell r="AH3748"/>
          <cell r="AI3748"/>
          <cell r="AJ3748"/>
          <cell r="AK3748"/>
          <cell r="AL3748"/>
        </row>
        <row r="3749">
          <cell r="D3749" t="str">
            <v>USD</v>
          </cell>
          <cell r="J3749" t="str">
            <v>AMPARO/EXCEPCIÓN USD</v>
          </cell>
          <cell r="L3749" t="str">
            <v>TASA LIBO</v>
          </cell>
          <cell r="M3749" t="str">
            <v>Argentina</v>
          </cell>
          <cell r="Q3749" t="str">
            <v>No mercado</v>
          </cell>
          <cell r="R3749">
            <v>2.3356910000000002</v>
          </cell>
          <cell r="S3749">
            <v>0</v>
          </cell>
          <cell r="T3749">
            <v>0</v>
          </cell>
          <cell r="U3749">
            <v>2.3356914799999999</v>
          </cell>
          <cell r="V3749">
            <v>0</v>
          </cell>
          <cell r="W3749">
            <v>0</v>
          </cell>
          <cell r="X3749">
            <v>2.3356909999999997</v>
          </cell>
          <cell r="Y3749">
            <v>0</v>
          </cell>
          <cell r="Z3749">
            <v>0</v>
          </cell>
          <cell r="AA3749"/>
          <cell r="AB3749"/>
          <cell r="AC3749"/>
          <cell r="AD3749"/>
          <cell r="AE3749"/>
          <cell r="AF3749"/>
          <cell r="AG3749"/>
          <cell r="AH3749"/>
          <cell r="AI3749"/>
          <cell r="AJ3749"/>
          <cell r="AK3749"/>
          <cell r="AL3749"/>
        </row>
        <row r="3750">
          <cell r="D3750" t="str">
            <v>USD</v>
          </cell>
          <cell r="J3750" t="str">
            <v>AVALES</v>
          </cell>
          <cell r="L3750" t="str">
            <v>TASA LIBO</v>
          </cell>
          <cell r="M3750" t="str">
            <v>Externa</v>
          </cell>
          <cell r="Q3750" t="str">
            <v>No mercado</v>
          </cell>
          <cell r="R3750">
            <v>146.67442399999999</v>
          </cell>
          <cell r="S3750">
            <v>0</v>
          </cell>
          <cell r="T3750">
            <v>0</v>
          </cell>
          <cell r="U3750">
            <v>143.28532229000001</v>
          </cell>
          <cell r="V3750">
            <v>0</v>
          </cell>
          <cell r="W3750">
            <v>0</v>
          </cell>
          <cell r="X3750">
            <v>139.896221</v>
          </cell>
          <cell r="Y3750">
            <v>0</v>
          </cell>
          <cell r="Z3750">
            <v>0</v>
          </cell>
          <cell r="AA3750"/>
          <cell r="AB3750"/>
          <cell r="AC3750"/>
          <cell r="AD3750"/>
          <cell r="AE3750"/>
          <cell r="AF3750"/>
          <cell r="AG3750"/>
          <cell r="AH3750"/>
          <cell r="AI3750"/>
          <cell r="AJ3750"/>
          <cell r="AK3750"/>
          <cell r="AL3750"/>
        </row>
        <row r="3751">
          <cell r="D3751" t="str">
            <v>USD</v>
          </cell>
          <cell r="J3751" t="str">
            <v>AVALES</v>
          </cell>
          <cell r="L3751" t="str">
            <v>TASA LIBO</v>
          </cell>
          <cell r="M3751" t="str">
            <v>Externa</v>
          </cell>
          <cell r="Q3751" t="str">
            <v>No mercado</v>
          </cell>
          <cell r="R3751">
            <v>287.88834200000002</v>
          </cell>
          <cell r="S3751">
            <v>0</v>
          </cell>
          <cell r="T3751">
            <v>0</v>
          </cell>
          <cell r="U3751">
            <v>281.23122283999999</v>
          </cell>
          <cell r="V3751">
            <v>0</v>
          </cell>
          <cell r="W3751">
            <v>0</v>
          </cell>
          <cell r="X3751">
            <v>274.57410399999998</v>
          </cell>
          <cell r="Y3751">
            <v>0</v>
          </cell>
          <cell r="Z3751">
            <v>0</v>
          </cell>
          <cell r="AA3751"/>
          <cell r="AB3751"/>
          <cell r="AC3751"/>
          <cell r="AD3751"/>
          <cell r="AE3751"/>
          <cell r="AF3751"/>
          <cell r="AG3751"/>
          <cell r="AH3751"/>
          <cell r="AI3751"/>
          <cell r="AJ3751"/>
          <cell r="AK3751"/>
          <cell r="AL3751"/>
        </row>
        <row r="3752">
          <cell r="D3752" t="str">
            <v>EUR</v>
          </cell>
          <cell r="J3752" t="str">
            <v>BANCA</v>
          </cell>
          <cell r="L3752" t="str">
            <v>TASA LIBO</v>
          </cell>
          <cell r="M3752" t="str">
            <v>Argentina</v>
          </cell>
          <cell r="Q3752" t="str">
            <v>No mercado</v>
          </cell>
          <cell r="R3752">
            <v>101.11933599999999</v>
          </cell>
          <cell r="S3752">
            <v>0</v>
          </cell>
          <cell r="T3752">
            <v>0</v>
          </cell>
          <cell r="U3752">
            <v>159.43270176200002</v>
          </cell>
          <cell r="V3752">
            <v>0</v>
          </cell>
          <cell r="W3752">
            <v>0</v>
          </cell>
          <cell r="X3752">
            <v>158.118696</v>
          </cell>
          <cell r="Y3752">
            <v>0</v>
          </cell>
          <cell r="Z3752">
            <v>0</v>
          </cell>
          <cell r="AA3752"/>
          <cell r="AB3752"/>
          <cell r="AC3752"/>
          <cell r="AD3752"/>
          <cell r="AE3752"/>
          <cell r="AF3752"/>
          <cell r="AG3752"/>
          <cell r="AH3752"/>
          <cell r="AI3752"/>
          <cell r="AJ3752"/>
          <cell r="AK3752"/>
          <cell r="AL3752"/>
        </row>
        <row r="3753">
          <cell r="D3753" t="str">
            <v>USD</v>
          </cell>
          <cell r="J3753" t="str">
            <v>BCIE</v>
          </cell>
          <cell r="L3753" t="str">
            <v>TASA LIBO</v>
          </cell>
          <cell r="M3753" t="str">
            <v>Externa</v>
          </cell>
          <cell r="Q3753" t="str">
            <v>No mercado</v>
          </cell>
          <cell r="R3753">
            <v>2.625</v>
          </cell>
          <cell r="S3753">
            <v>0</v>
          </cell>
          <cell r="T3753">
            <v>0</v>
          </cell>
          <cell r="U3753">
            <v>2.625</v>
          </cell>
          <cell r="V3753">
            <v>0</v>
          </cell>
          <cell r="W3753">
            <v>0</v>
          </cell>
          <cell r="X3753">
            <v>2.625</v>
          </cell>
          <cell r="Y3753">
            <v>0</v>
          </cell>
          <cell r="Z3753">
            <v>0</v>
          </cell>
          <cell r="AA3753"/>
          <cell r="AB3753"/>
          <cell r="AC3753"/>
          <cell r="AD3753"/>
          <cell r="AE3753"/>
          <cell r="AF3753"/>
          <cell r="AG3753"/>
          <cell r="AH3753"/>
          <cell r="AI3753"/>
          <cell r="AJ3753"/>
          <cell r="AK3753"/>
          <cell r="AL3753"/>
        </row>
        <row r="3754">
          <cell r="D3754" t="str">
            <v>USD</v>
          </cell>
          <cell r="J3754" t="str">
            <v>BEI</v>
          </cell>
          <cell r="L3754" t="str">
            <v>TASA LIBO</v>
          </cell>
          <cell r="M3754" t="str">
            <v>Externa</v>
          </cell>
          <cell r="Q3754" t="str">
            <v>No mercado</v>
          </cell>
          <cell r="R3754">
            <v>5.6452780000000002</v>
          </cell>
          <cell r="S3754">
            <v>0</v>
          </cell>
          <cell r="T3754">
            <v>0</v>
          </cell>
          <cell r="U3754">
            <v>5.6452776400000007</v>
          </cell>
          <cell r="V3754">
            <v>0</v>
          </cell>
          <cell r="W3754">
            <v>0</v>
          </cell>
          <cell r="X3754">
            <v>5.6452780000000002</v>
          </cell>
          <cell r="Y3754">
            <v>0</v>
          </cell>
          <cell r="Z3754">
            <v>0</v>
          </cell>
          <cell r="AA3754"/>
          <cell r="AB3754"/>
          <cell r="AC3754"/>
          <cell r="AD3754"/>
          <cell r="AE3754"/>
          <cell r="AF3754"/>
          <cell r="AG3754"/>
          <cell r="AH3754"/>
          <cell r="AI3754"/>
          <cell r="AJ3754"/>
          <cell r="AK3754"/>
          <cell r="AL3754"/>
        </row>
        <row r="3755">
          <cell r="D3755" t="str">
            <v>USD</v>
          </cell>
          <cell r="J3755" t="str">
            <v>BEI</v>
          </cell>
          <cell r="L3755" t="str">
            <v>TASA LIBO</v>
          </cell>
          <cell r="M3755" t="str">
            <v>Externa</v>
          </cell>
          <cell r="Q3755" t="str">
            <v>No mercado</v>
          </cell>
          <cell r="R3755">
            <v>0</v>
          </cell>
          <cell r="S3755">
            <v>0</v>
          </cell>
          <cell r="T3755">
            <v>0</v>
          </cell>
          <cell r="U3755">
            <v>0</v>
          </cell>
          <cell r="V3755">
            <v>0</v>
          </cell>
          <cell r="W3755">
            <v>0</v>
          </cell>
          <cell r="X3755">
            <v>9.6450939999999985</v>
          </cell>
          <cell r="Y3755">
            <v>0</v>
          </cell>
          <cell r="Z3755">
            <v>0</v>
          </cell>
          <cell r="AA3755"/>
          <cell r="AB3755"/>
          <cell r="AC3755"/>
          <cell r="AD3755"/>
          <cell r="AE3755"/>
          <cell r="AF3755"/>
          <cell r="AG3755"/>
          <cell r="AH3755"/>
          <cell r="AI3755"/>
          <cell r="AJ3755"/>
          <cell r="AK3755"/>
          <cell r="AL3755"/>
        </row>
        <row r="3756">
          <cell r="D3756" t="str">
            <v>USD</v>
          </cell>
          <cell r="J3756" t="str">
            <v>BEI</v>
          </cell>
          <cell r="L3756" t="str">
            <v>TASA LIBO</v>
          </cell>
          <cell r="M3756" t="str">
            <v>Externa</v>
          </cell>
          <cell r="Q3756" t="str">
            <v>No mercado</v>
          </cell>
          <cell r="R3756">
            <v>70.566000000000003</v>
          </cell>
          <cell r="S3756">
            <v>0</v>
          </cell>
          <cell r="T3756">
            <v>0</v>
          </cell>
          <cell r="U3756">
            <v>70.566000000000003</v>
          </cell>
          <cell r="V3756">
            <v>0</v>
          </cell>
          <cell r="W3756">
            <v>0</v>
          </cell>
          <cell r="X3756">
            <v>70.566000000000003</v>
          </cell>
          <cell r="Y3756">
            <v>0</v>
          </cell>
          <cell r="Z3756">
            <v>0</v>
          </cell>
          <cell r="AA3756"/>
          <cell r="AB3756"/>
          <cell r="AC3756"/>
          <cell r="AD3756"/>
          <cell r="AE3756"/>
          <cell r="AF3756"/>
          <cell r="AG3756"/>
          <cell r="AH3756"/>
          <cell r="AI3756"/>
          <cell r="AJ3756"/>
          <cell r="AK3756"/>
          <cell r="AL3756"/>
        </row>
        <row r="3757">
          <cell r="D3757" t="str">
            <v>USD</v>
          </cell>
          <cell r="J3757" t="str">
            <v>BID</v>
          </cell>
          <cell r="L3757" t="str">
            <v>TASA LIBO</v>
          </cell>
          <cell r="M3757" t="str">
            <v>Externa</v>
          </cell>
          <cell r="Q3757" t="str">
            <v>No mercado</v>
          </cell>
          <cell r="R3757">
            <v>1.7</v>
          </cell>
          <cell r="S3757">
            <v>0</v>
          </cell>
          <cell r="T3757">
            <v>0</v>
          </cell>
          <cell r="U3757">
            <v>1.7</v>
          </cell>
          <cell r="V3757">
            <v>0</v>
          </cell>
          <cell r="W3757">
            <v>0</v>
          </cell>
          <cell r="X3757">
            <v>1.7</v>
          </cell>
          <cell r="Y3757">
            <v>0</v>
          </cell>
          <cell r="Z3757">
            <v>0</v>
          </cell>
          <cell r="AA3757"/>
          <cell r="AB3757"/>
          <cell r="AC3757"/>
          <cell r="AD3757"/>
          <cell r="AE3757"/>
          <cell r="AF3757"/>
          <cell r="AG3757"/>
          <cell r="AH3757"/>
          <cell r="AI3757"/>
          <cell r="AJ3757"/>
          <cell r="AK3757"/>
          <cell r="AL3757"/>
        </row>
        <row r="3758">
          <cell r="D3758" t="str">
            <v>USD</v>
          </cell>
          <cell r="J3758" t="str">
            <v>BID</v>
          </cell>
          <cell r="L3758" t="str">
            <v>TASA LIBO</v>
          </cell>
          <cell r="M3758" t="str">
            <v>Externa</v>
          </cell>
          <cell r="Q3758" t="str">
            <v>No mercado</v>
          </cell>
          <cell r="R3758">
            <v>1.925913</v>
          </cell>
          <cell r="S3758">
            <v>0</v>
          </cell>
          <cell r="T3758">
            <v>0</v>
          </cell>
          <cell r="U3758">
            <v>1.92591333</v>
          </cell>
          <cell r="V3758">
            <v>0</v>
          </cell>
          <cell r="W3758">
            <v>0</v>
          </cell>
          <cell r="X3758">
            <v>1.925913</v>
          </cell>
          <cell r="Y3758">
            <v>0</v>
          </cell>
          <cell r="Z3758">
            <v>0</v>
          </cell>
          <cell r="AA3758"/>
          <cell r="AB3758"/>
          <cell r="AC3758"/>
          <cell r="AD3758"/>
          <cell r="AE3758"/>
          <cell r="AF3758"/>
          <cell r="AG3758"/>
          <cell r="AH3758"/>
          <cell r="AI3758"/>
          <cell r="AJ3758"/>
          <cell r="AK3758"/>
          <cell r="AL3758"/>
        </row>
        <row r="3759">
          <cell r="D3759" t="str">
            <v>USD</v>
          </cell>
          <cell r="J3759" t="str">
            <v>BID</v>
          </cell>
          <cell r="L3759" t="str">
            <v>TASA LIBO</v>
          </cell>
          <cell r="M3759" t="str">
            <v>Externa</v>
          </cell>
          <cell r="Q3759" t="str">
            <v>No mercado</v>
          </cell>
          <cell r="R3759">
            <v>2</v>
          </cell>
          <cell r="S3759">
            <v>0</v>
          </cell>
          <cell r="T3759">
            <v>0</v>
          </cell>
          <cell r="U3759">
            <v>2</v>
          </cell>
          <cell r="V3759">
            <v>0</v>
          </cell>
          <cell r="W3759">
            <v>0</v>
          </cell>
          <cell r="X3759">
            <v>2</v>
          </cell>
          <cell r="Y3759">
            <v>0</v>
          </cell>
          <cell r="Z3759">
            <v>0</v>
          </cell>
          <cell r="AA3759"/>
          <cell r="AB3759"/>
          <cell r="AC3759"/>
          <cell r="AD3759"/>
          <cell r="AE3759"/>
          <cell r="AF3759"/>
          <cell r="AG3759"/>
          <cell r="AH3759"/>
          <cell r="AI3759"/>
          <cell r="AJ3759"/>
          <cell r="AK3759"/>
          <cell r="AL3759"/>
        </row>
        <row r="3760">
          <cell r="D3760" t="str">
            <v>USD</v>
          </cell>
          <cell r="J3760" t="str">
            <v>BID</v>
          </cell>
          <cell r="L3760" t="str">
            <v>TASA LIBO</v>
          </cell>
          <cell r="M3760" t="str">
            <v>Externa</v>
          </cell>
          <cell r="Q3760" t="str">
            <v>No mercado</v>
          </cell>
          <cell r="R3760">
            <v>2.343407</v>
          </cell>
          <cell r="S3760">
            <v>0</v>
          </cell>
          <cell r="T3760">
            <v>0</v>
          </cell>
          <cell r="U3760">
            <v>2.3434068299999997</v>
          </cell>
          <cell r="V3760">
            <v>0</v>
          </cell>
          <cell r="W3760">
            <v>0</v>
          </cell>
          <cell r="X3760">
            <v>2.343407</v>
          </cell>
          <cell r="Y3760">
            <v>0</v>
          </cell>
          <cell r="Z3760">
            <v>0</v>
          </cell>
          <cell r="AA3760"/>
          <cell r="AB3760"/>
          <cell r="AC3760"/>
          <cell r="AD3760"/>
          <cell r="AE3760"/>
          <cell r="AF3760"/>
          <cell r="AG3760"/>
          <cell r="AH3760"/>
          <cell r="AI3760"/>
          <cell r="AJ3760"/>
          <cell r="AK3760"/>
          <cell r="AL3760"/>
        </row>
        <row r="3761">
          <cell r="D3761" t="str">
            <v>USD</v>
          </cell>
          <cell r="J3761" t="str">
            <v>BID</v>
          </cell>
          <cell r="L3761" t="str">
            <v>TASA LIBO</v>
          </cell>
          <cell r="M3761" t="str">
            <v>Externa</v>
          </cell>
          <cell r="Q3761" t="str">
            <v>No mercado</v>
          </cell>
          <cell r="R3761">
            <v>3.6637499999999998</v>
          </cell>
          <cell r="S3761">
            <v>0</v>
          </cell>
          <cell r="T3761">
            <v>0</v>
          </cell>
          <cell r="U3761">
            <v>3.6637499999999998</v>
          </cell>
          <cell r="V3761">
            <v>0</v>
          </cell>
          <cell r="W3761">
            <v>0</v>
          </cell>
          <cell r="X3761">
            <v>3.6637499999999998</v>
          </cell>
          <cell r="Y3761">
            <v>0</v>
          </cell>
          <cell r="Z3761">
            <v>0</v>
          </cell>
          <cell r="AA3761"/>
          <cell r="AB3761"/>
          <cell r="AC3761"/>
          <cell r="AD3761"/>
          <cell r="AE3761"/>
          <cell r="AF3761"/>
          <cell r="AG3761"/>
          <cell r="AH3761"/>
          <cell r="AI3761"/>
          <cell r="AJ3761"/>
          <cell r="AK3761"/>
          <cell r="AL3761"/>
        </row>
        <row r="3762">
          <cell r="D3762" t="str">
            <v>USD</v>
          </cell>
          <cell r="J3762" t="str">
            <v>BID</v>
          </cell>
          <cell r="L3762" t="str">
            <v>TASA LIBO</v>
          </cell>
          <cell r="M3762" t="str">
            <v>Externa</v>
          </cell>
          <cell r="Q3762" t="str">
            <v>No mercado</v>
          </cell>
          <cell r="R3762">
            <v>3.7615319999999999</v>
          </cell>
          <cell r="S3762">
            <v>0</v>
          </cell>
          <cell r="T3762">
            <v>0</v>
          </cell>
          <cell r="U3762">
            <v>3.76153228</v>
          </cell>
          <cell r="V3762">
            <v>0</v>
          </cell>
          <cell r="W3762">
            <v>0</v>
          </cell>
          <cell r="X3762">
            <v>3.7615320000000003</v>
          </cell>
          <cell r="Y3762">
            <v>0</v>
          </cell>
          <cell r="Z3762">
            <v>0</v>
          </cell>
          <cell r="AA3762"/>
          <cell r="AB3762"/>
          <cell r="AC3762"/>
          <cell r="AD3762"/>
          <cell r="AE3762"/>
          <cell r="AF3762"/>
          <cell r="AG3762"/>
          <cell r="AH3762"/>
          <cell r="AI3762"/>
          <cell r="AJ3762"/>
          <cell r="AK3762"/>
          <cell r="AL3762"/>
        </row>
        <row r="3763">
          <cell r="D3763" t="str">
            <v>USD</v>
          </cell>
          <cell r="J3763" t="str">
            <v>BID</v>
          </cell>
          <cell r="L3763" t="str">
            <v>TASA LIBO</v>
          </cell>
          <cell r="M3763" t="str">
            <v>Externa</v>
          </cell>
          <cell r="Q3763" t="str">
            <v>No mercado</v>
          </cell>
          <cell r="R3763">
            <v>4</v>
          </cell>
          <cell r="S3763">
            <v>0</v>
          </cell>
          <cell r="T3763">
            <v>0</v>
          </cell>
          <cell r="U3763">
            <v>4</v>
          </cell>
          <cell r="V3763">
            <v>0</v>
          </cell>
          <cell r="W3763">
            <v>0</v>
          </cell>
          <cell r="X3763">
            <v>4</v>
          </cell>
          <cell r="Y3763">
            <v>0</v>
          </cell>
          <cell r="Z3763">
            <v>0</v>
          </cell>
          <cell r="AA3763"/>
          <cell r="AB3763"/>
          <cell r="AC3763"/>
          <cell r="AD3763"/>
          <cell r="AE3763"/>
          <cell r="AF3763"/>
          <cell r="AG3763"/>
          <cell r="AH3763"/>
          <cell r="AI3763"/>
          <cell r="AJ3763"/>
          <cell r="AK3763"/>
          <cell r="AL3763"/>
        </row>
        <row r="3764">
          <cell r="D3764" t="str">
            <v>USD</v>
          </cell>
          <cell r="J3764" t="str">
            <v>BID</v>
          </cell>
          <cell r="L3764" t="str">
            <v>TASA LIBO</v>
          </cell>
          <cell r="M3764" t="str">
            <v>Externa</v>
          </cell>
          <cell r="Q3764" t="str">
            <v>No mercado</v>
          </cell>
          <cell r="R3764">
            <v>4.2</v>
          </cell>
          <cell r="S3764">
            <v>0</v>
          </cell>
          <cell r="T3764">
            <v>0</v>
          </cell>
          <cell r="U3764">
            <v>4.2</v>
          </cell>
          <cell r="V3764">
            <v>0</v>
          </cell>
          <cell r="W3764">
            <v>0</v>
          </cell>
          <cell r="X3764">
            <v>4.2</v>
          </cell>
          <cell r="Y3764">
            <v>0</v>
          </cell>
          <cell r="Z3764">
            <v>0</v>
          </cell>
          <cell r="AA3764"/>
          <cell r="AB3764"/>
          <cell r="AC3764"/>
          <cell r="AD3764"/>
          <cell r="AE3764"/>
          <cell r="AF3764"/>
          <cell r="AG3764"/>
          <cell r="AH3764"/>
          <cell r="AI3764"/>
          <cell r="AJ3764"/>
          <cell r="AK3764"/>
          <cell r="AL3764"/>
        </row>
        <row r="3765">
          <cell r="D3765" t="str">
            <v>USD</v>
          </cell>
          <cell r="J3765" t="str">
            <v>BID</v>
          </cell>
          <cell r="L3765" t="str">
            <v>TASA LIBO</v>
          </cell>
          <cell r="M3765" t="str">
            <v>Externa</v>
          </cell>
          <cell r="Q3765" t="str">
            <v>No mercado</v>
          </cell>
          <cell r="R3765">
            <v>4.5350000000000001</v>
          </cell>
          <cell r="S3765">
            <v>0</v>
          </cell>
          <cell r="T3765">
            <v>0</v>
          </cell>
          <cell r="U3765">
            <v>4.5350000000000001</v>
          </cell>
          <cell r="V3765">
            <v>0</v>
          </cell>
          <cell r="W3765">
            <v>0</v>
          </cell>
          <cell r="X3765">
            <v>4.5350000000000001</v>
          </cell>
          <cell r="Y3765">
            <v>0</v>
          </cell>
          <cell r="Z3765">
            <v>0</v>
          </cell>
          <cell r="AA3765"/>
          <cell r="AB3765"/>
          <cell r="AC3765"/>
          <cell r="AD3765"/>
          <cell r="AE3765"/>
          <cell r="AF3765"/>
          <cell r="AG3765"/>
          <cell r="AH3765"/>
          <cell r="AI3765"/>
          <cell r="AJ3765"/>
          <cell r="AK3765"/>
          <cell r="AL3765"/>
        </row>
        <row r="3766">
          <cell r="D3766" t="str">
            <v>USD</v>
          </cell>
          <cell r="J3766" t="str">
            <v>BID</v>
          </cell>
          <cell r="L3766" t="str">
            <v>TASA LIBO</v>
          </cell>
          <cell r="M3766" t="str">
            <v>Externa</v>
          </cell>
          <cell r="Q3766" t="str">
            <v>No mercado</v>
          </cell>
          <cell r="R3766">
            <v>5.0131300000000003</v>
          </cell>
          <cell r="S3766">
            <v>0</v>
          </cell>
          <cell r="T3766">
            <v>0</v>
          </cell>
          <cell r="U3766">
            <v>5.0131300000000003</v>
          </cell>
          <cell r="V3766">
            <v>0</v>
          </cell>
          <cell r="W3766">
            <v>0</v>
          </cell>
          <cell r="X3766">
            <v>5.0131300000000003</v>
          </cell>
          <cell r="Y3766">
            <v>0</v>
          </cell>
          <cell r="Z3766">
            <v>0</v>
          </cell>
          <cell r="AA3766"/>
          <cell r="AB3766"/>
          <cell r="AC3766"/>
          <cell r="AD3766"/>
          <cell r="AE3766"/>
          <cell r="AF3766"/>
          <cell r="AG3766"/>
          <cell r="AH3766"/>
          <cell r="AI3766"/>
          <cell r="AJ3766"/>
          <cell r="AK3766"/>
          <cell r="AL3766"/>
        </row>
        <row r="3767">
          <cell r="D3767" t="str">
            <v>USD</v>
          </cell>
          <cell r="J3767" t="str">
            <v>BID</v>
          </cell>
          <cell r="L3767" t="str">
            <v>TASA LIBO</v>
          </cell>
          <cell r="M3767" t="str">
            <v>Externa</v>
          </cell>
          <cell r="Q3767" t="str">
            <v>No mercado</v>
          </cell>
          <cell r="R3767">
            <v>4.8649950000000004</v>
          </cell>
          <cell r="S3767">
            <v>0</v>
          </cell>
          <cell r="T3767">
            <v>0</v>
          </cell>
          <cell r="U3767">
            <v>4.8649945199999998</v>
          </cell>
          <cell r="V3767">
            <v>0</v>
          </cell>
          <cell r="W3767">
            <v>0</v>
          </cell>
          <cell r="X3767">
            <v>5.3863770000000004</v>
          </cell>
          <cell r="Y3767">
            <v>0</v>
          </cell>
          <cell r="Z3767">
            <v>0</v>
          </cell>
          <cell r="AA3767"/>
          <cell r="AB3767"/>
          <cell r="AC3767"/>
          <cell r="AD3767"/>
          <cell r="AE3767"/>
          <cell r="AF3767"/>
          <cell r="AG3767"/>
          <cell r="AH3767"/>
          <cell r="AI3767"/>
          <cell r="AJ3767"/>
          <cell r="AK3767"/>
          <cell r="AL3767"/>
        </row>
        <row r="3768">
          <cell r="D3768" t="str">
            <v>USD</v>
          </cell>
          <cell r="J3768" t="str">
            <v>BID</v>
          </cell>
          <cell r="L3768" t="str">
            <v>TASA LIBO</v>
          </cell>
          <cell r="M3768" t="str">
            <v>Externa</v>
          </cell>
          <cell r="Q3768" t="str">
            <v>No mercado</v>
          </cell>
          <cell r="R3768">
            <v>6.4</v>
          </cell>
          <cell r="S3768">
            <v>0</v>
          </cell>
          <cell r="T3768">
            <v>0</v>
          </cell>
          <cell r="U3768">
            <v>6.4</v>
          </cell>
          <cell r="V3768">
            <v>0</v>
          </cell>
          <cell r="W3768">
            <v>0</v>
          </cell>
          <cell r="X3768">
            <v>6.4</v>
          </cell>
          <cell r="Y3768">
            <v>0</v>
          </cell>
          <cell r="Z3768">
            <v>0</v>
          </cell>
          <cell r="AA3768"/>
          <cell r="AB3768"/>
          <cell r="AC3768"/>
          <cell r="AD3768"/>
          <cell r="AE3768"/>
          <cell r="AF3768"/>
          <cell r="AG3768"/>
          <cell r="AH3768"/>
          <cell r="AI3768"/>
          <cell r="AJ3768"/>
          <cell r="AK3768"/>
          <cell r="AL3768"/>
        </row>
        <row r="3769">
          <cell r="D3769" t="str">
            <v>USD</v>
          </cell>
          <cell r="J3769" t="str">
            <v>BID</v>
          </cell>
          <cell r="L3769" t="str">
            <v>TASA LIBO</v>
          </cell>
          <cell r="M3769" t="str">
            <v>Externa</v>
          </cell>
          <cell r="Q3769" t="str">
            <v>No mercado</v>
          </cell>
          <cell r="R3769">
            <v>16.455701000000001</v>
          </cell>
          <cell r="S3769">
            <v>0</v>
          </cell>
          <cell r="T3769">
            <v>0</v>
          </cell>
          <cell r="U3769">
            <v>16.455701179999998</v>
          </cell>
          <cell r="V3769">
            <v>0</v>
          </cell>
          <cell r="W3769">
            <v>0</v>
          </cell>
          <cell r="X3769">
            <v>16.455701000000001</v>
          </cell>
          <cell r="Y3769">
            <v>0</v>
          </cell>
          <cell r="Z3769">
            <v>0</v>
          </cell>
          <cell r="AA3769"/>
          <cell r="AB3769"/>
          <cell r="AC3769"/>
          <cell r="AD3769"/>
          <cell r="AE3769"/>
          <cell r="AF3769"/>
          <cell r="AG3769"/>
          <cell r="AH3769"/>
          <cell r="AI3769"/>
          <cell r="AJ3769"/>
          <cell r="AK3769"/>
          <cell r="AL3769"/>
        </row>
        <row r="3770">
          <cell r="D3770" t="str">
            <v>USD</v>
          </cell>
          <cell r="J3770" t="str">
            <v>BID</v>
          </cell>
          <cell r="L3770" t="str">
            <v>TASA LIBO</v>
          </cell>
          <cell r="M3770" t="str">
            <v>Externa</v>
          </cell>
          <cell r="Q3770" t="str">
            <v>No mercado</v>
          </cell>
          <cell r="R3770">
            <v>19.047295999999999</v>
          </cell>
          <cell r="S3770">
            <v>0</v>
          </cell>
          <cell r="T3770">
            <v>0</v>
          </cell>
          <cell r="U3770">
            <v>18.518204229999998</v>
          </cell>
          <cell r="V3770">
            <v>0</v>
          </cell>
          <cell r="W3770">
            <v>0</v>
          </cell>
          <cell r="X3770">
            <v>18.518204000000001</v>
          </cell>
          <cell r="Y3770">
            <v>0</v>
          </cell>
          <cell r="Z3770">
            <v>0</v>
          </cell>
          <cell r="AA3770"/>
          <cell r="AB3770"/>
          <cell r="AC3770"/>
          <cell r="AD3770"/>
          <cell r="AE3770"/>
          <cell r="AF3770"/>
          <cell r="AG3770"/>
          <cell r="AH3770"/>
          <cell r="AI3770"/>
          <cell r="AJ3770"/>
          <cell r="AK3770"/>
          <cell r="AL3770"/>
        </row>
        <row r="3771">
          <cell r="D3771" t="str">
            <v>USD</v>
          </cell>
          <cell r="J3771" t="str">
            <v>BID</v>
          </cell>
          <cell r="L3771" t="str">
            <v>TASA LIBO</v>
          </cell>
          <cell r="M3771" t="str">
            <v>Externa</v>
          </cell>
          <cell r="Q3771" t="str">
            <v>No mercado</v>
          </cell>
          <cell r="R3771">
            <v>20</v>
          </cell>
          <cell r="S3771">
            <v>0</v>
          </cell>
          <cell r="T3771">
            <v>0</v>
          </cell>
          <cell r="U3771">
            <v>20</v>
          </cell>
          <cell r="V3771">
            <v>0</v>
          </cell>
          <cell r="W3771">
            <v>0</v>
          </cell>
          <cell r="X3771">
            <v>20</v>
          </cell>
          <cell r="Y3771">
            <v>0</v>
          </cell>
          <cell r="Z3771">
            <v>0</v>
          </cell>
          <cell r="AA3771"/>
          <cell r="AB3771"/>
          <cell r="AC3771"/>
          <cell r="AD3771"/>
          <cell r="AE3771"/>
          <cell r="AF3771"/>
          <cell r="AG3771"/>
          <cell r="AH3771"/>
          <cell r="AI3771"/>
          <cell r="AJ3771"/>
          <cell r="AK3771"/>
          <cell r="AL3771"/>
        </row>
        <row r="3772">
          <cell r="D3772" t="str">
            <v>USD</v>
          </cell>
          <cell r="J3772" t="str">
            <v>BID</v>
          </cell>
          <cell r="L3772" t="str">
            <v>TASA LIBO</v>
          </cell>
          <cell r="M3772" t="str">
            <v>Externa</v>
          </cell>
          <cell r="Q3772" t="str">
            <v>No mercado</v>
          </cell>
          <cell r="R3772">
            <v>15.284851</v>
          </cell>
          <cell r="S3772">
            <v>0</v>
          </cell>
          <cell r="T3772">
            <v>0</v>
          </cell>
          <cell r="U3772">
            <v>20.284850970000001</v>
          </cell>
          <cell r="V3772">
            <v>0</v>
          </cell>
          <cell r="W3772">
            <v>0</v>
          </cell>
          <cell r="X3772">
            <v>20.284851</v>
          </cell>
          <cell r="Y3772">
            <v>0</v>
          </cell>
          <cell r="Z3772">
            <v>0</v>
          </cell>
          <cell r="AA3772"/>
          <cell r="AB3772"/>
          <cell r="AC3772"/>
          <cell r="AD3772"/>
          <cell r="AE3772"/>
          <cell r="AF3772"/>
          <cell r="AG3772"/>
          <cell r="AH3772"/>
          <cell r="AI3772"/>
          <cell r="AJ3772"/>
          <cell r="AK3772"/>
          <cell r="AL3772"/>
        </row>
        <row r="3773">
          <cell r="D3773" t="str">
            <v>USD</v>
          </cell>
          <cell r="J3773" t="str">
            <v>BID</v>
          </cell>
          <cell r="L3773" t="str">
            <v>TASA LIBO</v>
          </cell>
          <cell r="M3773" t="str">
            <v>Externa</v>
          </cell>
          <cell r="Q3773" t="str">
            <v>No mercado</v>
          </cell>
          <cell r="R3773">
            <v>22.5</v>
          </cell>
          <cell r="S3773">
            <v>0</v>
          </cell>
          <cell r="T3773">
            <v>0</v>
          </cell>
          <cell r="U3773">
            <v>22.5</v>
          </cell>
          <cell r="V3773">
            <v>0</v>
          </cell>
          <cell r="W3773">
            <v>0</v>
          </cell>
          <cell r="X3773">
            <v>22.5</v>
          </cell>
          <cell r="Y3773">
            <v>0</v>
          </cell>
          <cell r="Z3773">
            <v>0</v>
          </cell>
          <cell r="AA3773"/>
          <cell r="AB3773"/>
          <cell r="AC3773"/>
          <cell r="AD3773"/>
          <cell r="AE3773"/>
          <cell r="AF3773"/>
          <cell r="AG3773"/>
          <cell r="AH3773"/>
          <cell r="AI3773"/>
          <cell r="AJ3773"/>
          <cell r="AK3773"/>
          <cell r="AL3773"/>
        </row>
        <row r="3774">
          <cell r="D3774" t="str">
            <v>USD</v>
          </cell>
          <cell r="J3774" t="str">
            <v>BID</v>
          </cell>
          <cell r="L3774" t="str">
            <v>TASA LIBO</v>
          </cell>
          <cell r="M3774" t="str">
            <v>Externa</v>
          </cell>
          <cell r="Q3774" t="str">
            <v>No mercado</v>
          </cell>
          <cell r="R3774">
            <v>23</v>
          </cell>
          <cell r="S3774">
            <v>0</v>
          </cell>
          <cell r="T3774">
            <v>0</v>
          </cell>
          <cell r="U3774">
            <v>23</v>
          </cell>
          <cell r="V3774">
            <v>0</v>
          </cell>
          <cell r="W3774">
            <v>0</v>
          </cell>
          <cell r="X3774">
            <v>23</v>
          </cell>
          <cell r="Y3774">
            <v>0</v>
          </cell>
          <cell r="Z3774">
            <v>0</v>
          </cell>
          <cell r="AA3774"/>
          <cell r="AB3774"/>
          <cell r="AC3774"/>
          <cell r="AD3774"/>
          <cell r="AE3774"/>
          <cell r="AF3774"/>
          <cell r="AG3774"/>
          <cell r="AH3774"/>
          <cell r="AI3774"/>
          <cell r="AJ3774"/>
          <cell r="AK3774"/>
          <cell r="AL3774"/>
        </row>
        <row r="3775">
          <cell r="D3775" t="str">
            <v>USD</v>
          </cell>
          <cell r="J3775" t="str">
            <v>BID</v>
          </cell>
          <cell r="L3775" t="str">
            <v>TASA LIBO</v>
          </cell>
          <cell r="M3775" t="str">
            <v>Externa</v>
          </cell>
          <cell r="Q3775" t="str">
            <v>No mercado</v>
          </cell>
          <cell r="R3775">
            <v>25.190299</v>
          </cell>
          <cell r="S3775">
            <v>0</v>
          </cell>
          <cell r="T3775">
            <v>0</v>
          </cell>
          <cell r="U3775">
            <v>25.260980800000002</v>
          </cell>
          <cell r="V3775">
            <v>0</v>
          </cell>
          <cell r="W3775">
            <v>0</v>
          </cell>
          <cell r="X3775">
            <v>25.260981000000001</v>
          </cell>
          <cell r="Y3775">
            <v>0</v>
          </cell>
          <cell r="Z3775">
            <v>0</v>
          </cell>
          <cell r="AA3775"/>
          <cell r="AB3775"/>
          <cell r="AC3775"/>
          <cell r="AD3775"/>
          <cell r="AE3775"/>
          <cell r="AF3775"/>
          <cell r="AG3775"/>
          <cell r="AH3775"/>
          <cell r="AI3775"/>
          <cell r="AJ3775"/>
          <cell r="AK3775"/>
          <cell r="AL3775"/>
        </row>
        <row r="3776">
          <cell r="D3776" t="str">
            <v>USD</v>
          </cell>
          <cell r="J3776" t="str">
            <v>BID</v>
          </cell>
          <cell r="L3776" t="str">
            <v>TASA LIBO</v>
          </cell>
          <cell r="M3776" t="str">
            <v>Externa</v>
          </cell>
          <cell r="Q3776" t="str">
            <v>No mercado</v>
          </cell>
          <cell r="R3776">
            <v>26.754377999999999</v>
          </cell>
          <cell r="S3776">
            <v>0</v>
          </cell>
          <cell r="T3776">
            <v>0</v>
          </cell>
          <cell r="U3776">
            <v>26.754378190000001</v>
          </cell>
          <cell r="V3776">
            <v>0</v>
          </cell>
          <cell r="W3776">
            <v>0</v>
          </cell>
          <cell r="X3776">
            <v>26.754377999999999</v>
          </cell>
          <cell r="Y3776">
            <v>0</v>
          </cell>
          <cell r="Z3776">
            <v>0</v>
          </cell>
          <cell r="AA3776"/>
          <cell r="AB3776"/>
          <cell r="AC3776"/>
          <cell r="AD3776"/>
          <cell r="AE3776"/>
          <cell r="AF3776"/>
          <cell r="AG3776"/>
          <cell r="AH3776"/>
          <cell r="AI3776"/>
          <cell r="AJ3776"/>
          <cell r="AK3776"/>
          <cell r="AL3776"/>
        </row>
        <row r="3777">
          <cell r="D3777" t="str">
            <v>USD</v>
          </cell>
          <cell r="J3777" t="str">
            <v>BID</v>
          </cell>
          <cell r="L3777" t="str">
            <v>TASA LIBO</v>
          </cell>
          <cell r="M3777" t="str">
            <v>Externa</v>
          </cell>
          <cell r="Q3777" t="str">
            <v>No mercado</v>
          </cell>
          <cell r="R3777">
            <v>31.660264000000002</v>
          </cell>
          <cell r="S3777">
            <v>0</v>
          </cell>
          <cell r="T3777">
            <v>0</v>
          </cell>
          <cell r="U3777">
            <v>31.660263999999998</v>
          </cell>
          <cell r="V3777">
            <v>0</v>
          </cell>
          <cell r="W3777">
            <v>0</v>
          </cell>
          <cell r="X3777">
            <v>29.224859000000002</v>
          </cell>
          <cell r="Y3777">
            <v>0</v>
          </cell>
          <cell r="Z3777">
            <v>0</v>
          </cell>
          <cell r="AA3777"/>
          <cell r="AB3777"/>
          <cell r="AC3777"/>
          <cell r="AD3777"/>
          <cell r="AE3777"/>
          <cell r="AF3777"/>
          <cell r="AG3777"/>
          <cell r="AH3777"/>
          <cell r="AI3777"/>
          <cell r="AJ3777"/>
          <cell r="AK3777"/>
          <cell r="AL3777"/>
        </row>
        <row r="3778">
          <cell r="D3778" t="str">
            <v>USD</v>
          </cell>
          <cell r="J3778" t="str">
            <v>BID</v>
          </cell>
          <cell r="L3778" t="str">
            <v>TASA LIBO</v>
          </cell>
          <cell r="M3778" t="str">
            <v>Externa</v>
          </cell>
          <cell r="Q3778" t="str">
            <v>No mercado</v>
          </cell>
          <cell r="R3778">
            <v>31.653098</v>
          </cell>
          <cell r="S3778">
            <v>0</v>
          </cell>
          <cell r="T3778">
            <v>0</v>
          </cell>
          <cell r="U3778">
            <v>31.653098360000001</v>
          </cell>
          <cell r="V3778">
            <v>0</v>
          </cell>
          <cell r="W3778">
            <v>0</v>
          </cell>
          <cell r="X3778">
            <v>31.653098000000004</v>
          </cell>
          <cell r="Y3778">
            <v>0</v>
          </cell>
          <cell r="Z3778">
            <v>0</v>
          </cell>
          <cell r="AA3778"/>
          <cell r="AB3778"/>
          <cell r="AC3778"/>
          <cell r="AD3778"/>
          <cell r="AE3778"/>
          <cell r="AF3778"/>
          <cell r="AG3778"/>
          <cell r="AH3778"/>
          <cell r="AI3778"/>
          <cell r="AJ3778"/>
          <cell r="AK3778"/>
          <cell r="AL3778"/>
        </row>
        <row r="3779">
          <cell r="D3779" t="str">
            <v>USD</v>
          </cell>
          <cell r="J3779" t="str">
            <v>BID</v>
          </cell>
          <cell r="L3779" t="str">
            <v>TASA LIBO</v>
          </cell>
          <cell r="M3779" t="str">
            <v>Externa</v>
          </cell>
          <cell r="Q3779" t="str">
            <v>No mercado</v>
          </cell>
          <cell r="R3779">
            <v>35.516257000000003</v>
          </cell>
          <cell r="S3779">
            <v>0</v>
          </cell>
          <cell r="T3779">
            <v>0</v>
          </cell>
          <cell r="U3779">
            <v>35.516256919999996</v>
          </cell>
          <cell r="V3779">
            <v>0</v>
          </cell>
          <cell r="W3779">
            <v>0</v>
          </cell>
          <cell r="X3779">
            <v>34.016256999999996</v>
          </cell>
          <cell r="Y3779">
            <v>0</v>
          </cell>
          <cell r="Z3779">
            <v>0</v>
          </cell>
          <cell r="AA3779"/>
          <cell r="AB3779"/>
          <cell r="AC3779"/>
          <cell r="AD3779"/>
          <cell r="AE3779"/>
          <cell r="AF3779"/>
          <cell r="AG3779"/>
          <cell r="AH3779"/>
          <cell r="AI3779"/>
          <cell r="AJ3779"/>
          <cell r="AK3779"/>
          <cell r="AL3779"/>
        </row>
        <row r="3780">
          <cell r="D3780" t="str">
            <v>USD</v>
          </cell>
          <cell r="J3780" t="str">
            <v>BID</v>
          </cell>
          <cell r="L3780" t="str">
            <v>TASA LIBO</v>
          </cell>
          <cell r="M3780" t="str">
            <v>Externa</v>
          </cell>
          <cell r="Q3780" t="str">
            <v>No mercado</v>
          </cell>
          <cell r="R3780">
            <v>37.838050000000003</v>
          </cell>
          <cell r="S3780">
            <v>0</v>
          </cell>
          <cell r="T3780">
            <v>0</v>
          </cell>
          <cell r="U3780">
            <v>37.838050000000003</v>
          </cell>
          <cell r="V3780">
            <v>0</v>
          </cell>
          <cell r="W3780">
            <v>0</v>
          </cell>
          <cell r="X3780">
            <v>37.838050000000003</v>
          </cell>
          <cell r="Y3780">
            <v>0</v>
          </cell>
          <cell r="Z3780">
            <v>0</v>
          </cell>
          <cell r="AA3780"/>
          <cell r="AB3780"/>
          <cell r="AC3780"/>
          <cell r="AD3780"/>
          <cell r="AE3780"/>
          <cell r="AF3780"/>
          <cell r="AG3780"/>
          <cell r="AH3780"/>
          <cell r="AI3780"/>
          <cell r="AJ3780"/>
          <cell r="AK3780"/>
          <cell r="AL3780"/>
        </row>
        <row r="3781">
          <cell r="D3781" t="str">
            <v>USD</v>
          </cell>
          <cell r="J3781" t="str">
            <v>BID</v>
          </cell>
          <cell r="L3781" t="str">
            <v>TASA LIBO</v>
          </cell>
          <cell r="M3781" t="str">
            <v>Externa</v>
          </cell>
          <cell r="Q3781" t="str">
            <v>No mercado</v>
          </cell>
          <cell r="R3781">
            <v>38.047499999999999</v>
          </cell>
          <cell r="S3781">
            <v>0</v>
          </cell>
          <cell r="T3781">
            <v>0</v>
          </cell>
          <cell r="U3781">
            <v>38.047499999999999</v>
          </cell>
          <cell r="V3781">
            <v>0</v>
          </cell>
          <cell r="W3781">
            <v>0</v>
          </cell>
          <cell r="X3781">
            <v>38.047499999999999</v>
          </cell>
          <cell r="Y3781">
            <v>0</v>
          </cell>
          <cell r="Z3781">
            <v>0</v>
          </cell>
          <cell r="AA3781"/>
          <cell r="AB3781"/>
          <cell r="AC3781"/>
          <cell r="AD3781"/>
          <cell r="AE3781"/>
          <cell r="AF3781"/>
          <cell r="AG3781"/>
          <cell r="AH3781"/>
          <cell r="AI3781"/>
          <cell r="AJ3781"/>
          <cell r="AK3781"/>
          <cell r="AL3781"/>
        </row>
        <row r="3782">
          <cell r="D3782" t="str">
            <v>USD</v>
          </cell>
          <cell r="J3782" t="str">
            <v>BID</v>
          </cell>
          <cell r="L3782" t="str">
            <v>TASA LIBO</v>
          </cell>
          <cell r="M3782" t="str">
            <v>Externa</v>
          </cell>
          <cell r="Q3782" t="str">
            <v>No mercado</v>
          </cell>
          <cell r="R3782">
            <v>43.884363999999998</v>
          </cell>
          <cell r="S3782">
            <v>0</v>
          </cell>
          <cell r="T3782">
            <v>0</v>
          </cell>
          <cell r="U3782">
            <v>42.421552249999998</v>
          </cell>
          <cell r="V3782">
            <v>0</v>
          </cell>
          <cell r="W3782">
            <v>0</v>
          </cell>
          <cell r="X3782">
            <v>42.421552000000005</v>
          </cell>
          <cell r="Y3782">
            <v>0</v>
          </cell>
          <cell r="Z3782">
            <v>0</v>
          </cell>
          <cell r="AA3782"/>
          <cell r="AB3782"/>
          <cell r="AC3782"/>
          <cell r="AD3782"/>
          <cell r="AE3782"/>
          <cell r="AF3782"/>
          <cell r="AG3782"/>
          <cell r="AH3782"/>
          <cell r="AI3782"/>
          <cell r="AJ3782"/>
          <cell r="AK3782"/>
          <cell r="AL3782"/>
        </row>
        <row r="3783">
          <cell r="D3783" t="str">
            <v>USD</v>
          </cell>
          <cell r="J3783" t="str">
            <v>BID</v>
          </cell>
          <cell r="L3783" t="str">
            <v>TASA LIBO</v>
          </cell>
          <cell r="M3783" t="str">
            <v>Externa</v>
          </cell>
          <cell r="Q3783" t="str">
            <v>No mercado</v>
          </cell>
          <cell r="R3783">
            <v>50</v>
          </cell>
          <cell r="S3783">
            <v>0</v>
          </cell>
          <cell r="T3783">
            <v>0</v>
          </cell>
          <cell r="U3783">
            <v>50</v>
          </cell>
          <cell r="V3783">
            <v>0</v>
          </cell>
          <cell r="W3783">
            <v>0</v>
          </cell>
          <cell r="X3783">
            <v>50</v>
          </cell>
          <cell r="Y3783">
            <v>0</v>
          </cell>
          <cell r="Z3783">
            <v>0</v>
          </cell>
          <cell r="AA3783"/>
          <cell r="AB3783"/>
          <cell r="AC3783"/>
          <cell r="AD3783"/>
          <cell r="AE3783"/>
          <cell r="AF3783"/>
          <cell r="AG3783"/>
          <cell r="AH3783"/>
          <cell r="AI3783"/>
          <cell r="AJ3783"/>
          <cell r="AK3783"/>
          <cell r="AL3783"/>
        </row>
        <row r="3784">
          <cell r="D3784" t="str">
            <v>USD</v>
          </cell>
          <cell r="J3784" t="str">
            <v>BID</v>
          </cell>
          <cell r="L3784" t="str">
            <v>TASA LIBO</v>
          </cell>
          <cell r="M3784" t="str">
            <v>Externa</v>
          </cell>
          <cell r="Q3784" t="str">
            <v>No mercado</v>
          </cell>
          <cell r="R3784">
            <v>55.842627999999998</v>
          </cell>
          <cell r="S3784">
            <v>0</v>
          </cell>
          <cell r="T3784">
            <v>0</v>
          </cell>
          <cell r="U3784">
            <v>55.842628179999998</v>
          </cell>
          <cell r="V3784">
            <v>0</v>
          </cell>
          <cell r="W3784">
            <v>0</v>
          </cell>
          <cell r="X3784">
            <v>55.842627999999998</v>
          </cell>
          <cell r="Y3784">
            <v>0</v>
          </cell>
          <cell r="Z3784">
            <v>0</v>
          </cell>
          <cell r="AA3784"/>
          <cell r="AB3784"/>
          <cell r="AC3784"/>
          <cell r="AD3784"/>
          <cell r="AE3784"/>
          <cell r="AF3784"/>
          <cell r="AG3784"/>
          <cell r="AH3784"/>
          <cell r="AI3784"/>
          <cell r="AJ3784"/>
          <cell r="AK3784"/>
          <cell r="AL3784"/>
        </row>
        <row r="3785">
          <cell r="D3785" t="str">
            <v>USD</v>
          </cell>
          <cell r="J3785" t="str">
            <v>BID</v>
          </cell>
          <cell r="L3785" t="str">
            <v>TASA LIBO</v>
          </cell>
          <cell r="M3785" t="str">
            <v>Externa</v>
          </cell>
          <cell r="Q3785" t="str">
            <v>No mercado</v>
          </cell>
          <cell r="R3785">
            <v>55.92</v>
          </cell>
          <cell r="S3785">
            <v>0</v>
          </cell>
          <cell r="T3785">
            <v>0</v>
          </cell>
          <cell r="U3785">
            <v>55.92</v>
          </cell>
          <cell r="V3785">
            <v>0</v>
          </cell>
          <cell r="W3785">
            <v>0</v>
          </cell>
          <cell r="X3785">
            <v>55.92</v>
          </cell>
          <cell r="Y3785">
            <v>0</v>
          </cell>
          <cell r="Z3785">
            <v>0</v>
          </cell>
          <cell r="AA3785"/>
          <cell r="AB3785"/>
          <cell r="AC3785"/>
          <cell r="AD3785"/>
          <cell r="AE3785"/>
          <cell r="AF3785"/>
          <cell r="AG3785"/>
          <cell r="AH3785"/>
          <cell r="AI3785"/>
          <cell r="AJ3785"/>
          <cell r="AK3785"/>
          <cell r="AL3785"/>
        </row>
        <row r="3786">
          <cell r="D3786" t="str">
            <v>USD</v>
          </cell>
          <cell r="J3786" t="str">
            <v>BID</v>
          </cell>
          <cell r="L3786" t="str">
            <v>TASA LIBO</v>
          </cell>
          <cell r="M3786" t="str">
            <v>Externa</v>
          </cell>
          <cell r="Q3786" t="str">
            <v>No mercado</v>
          </cell>
          <cell r="R3786">
            <v>60</v>
          </cell>
          <cell r="S3786">
            <v>0</v>
          </cell>
          <cell r="T3786">
            <v>0</v>
          </cell>
          <cell r="U3786">
            <v>60</v>
          </cell>
          <cell r="V3786">
            <v>0</v>
          </cell>
          <cell r="W3786">
            <v>0</v>
          </cell>
          <cell r="X3786">
            <v>60</v>
          </cell>
          <cell r="Y3786">
            <v>0</v>
          </cell>
          <cell r="Z3786">
            <v>0</v>
          </cell>
          <cell r="AA3786"/>
          <cell r="AB3786"/>
          <cell r="AC3786"/>
          <cell r="AD3786"/>
          <cell r="AE3786"/>
          <cell r="AF3786"/>
          <cell r="AG3786"/>
          <cell r="AH3786"/>
          <cell r="AI3786"/>
          <cell r="AJ3786"/>
          <cell r="AK3786"/>
          <cell r="AL3786"/>
        </row>
        <row r="3787">
          <cell r="D3787" t="str">
            <v>USD</v>
          </cell>
          <cell r="J3787" t="str">
            <v>BID</v>
          </cell>
          <cell r="L3787" t="str">
            <v>TASA LIBO</v>
          </cell>
          <cell r="M3787" t="str">
            <v>Externa</v>
          </cell>
          <cell r="Q3787" t="str">
            <v>No mercado</v>
          </cell>
          <cell r="R3787">
            <v>51.040812000000003</v>
          </cell>
          <cell r="S3787">
            <v>0</v>
          </cell>
          <cell r="T3787">
            <v>0</v>
          </cell>
          <cell r="U3787">
            <v>71.040811969999993</v>
          </cell>
          <cell r="V3787">
            <v>0</v>
          </cell>
          <cell r="W3787">
            <v>0</v>
          </cell>
          <cell r="X3787">
            <v>71.040812000000003</v>
          </cell>
          <cell r="Y3787">
            <v>0</v>
          </cell>
          <cell r="Z3787">
            <v>0</v>
          </cell>
          <cell r="AA3787"/>
          <cell r="AB3787"/>
          <cell r="AC3787"/>
          <cell r="AD3787"/>
          <cell r="AE3787"/>
          <cell r="AF3787"/>
          <cell r="AG3787"/>
          <cell r="AH3787"/>
          <cell r="AI3787"/>
          <cell r="AJ3787"/>
          <cell r="AK3787"/>
          <cell r="AL3787"/>
        </row>
        <row r="3788">
          <cell r="D3788" t="str">
            <v>USD</v>
          </cell>
          <cell r="J3788" t="str">
            <v>BID</v>
          </cell>
          <cell r="L3788" t="str">
            <v>TASA LIBO</v>
          </cell>
          <cell r="M3788" t="str">
            <v>Externa</v>
          </cell>
          <cell r="Q3788" t="str">
            <v>No mercado</v>
          </cell>
          <cell r="R3788">
            <v>72.184493000000003</v>
          </cell>
          <cell r="S3788">
            <v>0</v>
          </cell>
          <cell r="T3788">
            <v>0</v>
          </cell>
          <cell r="U3788">
            <v>72.184492660000004</v>
          </cell>
          <cell r="V3788">
            <v>0</v>
          </cell>
          <cell r="W3788">
            <v>0</v>
          </cell>
          <cell r="X3788">
            <v>72.184493000000003</v>
          </cell>
          <cell r="Y3788">
            <v>0</v>
          </cell>
          <cell r="Z3788">
            <v>0</v>
          </cell>
          <cell r="AA3788"/>
          <cell r="AB3788"/>
          <cell r="AC3788"/>
          <cell r="AD3788"/>
          <cell r="AE3788"/>
          <cell r="AF3788"/>
          <cell r="AG3788"/>
          <cell r="AH3788"/>
          <cell r="AI3788"/>
          <cell r="AJ3788"/>
          <cell r="AK3788"/>
          <cell r="AL3788"/>
        </row>
        <row r="3789">
          <cell r="D3789" t="str">
            <v>USD</v>
          </cell>
          <cell r="J3789" t="str">
            <v>BID</v>
          </cell>
          <cell r="L3789" t="str">
            <v>TASA LIBO</v>
          </cell>
          <cell r="M3789" t="str">
            <v>Externa</v>
          </cell>
          <cell r="Q3789" t="str">
            <v>No mercado</v>
          </cell>
          <cell r="R3789">
            <v>59.5</v>
          </cell>
          <cell r="S3789">
            <v>0</v>
          </cell>
          <cell r="T3789">
            <v>0</v>
          </cell>
          <cell r="U3789">
            <v>84.5</v>
          </cell>
          <cell r="V3789">
            <v>0</v>
          </cell>
          <cell r="W3789">
            <v>0</v>
          </cell>
          <cell r="X3789">
            <v>84.5</v>
          </cell>
          <cell r="Y3789">
            <v>0</v>
          </cell>
          <cell r="Z3789">
            <v>0</v>
          </cell>
          <cell r="AA3789"/>
          <cell r="AB3789"/>
          <cell r="AC3789"/>
          <cell r="AD3789"/>
          <cell r="AE3789"/>
          <cell r="AF3789"/>
          <cell r="AG3789"/>
          <cell r="AH3789"/>
          <cell r="AI3789"/>
          <cell r="AJ3789"/>
          <cell r="AK3789"/>
          <cell r="AL3789"/>
        </row>
        <row r="3790">
          <cell r="D3790" t="str">
            <v>USD</v>
          </cell>
          <cell r="J3790" t="str">
            <v>BID</v>
          </cell>
          <cell r="L3790" t="str">
            <v>TASA LIBO</v>
          </cell>
          <cell r="M3790" t="str">
            <v>Externa</v>
          </cell>
          <cell r="Q3790" t="str">
            <v>No mercado</v>
          </cell>
          <cell r="R3790">
            <v>90</v>
          </cell>
          <cell r="S3790">
            <v>0</v>
          </cell>
          <cell r="T3790">
            <v>0</v>
          </cell>
          <cell r="U3790">
            <v>90</v>
          </cell>
          <cell r="V3790">
            <v>0</v>
          </cell>
          <cell r="W3790">
            <v>0</v>
          </cell>
          <cell r="X3790">
            <v>100</v>
          </cell>
          <cell r="Y3790">
            <v>0</v>
          </cell>
          <cell r="Z3790">
            <v>0</v>
          </cell>
          <cell r="AA3790"/>
          <cell r="AB3790"/>
          <cell r="AC3790"/>
          <cell r="AD3790"/>
          <cell r="AE3790"/>
          <cell r="AF3790"/>
          <cell r="AG3790"/>
          <cell r="AH3790"/>
          <cell r="AI3790"/>
          <cell r="AJ3790"/>
          <cell r="AK3790"/>
          <cell r="AL3790"/>
        </row>
        <row r="3791">
          <cell r="D3791" t="str">
            <v>USD</v>
          </cell>
          <cell r="J3791" t="str">
            <v>BID</v>
          </cell>
          <cell r="L3791" t="str">
            <v>TASA LIBO</v>
          </cell>
          <cell r="M3791" t="str">
            <v>Externa</v>
          </cell>
          <cell r="Q3791" t="str">
            <v>No mercado</v>
          </cell>
          <cell r="R3791">
            <v>115</v>
          </cell>
          <cell r="S3791">
            <v>0</v>
          </cell>
          <cell r="T3791">
            <v>0</v>
          </cell>
          <cell r="U3791">
            <v>115</v>
          </cell>
          <cell r="V3791">
            <v>0</v>
          </cell>
          <cell r="W3791">
            <v>0</v>
          </cell>
          <cell r="X3791">
            <v>115</v>
          </cell>
          <cell r="Y3791">
            <v>0</v>
          </cell>
          <cell r="Z3791">
            <v>0</v>
          </cell>
          <cell r="AA3791"/>
          <cell r="AB3791"/>
          <cell r="AC3791"/>
          <cell r="AD3791"/>
          <cell r="AE3791"/>
          <cell r="AF3791"/>
          <cell r="AG3791"/>
          <cell r="AH3791"/>
          <cell r="AI3791"/>
          <cell r="AJ3791"/>
          <cell r="AK3791"/>
          <cell r="AL3791"/>
        </row>
        <row r="3792">
          <cell r="D3792" t="str">
            <v>USD</v>
          </cell>
          <cell r="J3792" t="str">
            <v>BID</v>
          </cell>
          <cell r="L3792" t="str">
            <v>TASA LIBO</v>
          </cell>
          <cell r="M3792" t="str">
            <v>Externa</v>
          </cell>
          <cell r="Q3792" t="str">
            <v>No mercado</v>
          </cell>
          <cell r="R3792">
            <v>154.12339800000001</v>
          </cell>
          <cell r="S3792">
            <v>0</v>
          </cell>
          <cell r="T3792">
            <v>0</v>
          </cell>
          <cell r="U3792">
            <v>154.12339764000001</v>
          </cell>
          <cell r="V3792">
            <v>0</v>
          </cell>
          <cell r="W3792">
            <v>0</v>
          </cell>
          <cell r="X3792">
            <v>154.12339799999998</v>
          </cell>
          <cell r="Y3792">
            <v>0</v>
          </cell>
          <cell r="Z3792">
            <v>0</v>
          </cell>
          <cell r="AA3792"/>
          <cell r="AB3792"/>
          <cell r="AC3792"/>
          <cell r="AD3792"/>
          <cell r="AE3792"/>
          <cell r="AF3792"/>
          <cell r="AG3792"/>
          <cell r="AH3792"/>
          <cell r="AI3792"/>
          <cell r="AJ3792"/>
          <cell r="AK3792"/>
          <cell r="AL3792"/>
        </row>
        <row r="3793">
          <cell r="D3793" t="str">
            <v>USD</v>
          </cell>
          <cell r="J3793" t="str">
            <v>BID</v>
          </cell>
          <cell r="L3793" t="str">
            <v>TASA LIBO</v>
          </cell>
          <cell r="M3793" t="str">
            <v>Externa</v>
          </cell>
          <cell r="Q3793" t="str">
            <v>No mercado</v>
          </cell>
          <cell r="R3793">
            <v>165</v>
          </cell>
          <cell r="S3793">
            <v>0</v>
          </cell>
          <cell r="T3793">
            <v>0</v>
          </cell>
          <cell r="U3793">
            <v>165</v>
          </cell>
          <cell r="V3793">
            <v>0</v>
          </cell>
          <cell r="W3793">
            <v>0</v>
          </cell>
          <cell r="X3793">
            <v>165</v>
          </cell>
          <cell r="Y3793">
            <v>0</v>
          </cell>
          <cell r="Z3793">
            <v>0</v>
          </cell>
          <cell r="AA3793"/>
          <cell r="AB3793"/>
          <cell r="AC3793"/>
          <cell r="AD3793"/>
          <cell r="AE3793"/>
          <cell r="AF3793"/>
          <cell r="AG3793"/>
          <cell r="AH3793"/>
          <cell r="AI3793"/>
          <cell r="AJ3793"/>
          <cell r="AK3793"/>
          <cell r="AL3793"/>
        </row>
        <row r="3794">
          <cell r="D3794" t="str">
            <v>USD</v>
          </cell>
          <cell r="J3794" t="str">
            <v>BID</v>
          </cell>
          <cell r="L3794" t="str">
            <v>TASA LIBO</v>
          </cell>
          <cell r="M3794" t="str">
            <v>Externa</v>
          </cell>
          <cell r="Q3794" t="str">
            <v>No mercado</v>
          </cell>
          <cell r="R3794">
            <v>200</v>
          </cell>
          <cell r="S3794">
            <v>0</v>
          </cell>
          <cell r="T3794">
            <v>0</v>
          </cell>
          <cell r="U3794">
            <v>200</v>
          </cell>
          <cell r="V3794">
            <v>0</v>
          </cell>
          <cell r="W3794">
            <v>0</v>
          </cell>
          <cell r="X3794">
            <v>200</v>
          </cell>
          <cell r="Y3794">
            <v>0</v>
          </cell>
          <cell r="Z3794">
            <v>0</v>
          </cell>
          <cell r="AA3794"/>
          <cell r="AB3794"/>
          <cell r="AC3794"/>
          <cell r="AD3794"/>
          <cell r="AE3794"/>
          <cell r="AF3794"/>
          <cell r="AG3794"/>
          <cell r="AH3794"/>
          <cell r="AI3794"/>
          <cell r="AJ3794"/>
          <cell r="AK3794"/>
          <cell r="AL3794"/>
        </row>
        <row r="3795">
          <cell r="D3795" t="str">
            <v>USD</v>
          </cell>
          <cell r="J3795" t="str">
            <v>BID</v>
          </cell>
          <cell r="L3795" t="str">
            <v>TASA LIBO</v>
          </cell>
          <cell r="M3795" t="str">
            <v>Externa</v>
          </cell>
          <cell r="Q3795" t="str">
            <v>No mercado</v>
          </cell>
          <cell r="R3795">
            <v>200</v>
          </cell>
          <cell r="S3795">
            <v>0</v>
          </cell>
          <cell r="T3795">
            <v>0</v>
          </cell>
          <cell r="U3795">
            <v>200</v>
          </cell>
          <cell r="V3795">
            <v>0</v>
          </cell>
          <cell r="W3795">
            <v>0</v>
          </cell>
          <cell r="X3795">
            <v>200</v>
          </cell>
          <cell r="Y3795">
            <v>0</v>
          </cell>
          <cell r="Z3795">
            <v>0</v>
          </cell>
          <cell r="AA3795"/>
          <cell r="AB3795"/>
          <cell r="AC3795"/>
          <cell r="AD3795"/>
          <cell r="AE3795"/>
          <cell r="AF3795"/>
          <cell r="AG3795"/>
          <cell r="AH3795"/>
          <cell r="AI3795"/>
          <cell r="AJ3795"/>
          <cell r="AK3795"/>
          <cell r="AL3795"/>
        </row>
        <row r="3796">
          <cell r="D3796" t="str">
            <v>USD</v>
          </cell>
          <cell r="J3796" t="str">
            <v>BID</v>
          </cell>
          <cell r="L3796" t="str">
            <v>TASA LIBO</v>
          </cell>
          <cell r="M3796" t="str">
            <v>Externa</v>
          </cell>
          <cell r="Q3796" t="str">
            <v>No mercado</v>
          </cell>
          <cell r="R3796">
            <v>300</v>
          </cell>
          <cell r="S3796">
            <v>0</v>
          </cell>
          <cell r="T3796">
            <v>0</v>
          </cell>
          <cell r="U3796">
            <v>300</v>
          </cell>
          <cell r="V3796">
            <v>0</v>
          </cell>
          <cell r="W3796">
            <v>0</v>
          </cell>
          <cell r="X3796">
            <v>300</v>
          </cell>
          <cell r="Y3796">
            <v>0</v>
          </cell>
          <cell r="Z3796">
            <v>0</v>
          </cell>
          <cell r="AA3796"/>
          <cell r="AB3796"/>
          <cell r="AC3796"/>
          <cell r="AD3796"/>
          <cell r="AE3796"/>
          <cell r="AF3796"/>
          <cell r="AG3796"/>
          <cell r="AH3796"/>
          <cell r="AI3796"/>
          <cell r="AJ3796"/>
          <cell r="AK3796"/>
          <cell r="AL3796"/>
        </row>
        <row r="3797">
          <cell r="D3797" t="str">
            <v>USD</v>
          </cell>
          <cell r="J3797" t="str">
            <v>BID</v>
          </cell>
          <cell r="L3797" t="str">
            <v>TASA LIBO</v>
          </cell>
          <cell r="M3797" t="str">
            <v>Externa</v>
          </cell>
          <cell r="Q3797" t="str">
            <v>No mercado</v>
          </cell>
          <cell r="R3797">
            <v>300</v>
          </cell>
          <cell r="S3797">
            <v>0</v>
          </cell>
          <cell r="T3797">
            <v>0</v>
          </cell>
          <cell r="U3797">
            <v>300</v>
          </cell>
          <cell r="V3797">
            <v>0</v>
          </cell>
          <cell r="W3797">
            <v>0</v>
          </cell>
          <cell r="X3797">
            <v>300</v>
          </cell>
          <cell r="Y3797">
            <v>0</v>
          </cell>
          <cell r="Z3797">
            <v>0</v>
          </cell>
          <cell r="AA3797"/>
          <cell r="AB3797"/>
          <cell r="AC3797"/>
          <cell r="AD3797"/>
          <cell r="AE3797"/>
          <cell r="AF3797"/>
          <cell r="AG3797"/>
          <cell r="AH3797"/>
          <cell r="AI3797"/>
          <cell r="AJ3797"/>
          <cell r="AK3797"/>
          <cell r="AL3797"/>
        </row>
        <row r="3798">
          <cell r="D3798" t="str">
            <v>USD</v>
          </cell>
          <cell r="J3798" t="str">
            <v>BID</v>
          </cell>
          <cell r="L3798" t="str">
            <v>TASA LIBO</v>
          </cell>
          <cell r="M3798" t="str">
            <v>Externa</v>
          </cell>
          <cell r="Q3798" t="str">
            <v>No mercado</v>
          </cell>
          <cell r="R3798">
            <v>891.95</v>
          </cell>
          <cell r="S3798">
            <v>0</v>
          </cell>
          <cell r="T3798">
            <v>0</v>
          </cell>
          <cell r="U3798">
            <v>891.95</v>
          </cell>
          <cell r="V3798">
            <v>0</v>
          </cell>
          <cell r="W3798">
            <v>0</v>
          </cell>
          <cell r="X3798">
            <v>892.6</v>
          </cell>
          <cell r="Y3798">
            <v>0</v>
          </cell>
          <cell r="Z3798">
            <v>0</v>
          </cell>
          <cell r="AA3798"/>
          <cell r="AB3798"/>
          <cell r="AC3798"/>
          <cell r="AD3798"/>
          <cell r="AE3798"/>
          <cell r="AF3798"/>
          <cell r="AG3798"/>
          <cell r="AH3798"/>
          <cell r="AI3798"/>
          <cell r="AJ3798"/>
          <cell r="AK3798"/>
          <cell r="AL3798"/>
        </row>
        <row r="3799">
          <cell r="D3799" t="str">
            <v>USD</v>
          </cell>
          <cell r="J3799" t="str">
            <v>BILATERALES</v>
          </cell>
          <cell r="L3799" t="str">
            <v>TASA LIBO</v>
          </cell>
          <cell r="M3799" t="str">
            <v>Externa</v>
          </cell>
          <cell r="Q3799" t="str">
            <v>No mercado</v>
          </cell>
          <cell r="R3799">
            <v>0.30345899999999998</v>
          </cell>
          <cell r="S3799">
            <v>0</v>
          </cell>
          <cell r="T3799">
            <v>0</v>
          </cell>
          <cell r="U3799">
            <v>0.15172959999999999</v>
          </cell>
          <cell r="V3799">
            <v>0</v>
          </cell>
          <cell r="W3799">
            <v>0</v>
          </cell>
          <cell r="X3799">
            <v>0.15172999999999998</v>
          </cell>
          <cell r="Y3799">
            <v>0</v>
          </cell>
          <cell r="Z3799">
            <v>0</v>
          </cell>
          <cell r="AA3799"/>
          <cell r="AB3799"/>
          <cell r="AC3799"/>
          <cell r="AD3799"/>
          <cell r="AE3799"/>
          <cell r="AF3799"/>
          <cell r="AG3799"/>
          <cell r="AH3799"/>
          <cell r="AI3799"/>
          <cell r="AJ3799"/>
          <cell r="AK3799"/>
          <cell r="AL3799"/>
        </row>
        <row r="3800">
          <cell r="D3800" t="str">
            <v>USD</v>
          </cell>
          <cell r="J3800" t="str">
            <v>BILATERALES</v>
          </cell>
          <cell r="L3800" t="str">
            <v>TASA LIBO</v>
          </cell>
          <cell r="M3800" t="str">
            <v>Externa</v>
          </cell>
          <cell r="Q3800" t="str">
            <v>No mercado</v>
          </cell>
          <cell r="R3800">
            <v>0.53948300000000005</v>
          </cell>
          <cell r="S3800">
            <v>0</v>
          </cell>
          <cell r="T3800">
            <v>0</v>
          </cell>
          <cell r="U3800">
            <v>0.26974140999999996</v>
          </cell>
          <cell r="V3800">
            <v>0</v>
          </cell>
          <cell r="W3800">
            <v>0</v>
          </cell>
          <cell r="X3800">
            <v>0.26974100000000001</v>
          </cell>
          <cell r="Y3800">
            <v>0</v>
          </cell>
          <cell r="Z3800">
            <v>0</v>
          </cell>
          <cell r="AA3800"/>
          <cell r="AB3800"/>
          <cell r="AC3800"/>
          <cell r="AD3800"/>
          <cell r="AE3800"/>
          <cell r="AF3800"/>
          <cell r="AG3800"/>
          <cell r="AH3800"/>
          <cell r="AI3800"/>
          <cell r="AJ3800"/>
          <cell r="AK3800"/>
          <cell r="AL3800"/>
        </row>
        <row r="3801">
          <cell r="D3801" t="str">
            <v>USD</v>
          </cell>
          <cell r="J3801" t="str">
            <v>BILATERALES</v>
          </cell>
          <cell r="L3801" t="str">
            <v>TASA LIBO</v>
          </cell>
          <cell r="M3801" t="str">
            <v>Externa</v>
          </cell>
          <cell r="Q3801" t="str">
            <v>No mercado</v>
          </cell>
          <cell r="R3801">
            <v>0.91037699999999999</v>
          </cell>
          <cell r="S3801">
            <v>0</v>
          </cell>
          <cell r="T3801">
            <v>0</v>
          </cell>
          <cell r="U3801">
            <v>0.45518867000000002</v>
          </cell>
          <cell r="V3801">
            <v>0</v>
          </cell>
          <cell r="W3801">
            <v>0</v>
          </cell>
          <cell r="X3801">
            <v>0.45518900000000001</v>
          </cell>
          <cell r="Y3801">
            <v>0</v>
          </cell>
          <cell r="Z3801">
            <v>0</v>
          </cell>
          <cell r="AA3801"/>
          <cell r="AB3801"/>
          <cell r="AC3801"/>
          <cell r="AD3801"/>
          <cell r="AE3801"/>
          <cell r="AF3801"/>
          <cell r="AG3801"/>
          <cell r="AH3801"/>
          <cell r="AI3801"/>
          <cell r="AJ3801"/>
          <cell r="AK3801"/>
          <cell r="AL3801"/>
        </row>
        <row r="3802">
          <cell r="D3802" t="str">
            <v>USD</v>
          </cell>
          <cell r="J3802" t="str">
            <v>BILATERALES</v>
          </cell>
          <cell r="L3802" t="str">
            <v>TASA LIBO</v>
          </cell>
          <cell r="M3802" t="str">
            <v>Externa</v>
          </cell>
          <cell r="Q3802" t="str">
            <v>No mercado</v>
          </cell>
          <cell r="R3802">
            <v>1.0789660000000001</v>
          </cell>
          <cell r="S3802">
            <v>0</v>
          </cell>
          <cell r="T3802">
            <v>0</v>
          </cell>
          <cell r="U3802">
            <v>0.53948281999999992</v>
          </cell>
          <cell r="V3802">
            <v>0</v>
          </cell>
          <cell r="W3802">
            <v>0</v>
          </cell>
          <cell r="X3802">
            <v>0.53948299999999993</v>
          </cell>
          <cell r="Y3802">
            <v>0</v>
          </cell>
          <cell r="Z3802">
            <v>0</v>
          </cell>
          <cell r="AA3802"/>
          <cell r="AB3802"/>
          <cell r="AC3802"/>
          <cell r="AD3802"/>
          <cell r="AE3802"/>
          <cell r="AF3802"/>
          <cell r="AG3802"/>
          <cell r="AH3802"/>
          <cell r="AI3802"/>
          <cell r="AJ3802"/>
          <cell r="AK3802"/>
          <cell r="AL3802"/>
        </row>
        <row r="3803">
          <cell r="D3803" t="str">
            <v>USD</v>
          </cell>
          <cell r="J3803" t="str">
            <v>BILATERALES</v>
          </cell>
          <cell r="L3803" t="str">
            <v>TASA LIBO</v>
          </cell>
          <cell r="M3803" t="str">
            <v>Externa</v>
          </cell>
          <cell r="Q3803" t="str">
            <v>No mercado</v>
          </cell>
          <cell r="R3803">
            <v>1.618449</v>
          </cell>
          <cell r="S3803">
            <v>0</v>
          </cell>
          <cell r="T3803">
            <v>0</v>
          </cell>
          <cell r="U3803">
            <v>0.80922422999999999</v>
          </cell>
          <cell r="V3803">
            <v>0</v>
          </cell>
          <cell r="W3803">
            <v>0</v>
          </cell>
          <cell r="X3803">
            <v>0.80922400000000005</v>
          </cell>
          <cell r="Y3803">
            <v>0</v>
          </cell>
          <cell r="Z3803">
            <v>0</v>
          </cell>
          <cell r="AA3803"/>
          <cell r="AB3803"/>
          <cell r="AC3803"/>
          <cell r="AD3803"/>
          <cell r="AE3803"/>
          <cell r="AF3803"/>
          <cell r="AG3803"/>
          <cell r="AH3803"/>
          <cell r="AI3803"/>
          <cell r="AJ3803"/>
          <cell r="AK3803"/>
          <cell r="AL3803"/>
        </row>
        <row r="3804">
          <cell r="D3804" t="str">
            <v>USD</v>
          </cell>
          <cell r="J3804" t="str">
            <v>BILATERALES</v>
          </cell>
          <cell r="L3804" t="str">
            <v>TASA LIBO</v>
          </cell>
          <cell r="M3804" t="str">
            <v>Externa</v>
          </cell>
          <cell r="Q3804" t="str">
            <v>No mercado</v>
          </cell>
          <cell r="R3804">
            <v>1.8207549999999999</v>
          </cell>
          <cell r="S3804">
            <v>0</v>
          </cell>
          <cell r="T3804">
            <v>0</v>
          </cell>
          <cell r="U3804">
            <v>0.91037734000000003</v>
          </cell>
          <cell r="V3804">
            <v>0</v>
          </cell>
          <cell r="W3804">
            <v>0</v>
          </cell>
          <cell r="X3804">
            <v>0.91037699999999999</v>
          </cell>
          <cell r="Y3804">
            <v>0</v>
          </cell>
          <cell r="Z3804">
            <v>0</v>
          </cell>
          <cell r="AA3804"/>
          <cell r="AB3804"/>
          <cell r="AC3804"/>
          <cell r="AD3804"/>
          <cell r="AE3804"/>
          <cell r="AF3804"/>
          <cell r="AG3804"/>
          <cell r="AH3804"/>
          <cell r="AI3804"/>
          <cell r="AJ3804"/>
          <cell r="AK3804"/>
          <cell r="AL3804"/>
        </row>
        <row r="3805">
          <cell r="D3805" t="str">
            <v>USD</v>
          </cell>
          <cell r="J3805" t="str">
            <v>BILATERALES</v>
          </cell>
          <cell r="L3805" t="str">
            <v>TASA LIBO</v>
          </cell>
          <cell r="M3805" t="str">
            <v>Externa</v>
          </cell>
          <cell r="Q3805" t="str">
            <v>No mercado</v>
          </cell>
          <cell r="R3805">
            <v>1.8207549999999999</v>
          </cell>
          <cell r="S3805">
            <v>0</v>
          </cell>
          <cell r="T3805">
            <v>0</v>
          </cell>
          <cell r="U3805">
            <v>0.91037734000000003</v>
          </cell>
          <cell r="V3805">
            <v>0</v>
          </cell>
          <cell r="W3805">
            <v>0</v>
          </cell>
          <cell r="X3805">
            <v>0.91037699999999999</v>
          </cell>
          <cell r="Y3805">
            <v>0</v>
          </cell>
          <cell r="Z3805">
            <v>0</v>
          </cell>
          <cell r="AA3805"/>
          <cell r="AB3805"/>
          <cell r="AC3805"/>
          <cell r="AD3805"/>
          <cell r="AE3805"/>
          <cell r="AF3805"/>
          <cell r="AG3805"/>
          <cell r="AH3805"/>
          <cell r="AI3805"/>
          <cell r="AJ3805"/>
          <cell r="AK3805"/>
          <cell r="AL3805"/>
        </row>
        <row r="3806">
          <cell r="D3806" t="str">
            <v>USD</v>
          </cell>
          <cell r="J3806" t="str">
            <v>BILATERALES</v>
          </cell>
          <cell r="L3806" t="str">
            <v>TASA LIBO</v>
          </cell>
          <cell r="M3806" t="str">
            <v>Externa</v>
          </cell>
          <cell r="Q3806" t="str">
            <v>No mercado</v>
          </cell>
          <cell r="R3806">
            <v>1.88819</v>
          </cell>
          <cell r="S3806">
            <v>0</v>
          </cell>
          <cell r="T3806">
            <v>0</v>
          </cell>
          <cell r="U3806">
            <v>0.94409500000000002</v>
          </cell>
          <cell r="V3806">
            <v>0</v>
          </cell>
          <cell r="W3806">
            <v>0</v>
          </cell>
          <cell r="X3806">
            <v>0.94409500000000002</v>
          </cell>
          <cell r="Y3806">
            <v>0</v>
          </cell>
          <cell r="Z3806">
            <v>0</v>
          </cell>
          <cell r="AA3806"/>
          <cell r="AB3806"/>
          <cell r="AC3806"/>
          <cell r="AD3806"/>
          <cell r="AE3806"/>
          <cell r="AF3806"/>
          <cell r="AG3806"/>
          <cell r="AH3806"/>
          <cell r="AI3806"/>
          <cell r="AJ3806"/>
          <cell r="AK3806"/>
          <cell r="AL3806"/>
        </row>
        <row r="3807">
          <cell r="D3807" t="str">
            <v>USD</v>
          </cell>
          <cell r="J3807" t="str">
            <v>BILATERALES</v>
          </cell>
          <cell r="L3807" t="str">
            <v>TASA LIBO</v>
          </cell>
          <cell r="M3807" t="str">
            <v>Externa</v>
          </cell>
          <cell r="Q3807" t="str">
            <v>No mercado</v>
          </cell>
          <cell r="R3807">
            <v>2.157931</v>
          </cell>
          <cell r="S3807">
            <v>0</v>
          </cell>
          <cell r="T3807">
            <v>0</v>
          </cell>
          <cell r="U3807">
            <v>1.0789657699999999</v>
          </cell>
          <cell r="V3807">
            <v>0</v>
          </cell>
          <cell r="W3807">
            <v>0</v>
          </cell>
          <cell r="X3807">
            <v>1.0789659999999999</v>
          </cell>
          <cell r="Y3807">
            <v>0</v>
          </cell>
          <cell r="Z3807">
            <v>0</v>
          </cell>
          <cell r="AA3807"/>
          <cell r="AB3807"/>
          <cell r="AC3807"/>
          <cell r="AD3807"/>
          <cell r="AE3807"/>
          <cell r="AF3807"/>
          <cell r="AG3807"/>
          <cell r="AH3807"/>
          <cell r="AI3807"/>
          <cell r="AJ3807"/>
          <cell r="AK3807"/>
          <cell r="AL3807"/>
        </row>
        <row r="3808">
          <cell r="D3808" t="str">
            <v>USD</v>
          </cell>
          <cell r="J3808" t="str">
            <v>BILATERALES</v>
          </cell>
          <cell r="L3808" t="str">
            <v>TASA LIBO</v>
          </cell>
          <cell r="M3808" t="str">
            <v>Externa</v>
          </cell>
          <cell r="Q3808" t="str">
            <v>No mercado</v>
          </cell>
          <cell r="R3808">
            <v>5</v>
          </cell>
          <cell r="S3808">
            <v>0</v>
          </cell>
          <cell r="T3808">
            <v>0</v>
          </cell>
          <cell r="U3808">
            <v>5</v>
          </cell>
          <cell r="V3808">
            <v>0</v>
          </cell>
          <cell r="W3808">
            <v>0</v>
          </cell>
          <cell r="X3808">
            <v>5</v>
          </cell>
          <cell r="Y3808">
            <v>0</v>
          </cell>
          <cell r="Z3808">
            <v>0</v>
          </cell>
          <cell r="AA3808"/>
          <cell r="AB3808"/>
          <cell r="AC3808"/>
          <cell r="AD3808"/>
          <cell r="AE3808"/>
          <cell r="AF3808"/>
          <cell r="AG3808"/>
          <cell r="AH3808"/>
          <cell r="AI3808"/>
          <cell r="AJ3808"/>
          <cell r="AK3808"/>
          <cell r="AL3808"/>
        </row>
        <row r="3809">
          <cell r="D3809" t="str">
            <v>USD</v>
          </cell>
          <cell r="J3809" t="str">
            <v>BILATERALES</v>
          </cell>
          <cell r="L3809" t="str">
            <v>TASA LIBO</v>
          </cell>
          <cell r="M3809" t="str">
            <v>Externa</v>
          </cell>
          <cell r="Q3809" t="str">
            <v>No mercado</v>
          </cell>
          <cell r="R3809">
            <v>6.3455940000000002</v>
          </cell>
          <cell r="S3809">
            <v>0</v>
          </cell>
          <cell r="T3809">
            <v>0</v>
          </cell>
          <cell r="U3809">
            <v>6.3455938999999999</v>
          </cell>
          <cell r="V3809">
            <v>0</v>
          </cell>
          <cell r="W3809">
            <v>0</v>
          </cell>
          <cell r="X3809">
            <v>6.3455940000000002</v>
          </cell>
          <cell r="Y3809">
            <v>0</v>
          </cell>
          <cell r="Z3809">
            <v>0</v>
          </cell>
          <cell r="AA3809"/>
          <cell r="AB3809"/>
          <cell r="AC3809"/>
          <cell r="AD3809"/>
          <cell r="AE3809"/>
          <cell r="AF3809"/>
          <cell r="AG3809"/>
          <cell r="AH3809"/>
          <cell r="AI3809"/>
          <cell r="AJ3809"/>
          <cell r="AK3809"/>
          <cell r="AL3809"/>
        </row>
        <row r="3810">
          <cell r="D3810" t="str">
            <v>USD</v>
          </cell>
          <cell r="J3810" t="str">
            <v>BILATERALES</v>
          </cell>
          <cell r="L3810" t="str">
            <v>TASA LIBO</v>
          </cell>
          <cell r="M3810" t="str">
            <v>Externa</v>
          </cell>
          <cell r="Q3810" t="str">
            <v>No mercado</v>
          </cell>
          <cell r="R3810">
            <v>6.6958520000000004</v>
          </cell>
          <cell r="S3810">
            <v>0</v>
          </cell>
          <cell r="T3810">
            <v>0</v>
          </cell>
          <cell r="U3810">
            <v>6.6958517000000004</v>
          </cell>
          <cell r="V3810">
            <v>0</v>
          </cell>
          <cell r="W3810">
            <v>0</v>
          </cell>
          <cell r="X3810">
            <v>6.6958519999999995</v>
          </cell>
          <cell r="Y3810">
            <v>0</v>
          </cell>
          <cell r="Z3810">
            <v>0</v>
          </cell>
          <cell r="AA3810"/>
          <cell r="AB3810"/>
          <cell r="AC3810"/>
          <cell r="AD3810"/>
          <cell r="AE3810"/>
          <cell r="AF3810"/>
          <cell r="AG3810"/>
          <cell r="AH3810"/>
          <cell r="AI3810"/>
          <cell r="AJ3810"/>
          <cell r="AK3810"/>
          <cell r="AL3810"/>
        </row>
        <row r="3811">
          <cell r="D3811" t="str">
            <v>USD</v>
          </cell>
          <cell r="J3811" t="str">
            <v>BILATERALES</v>
          </cell>
          <cell r="L3811" t="str">
            <v>TASA LIBO</v>
          </cell>
          <cell r="M3811" t="str">
            <v>Externa</v>
          </cell>
          <cell r="Q3811" t="str">
            <v>No mercado</v>
          </cell>
          <cell r="R3811">
            <v>9.4345630000000007</v>
          </cell>
          <cell r="S3811">
            <v>0</v>
          </cell>
          <cell r="T3811">
            <v>0</v>
          </cell>
          <cell r="U3811">
            <v>9.4345629000000013</v>
          </cell>
          <cell r="V3811">
            <v>0</v>
          </cell>
          <cell r="W3811">
            <v>0</v>
          </cell>
          <cell r="X3811">
            <v>9.4345630000000007</v>
          </cell>
          <cell r="Y3811">
            <v>0</v>
          </cell>
          <cell r="Z3811">
            <v>0</v>
          </cell>
          <cell r="AA3811"/>
          <cell r="AB3811"/>
          <cell r="AC3811"/>
          <cell r="AD3811"/>
          <cell r="AE3811"/>
          <cell r="AF3811"/>
          <cell r="AG3811"/>
          <cell r="AH3811"/>
          <cell r="AI3811"/>
          <cell r="AJ3811"/>
          <cell r="AK3811"/>
          <cell r="AL3811"/>
        </row>
        <row r="3812">
          <cell r="D3812" t="str">
            <v>USD</v>
          </cell>
          <cell r="J3812" t="str">
            <v>BILATERALES</v>
          </cell>
          <cell r="L3812" t="str">
            <v>TASA LIBO</v>
          </cell>
          <cell r="M3812" t="str">
            <v>Externa</v>
          </cell>
          <cell r="Q3812" t="str">
            <v>No mercado</v>
          </cell>
          <cell r="R3812">
            <v>12.947177999999999</v>
          </cell>
          <cell r="S3812">
            <v>0</v>
          </cell>
          <cell r="T3812">
            <v>0</v>
          </cell>
          <cell r="U3812">
            <v>10.357742120000001</v>
          </cell>
          <cell r="V3812">
            <v>0</v>
          </cell>
          <cell r="W3812">
            <v>0</v>
          </cell>
          <cell r="X3812">
            <v>10.357742</v>
          </cell>
          <cell r="Y3812">
            <v>0</v>
          </cell>
          <cell r="Z3812">
            <v>0</v>
          </cell>
          <cell r="AA3812"/>
          <cell r="AB3812"/>
          <cell r="AC3812"/>
          <cell r="AD3812"/>
          <cell r="AE3812"/>
          <cell r="AF3812"/>
          <cell r="AG3812"/>
          <cell r="AH3812"/>
          <cell r="AI3812"/>
          <cell r="AJ3812"/>
          <cell r="AK3812"/>
          <cell r="AL3812"/>
        </row>
        <row r="3813">
          <cell r="D3813" t="str">
            <v>USD</v>
          </cell>
          <cell r="J3813" t="str">
            <v>BILATERALES</v>
          </cell>
          <cell r="L3813" t="str">
            <v>TASA LIBO</v>
          </cell>
          <cell r="M3813" t="str">
            <v>Externa</v>
          </cell>
          <cell r="Q3813" t="str">
            <v>No mercado</v>
          </cell>
          <cell r="R3813">
            <v>13.882483000000001</v>
          </cell>
          <cell r="S3813">
            <v>0</v>
          </cell>
          <cell r="T3813">
            <v>0</v>
          </cell>
          <cell r="U3813">
            <v>13.882482700000001</v>
          </cell>
          <cell r="V3813">
            <v>0</v>
          </cell>
          <cell r="W3813">
            <v>0</v>
          </cell>
          <cell r="X3813">
            <v>13.882483000000001</v>
          </cell>
          <cell r="Y3813">
            <v>0</v>
          </cell>
          <cell r="Z3813">
            <v>0</v>
          </cell>
          <cell r="AA3813"/>
          <cell r="AB3813"/>
          <cell r="AC3813"/>
          <cell r="AD3813"/>
          <cell r="AE3813"/>
          <cell r="AF3813"/>
          <cell r="AG3813"/>
          <cell r="AH3813"/>
          <cell r="AI3813"/>
          <cell r="AJ3813"/>
          <cell r="AK3813"/>
          <cell r="AL3813"/>
        </row>
        <row r="3814">
          <cell r="D3814" t="str">
            <v>USD</v>
          </cell>
          <cell r="J3814" t="str">
            <v>BILATERALES</v>
          </cell>
          <cell r="L3814" t="str">
            <v>TASA LIBO</v>
          </cell>
          <cell r="M3814" t="str">
            <v>Externa</v>
          </cell>
          <cell r="Q3814" t="str">
            <v>No mercado</v>
          </cell>
          <cell r="R3814">
            <v>17.343166</v>
          </cell>
          <cell r="S3814">
            <v>0</v>
          </cell>
          <cell r="T3814">
            <v>0</v>
          </cell>
          <cell r="U3814">
            <v>17.343165899999999</v>
          </cell>
          <cell r="V3814">
            <v>0</v>
          </cell>
          <cell r="W3814">
            <v>0</v>
          </cell>
          <cell r="X3814">
            <v>17.343166</v>
          </cell>
          <cell r="Y3814">
            <v>0</v>
          </cell>
          <cell r="Z3814">
            <v>0</v>
          </cell>
          <cell r="AA3814"/>
          <cell r="AB3814"/>
          <cell r="AC3814"/>
          <cell r="AD3814"/>
          <cell r="AE3814"/>
          <cell r="AF3814"/>
          <cell r="AG3814"/>
          <cell r="AH3814"/>
          <cell r="AI3814"/>
          <cell r="AJ3814"/>
          <cell r="AK3814"/>
          <cell r="AL3814"/>
        </row>
        <row r="3815">
          <cell r="D3815" t="str">
            <v>USD</v>
          </cell>
          <cell r="J3815" t="str">
            <v>BILATERALES</v>
          </cell>
          <cell r="L3815" t="str">
            <v>TASA LIBO</v>
          </cell>
          <cell r="M3815" t="str">
            <v>Externa</v>
          </cell>
          <cell r="Q3815" t="str">
            <v>No mercado</v>
          </cell>
          <cell r="R3815">
            <v>18.595397999999999</v>
          </cell>
          <cell r="S3815">
            <v>0</v>
          </cell>
          <cell r="T3815">
            <v>0</v>
          </cell>
          <cell r="U3815">
            <v>18.595397500000001</v>
          </cell>
          <cell r="V3815">
            <v>0</v>
          </cell>
          <cell r="W3815">
            <v>0</v>
          </cell>
          <cell r="X3815">
            <v>18.595397999999999</v>
          </cell>
          <cell r="Y3815">
            <v>0</v>
          </cell>
          <cell r="Z3815">
            <v>0</v>
          </cell>
          <cell r="AA3815"/>
          <cell r="AB3815"/>
          <cell r="AC3815"/>
          <cell r="AD3815"/>
          <cell r="AE3815"/>
          <cell r="AF3815"/>
          <cell r="AG3815"/>
          <cell r="AH3815"/>
          <cell r="AI3815"/>
          <cell r="AJ3815"/>
          <cell r="AK3815"/>
          <cell r="AL3815"/>
        </row>
        <row r="3816">
          <cell r="D3816" t="str">
            <v>USD</v>
          </cell>
          <cell r="J3816" t="str">
            <v>BILATERALES</v>
          </cell>
          <cell r="L3816" t="str">
            <v>TASA LIBO</v>
          </cell>
          <cell r="M3816" t="str">
            <v>Externa</v>
          </cell>
          <cell r="Q3816" t="str">
            <v>No mercado</v>
          </cell>
          <cell r="R3816">
            <v>31.659524000000001</v>
          </cell>
          <cell r="S3816">
            <v>0</v>
          </cell>
          <cell r="T3816">
            <v>0</v>
          </cell>
          <cell r="U3816">
            <v>27.136734540000003</v>
          </cell>
          <cell r="V3816">
            <v>0</v>
          </cell>
          <cell r="W3816">
            <v>0</v>
          </cell>
          <cell r="X3816">
            <v>27.136735000000002</v>
          </cell>
          <cell r="Y3816">
            <v>0</v>
          </cell>
          <cell r="Z3816">
            <v>0</v>
          </cell>
          <cell r="AA3816"/>
          <cell r="AB3816"/>
          <cell r="AC3816"/>
          <cell r="AD3816"/>
          <cell r="AE3816"/>
          <cell r="AF3816"/>
          <cell r="AG3816"/>
          <cell r="AH3816"/>
          <cell r="AI3816"/>
          <cell r="AJ3816"/>
          <cell r="AK3816"/>
          <cell r="AL3816"/>
        </row>
        <row r="3817">
          <cell r="D3817" t="str">
            <v>USD</v>
          </cell>
          <cell r="J3817" t="str">
            <v>BILATERALES</v>
          </cell>
          <cell r="L3817" t="str">
            <v>TASA LIBO</v>
          </cell>
          <cell r="M3817" t="str">
            <v>Externa</v>
          </cell>
          <cell r="Q3817" t="str">
            <v>No mercado</v>
          </cell>
          <cell r="R3817">
            <v>1350</v>
          </cell>
          <cell r="S3817">
            <v>0</v>
          </cell>
          <cell r="T3817">
            <v>0</v>
          </cell>
          <cell r="U3817">
            <v>1350</v>
          </cell>
          <cell r="V3817">
            <v>0</v>
          </cell>
          <cell r="W3817">
            <v>0</v>
          </cell>
          <cell r="X3817">
            <v>1350</v>
          </cell>
          <cell r="Y3817">
            <v>0</v>
          </cell>
          <cell r="Z3817">
            <v>0</v>
          </cell>
          <cell r="AA3817"/>
          <cell r="AB3817"/>
          <cell r="AC3817"/>
          <cell r="AD3817"/>
          <cell r="AE3817"/>
          <cell r="AF3817"/>
          <cell r="AG3817"/>
          <cell r="AH3817"/>
          <cell r="AI3817"/>
          <cell r="AJ3817"/>
          <cell r="AK3817"/>
          <cell r="AL3817"/>
        </row>
        <row r="3818">
          <cell r="D3818" t="str">
            <v>USD</v>
          </cell>
          <cell r="J3818" t="str">
            <v>BILATERALES</v>
          </cell>
          <cell r="L3818" t="str">
            <v>TASA LIBO</v>
          </cell>
          <cell r="M3818" t="str">
            <v>Externa</v>
          </cell>
          <cell r="Q3818" t="str">
            <v>No mercado</v>
          </cell>
          <cell r="R3818">
            <v>1509.4372229999999</v>
          </cell>
          <cell r="S3818">
            <v>0</v>
          </cell>
          <cell r="T3818">
            <v>0</v>
          </cell>
          <cell r="U3818">
            <v>1413.98423054</v>
          </cell>
          <cell r="V3818">
            <v>0</v>
          </cell>
          <cell r="W3818">
            <v>0</v>
          </cell>
          <cell r="X3818">
            <v>1433.143879</v>
          </cell>
          <cell r="Y3818">
            <v>0</v>
          </cell>
          <cell r="Z3818">
            <v>0</v>
          </cell>
          <cell r="AA3818"/>
          <cell r="AB3818"/>
          <cell r="AC3818"/>
          <cell r="AD3818"/>
          <cell r="AE3818"/>
          <cell r="AF3818"/>
          <cell r="AG3818"/>
          <cell r="AH3818"/>
          <cell r="AI3818"/>
          <cell r="AJ3818"/>
          <cell r="AK3818"/>
          <cell r="AL3818"/>
        </row>
        <row r="3819">
          <cell r="D3819" t="str">
            <v>USD</v>
          </cell>
          <cell r="J3819" t="str">
            <v>BIRF</v>
          </cell>
          <cell r="L3819" t="str">
            <v>TASA LIBO</v>
          </cell>
          <cell r="M3819" t="str">
            <v>Externa</v>
          </cell>
          <cell r="Q3819" t="str">
            <v>No mercado</v>
          </cell>
          <cell r="R3819">
            <v>0.3125</v>
          </cell>
          <cell r="S3819">
            <v>0</v>
          </cell>
          <cell r="T3819">
            <v>0</v>
          </cell>
          <cell r="U3819">
            <v>0.3125</v>
          </cell>
          <cell r="V3819">
            <v>0</v>
          </cell>
          <cell r="W3819">
            <v>0</v>
          </cell>
          <cell r="X3819">
            <v>0.3125</v>
          </cell>
          <cell r="Y3819">
            <v>0</v>
          </cell>
          <cell r="Z3819">
            <v>0</v>
          </cell>
          <cell r="AA3819"/>
          <cell r="AB3819"/>
          <cell r="AC3819"/>
          <cell r="AD3819"/>
          <cell r="AE3819"/>
          <cell r="AF3819"/>
          <cell r="AG3819"/>
          <cell r="AH3819"/>
          <cell r="AI3819"/>
          <cell r="AJ3819"/>
          <cell r="AK3819"/>
          <cell r="AL3819"/>
        </row>
        <row r="3820">
          <cell r="D3820" t="str">
            <v>USD</v>
          </cell>
          <cell r="J3820" t="str">
            <v>BIRF</v>
          </cell>
          <cell r="L3820" t="str">
            <v>TASA LIBO</v>
          </cell>
          <cell r="M3820" t="str">
            <v>Externa</v>
          </cell>
          <cell r="Q3820" t="str">
            <v>No mercado</v>
          </cell>
          <cell r="R3820">
            <v>0.375</v>
          </cell>
          <cell r="S3820">
            <v>0</v>
          </cell>
          <cell r="T3820">
            <v>0</v>
          </cell>
          <cell r="U3820">
            <v>0.375</v>
          </cell>
          <cell r="V3820">
            <v>0</v>
          </cell>
          <cell r="W3820">
            <v>0</v>
          </cell>
          <cell r="X3820">
            <v>0.375</v>
          </cell>
          <cell r="Y3820">
            <v>0</v>
          </cell>
          <cell r="Z3820">
            <v>0</v>
          </cell>
          <cell r="AA3820"/>
          <cell r="AB3820"/>
          <cell r="AC3820"/>
          <cell r="AD3820"/>
          <cell r="AE3820"/>
          <cell r="AF3820"/>
          <cell r="AG3820"/>
          <cell r="AH3820"/>
          <cell r="AI3820"/>
          <cell r="AJ3820"/>
          <cell r="AK3820"/>
          <cell r="AL3820"/>
        </row>
        <row r="3821">
          <cell r="D3821" t="str">
            <v>USD</v>
          </cell>
          <cell r="J3821" t="str">
            <v>BIRF</v>
          </cell>
          <cell r="L3821" t="str">
            <v>TASA LIBO</v>
          </cell>
          <cell r="M3821" t="str">
            <v>Externa</v>
          </cell>
          <cell r="Q3821" t="str">
            <v>No mercado</v>
          </cell>
          <cell r="R3821">
            <v>2.875</v>
          </cell>
          <cell r="S3821">
            <v>0</v>
          </cell>
          <cell r="T3821">
            <v>0</v>
          </cell>
          <cell r="U3821">
            <v>2.875</v>
          </cell>
          <cell r="V3821">
            <v>0</v>
          </cell>
          <cell r="W3821">
            <v>0</v>
          </cell>
          <cell r="X3821">
            <v>2.875</v>
          </cell>
          <cell r="Y3821">
            <v>0</v>
          </cell>
          <cell r="Z3821">
            <v>0</v>
          </cell>
          <cell r="AA3821"/>
          <cell r="AB3821"/>
          <cell r="AC3821"/>
          <cell r="AD3821"/>
          <cell r="AE3821"/>
          <cell r="AF3821"/>
          <cell r="AG3821"/>
          <cell r="AH3821"/>
          <cell r="AI3821"/>
          <cell r="AJ3821"/>
          <cell r="AK3821"/>
          <cell r="AL3821"/>
        </row>
        <row r="3822">
          <cell r="D3822" t="str">
            <v>USD</v>
          </cell>
          <cell r="J3822" t="str">
            <v>BIRF</v>
          </cell>
          <cell r="L3822" t="str">
            <v>TASA LIBO</v>
          </cell>
          <cell r="M3822" t="str">
            <v>Externa</v>
          </cell>
          <cell r="Q3822" t="str">
            <v>No mercado</v>
          </cell>
          <cell r="R3822">
            <v>4.9702080000000004</v>
          </cell>
          <cell r="S3822">
            <v>0</v>
          </cell>
          <cell r="T3822">
            <v>0</v>
          </cell>
          <cell r="U3822">
            <v>4.9702075699999995</v>
          </cell>
          <cell r="V3822">
            <v>0</v>
          </cell>
          <cell r="W3822">
            <v>0</v>
          </cell>
          <cell r="X3822">
            <v>4.9702079999999995</v>
          </cell>
          <cell r="Y3822">
            <v>0</v>
          </cell>
          <cell r="Z3822">
            <v>0</v>
          </cell>
          <cell r="AA3822"/>
          <cell r="AB3822"/>
          <cell r="AC3822"/>
          <cell r="AD3822"/>
          <cell r="AE3822"/>
          <cell r="AF3822"/>
          <cell r="AG3822"/>
          <cell r="AH3822"/>
          <cell r="AI3822"/>
          <cell r="AJ3822"/>
          <cell r="AK3822"/>
          <cell r="AL3822"/>
        </row>
        <row r="3823">
          <cell r="D3823" t="str">
            <v>USD</v>
          </cell>
          <cell r="J3823" t="str">
            <v>BIRF</v>
          </cell>
          <cell r="L3823" t="str">
            <v>TASA LIBO</v>
          </cell>
          <cell r="M3823" t="str">
            <v>Externa</v>
          </cell>
          <cell r="Q3823" t="str">
            <v>No mercado</v>
          </cell>
          <cell r="R3823">
            <v>8.7677600000000009</v>
          </cell>
          <cell r="S3823">
            <v>0</v>
          </cell>
          <cell r="T3823">
            <v>0</v>
          </cell>
          <cell r="U3823">
            <v>8.7677595399999984</v>
          </cell>
          <cell r="V3823">
            <v>0</v>
          </cell>
          <cell r="W3823">
            <v>0</v>
          </cell>
          <cell r="X3823">
            <v>8.7677600000000009</v>
          </cell>
          <cell r="Y3823">
            <v>0</v>
          </cell>
          <cell r="Z3823">
            <v>0</v>
          </cell>
          <cell r="AA3823"/>
          <cell r="AB3823"/>
          <cell r="AC3823"/>
          <cell r="AD3823"/>
          <cell r="AE3823"/>
          <cell r="AF3823"/>
          <cell r="AG3823"/>
          <cell r="AH3823"/>
          <cell r="AI3823"/>
          <cell r="AJ3823"/>
          <cell r="AK3823"/>
          <cell r="AL3823"/>
        </row>
        <row r="3824">
          <cell r="D3824" t="str">
            <v>USD</v>
          </cell>
          <cell r="J3824" t="str">
            <v>BIRF</v>
          </cell>
          <cell r="L3824" t="str">
            <v>TASA LIBO</v>
          </cell>
          <cell r="M3824" t="str">
            <v>Externa</v>
          </cell>
          <cell r="Q3824" t="str">
            <v>No mercado</v>
          </cell>
          <cell r="R3824">
            <v>11.128854</v>
          </cell>
          <cell r="S3824">
            <v>0</v>
          </cell>
          <cell r="T3824">
            <v>0</v>
          </cell>
          <cell r="U3824">
            <v>11.128853700000001</v>
          </cell>
          <cell r="V3824">
            <v>0</v>
          </cell>
          <cell r="W3824">
            <v>0</v>
          </cell>
          <cell r="X3824">
            <v>11.128853999999999</v>
          </cell>
          <cell r="Y3824">
            <v>0</v>
          </cell>
          <cell r="Z3824">
            <v>0</v>
          </cell>
          <cell r="AA3824"/>
          <cell r="AB3824"/>
          <cell r="AC3824"/>
          <cell r="AD3824"/>
          <cell r="AE3824"/>
          <cell r="AF3824"/>
          <cell r="AG3824"/>
          <cell r="AH3824"/>
          <cell r="AI3824"/>
          <cell r="AJ3824"/>
          <cell r="AK3824"/>
          <cell r="AL3824"/>
        </row>
        <row r="3825">
          <cell r="D3825" t="str">
            <v>USD</v>
          </cell>
          <cell r="J3825" t="str">
            <v>BIRF</v>
          </cell>
          <cell r="L3825" t="str">
            <v>TASA LIBO</v>
          </cell>
          <cell r="M3825" t="str">
            <v>Externa</v>
          </cell>
          <cell r="Q3825" t="str">
            <v>No mercado</v>
          </cell>
          <cell r="R3825">
            <v>15.75</v>
          </cell>
          <cell r="S3825">
            <v>0</v>
          </cell>
          <cell r="T3825">
            <v>0</v>
          </cell>
          <cell r="U3825">
            <v>15.75</v>
          </cell>
          <cell r="V3825">
            <v>0</v>
          </cell>
          <cell r="W3825">
            <v>0</v>
          </cell>
          <cell r="X3825">
            <v>15.75</v>
          </cell>
          <cell r="Y3825">
            <v>0</v>
          </cell>
          <cell r="Z3825">
            <v>0</v>
          </cell>
          <cell r="AA3825"/>
          <cell r="AB3825"/>
          <cell r="AC3825"/>
          <cell r="AD3825"/>
          <cell r="AE3825"/>
          <cell r="AF3825"/>
          <cell r="AG3825"/>
          <cell r="AH3825"/>
          <cell r="AI3825"/>
          <cell r="AJ3825"/>
          <cell r="AK3825"/>
          <cell r="AL3825"/>
        </row>
        <row r="3826">
          <cell r="D3826" t="str">
            <v>USD</v>
          </cell>
          <cell r="J3826" t="str">
            <v>BIRF</v>
          </cell>
          <cell r="L3826" t="str">
            <v>TASA LIBO</v>
          </cell>
          <cell r="M3826" t="str">
            <v>Externa</v>
          </cell>
          <cell r="Q3826" t="str">
            <v>No mercado</v>
          </cell>
          <cell r="R3826">
            <v>0.75</v>
          </cell>
          <cell r="S3826">
            <v>0</v>
          </cell>
          <cell r="T3826">
            <v>0</v>
          </cell>
          <cell r="U3826">
            <v>0.75</v>
          </cell>
          <cell r="V3826">
            <v>0</v>
          </cell>
          <cell r="W3826">
            <v>0</v>
          </cell>
          <cell r="X3826">
            <v>22.587154999999999</v>
          </cell>
          <cell r="Y3826">
            <v>0</v>
          </cell>
          <cell r="Z3826">
            <v>0</v>
          </cell>
          <cell r="AA3826"/>
          <cell r="AB3826"/>
          <cell r="AC3826"/>
          <cell r="AD3826"/>
          <cell r="AE3826"/>
          <cell r="AF3826"/>
          <cell r="AG3826"/>
          <cell r="AH3826"/>
          <cell r="AI3826"/>
          <cell r="AJ3826"/>
          <cell r="AK3826"/>
          <cell r="AL3826"/>
        </row>
        <row r="3827">
          <cell r="D3827" t="str">
            <v>EUR</v>
          </cell>
          <cell r="J3827" t="str">
            <v>BIRF</v>
          </cell>
          <cell r="L3827" t="str">
            <v>TASA LIBO</v>
          </cell>
          <cell r="M3827" t="str">
            <v>Externa</v>
          </cell>
          <cell r="Q3827" t="str">
            <v>No mercado</v>
          </cell>
          <cell r="R3827">
            <v>26.309206</v>
          </cell>
          <cell r="S3827">
            <v>0</v>
          </cell>
          <cell r="T3827">
            <v>0</v>
          </cell>
          <cell r="U3827">
            <v>25.644552853</v>
          </cell>
          <cell r="V3827">
            <v>0</v>
          </cell>
          <cell r="W3827">
            <v>0</v>
          </cell>
          <cell r="X3827">
            <v>25.433197</v>
          </cell>
          <cell r="Y3827">
            <v>0</v>
          </cell>
          <cell r="Z3827">
            <v>0</v>
          </cell>
          <cell r="AA3827"/>
          <cell r="AB3827"/>
          <cell r="AC3827"/>
          <cell r="AD3827"/>
          <cell r="AE3827"/>
          <cell r="AF3827"/>
          <cell r="AG3827"/>
          <cell r="AH3827"/>
          <cell r="AI3827"/>
          <cell r="AJ3827"/>
          <cell r="AK3827"/>
          <cell r="AL3827"/>
        </row>
        <row r="3828">
          <cell r="D3828" t="str">
            <v>USD</v>
          </cell>
          <cell r="J3828" t="str">
            <v>BIRF</v>
          </cell>
          <cell r="L3828" t="str">
            <v>TASA LIBO</v>
          </cell>
          <cell r="M3828" t="str">
            <v>Externa</v>
          </cell>
          <cell r="Q3828" t="str">
            <v>No mercado</v>
          </cell>
          <cell r="R3828">
            <v>25.915261999999998</v>
          </cell>
          <cell r="S3828">
            <v>0</v>
          </cell>
          <cell r="T3828">
            <v>0</v>
          </cell>
          <cell r="U3828">
            <v>25.91526163</v>
          </cell>
          <cell r="V3828">
            <v>0</v>
          </cell>
          <cell r="W3828">
            <v>0</v>
          </cell>
          <cell r="X3828">
            <v>25.915261999999998</v>
          </cell>
          <cell r="Y3828">
            <v>0</v>
          </cell>
          <cell r="Z3828">
            <v>0</v>
          </cell>
          <cell r="AA3828"/>
          <cell r="AB3828"/>
          <cell r="AC3828"/>
          <cell r="AD3828"/>
          <cell r="AE3828"/>
          <cell r="AF3828"/>
          <cell r="AG3828"/>
          <cell r="AH3828"/>
          <cell r="AI3828"/>
          <cell r="AJ3828"/>
          <cell r="AK3828"/>
          <cell r="AL3828"/>
        </row>
        <row r="3829">
          <cell r="D3829" t="str">
            <v>USD</v>
          </cell>
          <cell r="J3829" t="str">
            <v>BIRF</v>
          </cell>
          <cell r="L3829" t="str">
            <v>TASA LIBO</v>
          </cell>
          <cell r="M3829" t="str">
            <v>Externa</v>
          </cell>
          <cell r="Q3829" t="str">
            <v>No mercado</v>
          </cell>
          <cell r="R3829">
            <v>27.75</v>
          </cell>
          <cell r="S3829">
            <v>0</v>
          </cell>
          <cell r="T3829">
            <v>0</v>
          </cell>
          <cell r="U3829">
            <v>27.75</v>
          </cell>
          <cell r="V3829">
            <v>0</v>
          </cell>
          <cell r="W3829">
            <v>0</v>
          </cell>
          <cell r="X3829">
            <v>27.75</v>
          </cell>
          <cell r="Y3829">
            <v>0</v>
          </cell>
          <cell r="Z3829">
            <v>0</v>
          </cell>
          <cell r="AA3829"/>
          <cell r="AB3829"/>
          <cell r="AC3829"/>
          <cell r="AD3829"/>
          <cell r="AE3829"/>
          <cell r="AF3829"/>
          <cell r="AG3829"/>
          <cell r="AH3829"/>
          <cell r="AI3829"/>
          <cell r="AJ3829"/>
          <cell r="AK3829"/>
          <cell r="AL3829"/>
        </row>
        <row r="3830">
          <cell r="D3830" t="str">
            <v>USD</v>
          </cell>
          <cell r="J3830" t="str">
            <v>BIRF</v>
          </cell>
          <cell r="L3830" t="str">
            <v>TASA LIBO</v>
          </cell>
          <cell r="M3830" t="str">
            <v>Externa</v>
          </cell>
          <cell r="Q3830" t="str">
            <v>No mercado</v>
          </cell>
          <cell r="R3830">
            <v>28.125</v>
          </cell>
          <cell r="S3830">
            <v>0</v>
          </cell>
          <cell r="T3830">
            <v>0</v>
          </cell>
          <cell r="U3830">
            <v>28.125</v>
          </cell>
          <cell r="V3830">
            <v>0</v>
          </cell>
          <cell r="W3830">
            <v>0</v>
          </cell>
          <cell r="X3830">
            <v>28.125</v>
          </cell>
          <cell r="Y3830">
            <v>0</v>
          </cell>
          <cell r="Z3830">
            <v>0</v>
          </cell>
          <cell r="AA3830"/>
          <cell r="AB3830"/>
          <cell r="AC3830"/>
          <cell r="AD3830"/>
          <cell r="AE3830"/>
          <cell r="AF3830"/>
          <cell r="AG3830"/>
          <cell r="AH3830"/>
          <cell r="AI3830"/>
          <cell r="AJ3830"/>
          <cell r="AK3830"/>
          <cell r="AL3830"/>
        </row>
        <row r="3831">
          <cell r="D3831" t="str">
            <v>USD</v>
          </cell>
          <cell r="J3831" t="str">
            <v>BIRF</v>
          </cell>
          <cell r="L3831" t="str">
            <v>TASA LIBO</v>
          </cell>
          <cell r="M3831" t="str">
            <v>Externa</v>
          </cell>
          <cell r="Q3831" t="str">
            <v>No mercado</v>
          </cell>
          <cell r="R3831">
            <v>30</v>
          </cell>
          <cell r="S3831">
            <v>0</v>
          </cell>
          <cell r="T3831">
            <v>0</v>
          </cell>
          <cell r="U3831">
            <v>30</v>
          </cell>
          <cell r="V3831">
            <v>0</v>
          </cell>
          <cell r="W3831">
            <v>0</v>
          </cell>
          <cell r="X3831">
            <v>30</v>
          </cell>
          <cell r="Y3831">
            <v>0</v>
          </cell>
          <cell r="Z3831">
            <v>0</v>
          </cell>
          <cell r="AA3831"/>
          <cell r="AB3831"/>
          <cell r="AC3831"/>
          <cell r="AD3831"/>
          <cell r="AE3831"/>
          <cell r="AF3831"/>
          <cell r="AG3831"/>
          <cell r="AH3831"/>
          <cell r="AI3831"/>
          <cell r="AJ3831"/>
          <cell r="AK3831"/>
          <cell r="AL3831"/>
        </row>
        <row r="3832">
          <cell r="D3832" t="str">
            <v>USD</v>
          </cell>
          <cell r="J3832" t="str">
            <v>BIRF</v>
          </cell>
          <cell r="L3832" t="str">
            <v>TASA LIBO</v>
          </cell>
          <cell r="M3832" t="str">
            <v>Externa</v>
          </cell>
          <cell r="Q3832" t="str">
            <v>No mercado</v>
          </cell>
          <cell r="R3832">
            <v>31.768912</v>
          </cell>
          <cell r="S3832">
            <v>0</v>
          </cell>
          <cell r="T3832">
            <v>0</v>
          </cell>
          <cell r="U3832">
            <v>31.768912010000001</v>
          </cell>
          <cell r="V3832">
            <v>0</v>
          </cell>
          <cell r="W3832">
            <v>0</v>
          </cell>
          <cell r="X3832">
            <v>31.768912</v>
          </cell>
          <cell r="Y3832">
            <v>0</v>
          </cell>
          <cell r="Z3832">
            <v>0</v>
          </cell>
          <cell r="AA3832"/>
          <cell r="AB3832"/>
          <cell r="AC3832"/>
          <cell r="AD3832"/>
          <cell r="AE3832"/>
          <cell r="AF3832"/>
          <cell r="AG3832"/>
          <cell r="AH3832"/>
          <cell r="AI3832"/>
          <cell r="AJ3832"/>
          <cell r="AK3832"/>
          <cell r="AL3832"/>
        </row>
        <row r="3833">
          <cell r="D3833" t="str">
            <v>USD</v>
          </cell>
          <cell r="J3833" t="str">
            <v>BIRF</v>
          </cell>
          <cell r="L3833" t="str">
            <v>TASA LIBO</v>
          </cell>
          <cell r="M3833" t="str">
            <v>Externa</v>
          </cell>
          <cell r="Q3833" t="str">
            <v>No mercado</v>
          </cell>
          <cell r="R3833">
            <v>34.646773000000003</v>
          </cell>
          <cell r="S3833">
            <v>0</v>
          </cell>
          <cell r="T3833">
            <v>0</v>
          </cell>
          <cell r="U3833">
            <v>34.646773459999999</v>
          </cell>
          <cell r="V3833">
            <v>0</v>
          </cell>
          <cell r="W3833">
            <v>0</v>
          </cell>
          <cell r="X3833">
            <v>34.646773000000003</v>
          </cell>
          <cell r="Y3833">
            <v>0</v>
          </cell>
          <cell r="Z3833">
            <v>0</v>
          </cell>
          <cell r="AA3833"/>
          <cell r="AB3833"/>
          <cell r="AC3833"/>
          <cell r="AD3833"/>
          <cell r="AE3833"/>
          <cell r="AF3833"/>
          <cell r="AG3833"/>
          <cell r="AH3833"/>
          <cell r="AI3833"/>
          <cell r="AJ3833"/>
          <cell r="AK3833"/>
          <cell r="AL3833"/>
        </row>
        <row r="3834">
          <cell r="D3834" t="str">
            <v>USD</v>
          </cell>
          <cell r="J3834" t="str">
            <v>BIRF</v>
          </cell>
          <cell r="L3834" t="str">
            <v>TASA LIBO</v>
          </cell>
          <cell r="M3834" t="str">
            <v>Externa</v>
          </cell>
          <cell r="Q3834" t="str">
            <v>No mercado</v>
          </cell>
          <cell r="R3834">
            <v>38.439053999999999</v>
          </cell>
          <cell r="S3834">
            <v>0</v>
          </cell>
          <cell r="T3834">
            <v>0</v>
          </cell>
          <cell r="U3834">
            <v>38.439053520000002</v>
          </cell>
          <cell r="V3834">
            <v>0</v>
          </cell>
          <cell r="W3834">
            <v>0</v>
          </cell>
          <cell r="X3834">
            <v>38.439053999999999</v>
          </cell>
          <cell r="Y3834">
            <v>0</v>
          </cell>
          <cell r="Z3834">
            <v>0</v>
          </cell>
          <cell r="AA3834"/>
          <cell r="AB3834"/>
          <cell r="AC3834"/>
          <cell r="AD3834"/>
          <cell r="AE3834"/>
          <cell r="AF3834"/>
          <cell r="AG3834"/>
          <cell r="AH3834"/>
          <cell r="AI3834"/>
          <cell r="AJ3834"/>
          <cell r="AK3834"/>
          <cell r="AL3834"/>
        </row>
        <row r="3835">
          <cell r="D3835" t="str">
            <v>USD</v>
          </cell>
          <cell r="J3835" t="str">
            <v>BIRF</v>
          </cell>
          <cell r="L3835" t="str">
            <v>TASA LIBO</v>
          </cell>
          <cell r="M3835" t="str">
            <v>Externa</v>
          </cell>
          <cell r="Q3835" t="str">
            <v>No mercado</v>
          </cell>
          <cell r="R3835">
            <v>39</v>
          </cell>
          <cell r="S3835">
            <v>0</v>
          </cell>
          <cell r="T3835">
            <v>0</v>
          </cell>
          <cell r="U3835">
            <v>39</v>
          </cell>
          <cell r="V3835">
            <v>0</v>
          </cell>
          <cell r="W3835">
            <v>0</v>
          </cell>
          <cell r="X3835">
            <v>39</v>
          </cell>
          <cell r="Y3835">
            <v>0</v>
          </cell>
          <cell r="Z3835">
            <v>0</v>
          </cell>
          <cell r="AA3835"/>
          <cell r="AB3835"/>
          <cell r="AC3835"/>
          <cell r="AD3835"/>
          <cell r="AE3835"/>
          <cell r="AF3835"/>
          <cell r="AG3835"/>
          <cell r="AH3835"/>
          <cell r="AI3835"/>
          <cell r="AJ3835"/>
          <cell r="AK3835"/>
          <cell r="AL3835"/>
        </row>
        <row r="3836">
          <cell r="D3836" t="str">
            <v>USD</v>
          </cell>
          <cell r="J3836" t="str">
            <v>BIRF</v>
          </cell>
          <cell r="L3836" t="str">
            <v>TASA LIBO</v>
          </cell>
          <cell r="M3836" t="str">
            <v>Externa</v>
          </cell>
          <cell r="Q3836" t="str">
            <v>No mercado</v>
          </cell>
          <cell r="R3836">
            <v>40.868651999999997</v>
          </cell>
          <cell r="S3836">
            <v>0</v>
          </cell>
          <cell r="T3836">
            <v>0</v>
          </cell>
          <cell r="U3836">
            <v>40.868652430000004</v>
          </cell>
          <cell r="V3836">
            <v>0</v>
          </cell>
          <cell r="W3836">
            <v>0</v>
          </cell>
          <cell r="X3836">
            <v>39.895589000000001</v>
          </cell>
          <cell r="Y3836">
            <v>0</v>
          </cell>
          <cell r="Z3836">
            <v>0</v>
          </cell>
          <cell r="AA3836"/>
          <cell r="AB3836"/>
          <cell r="AC3836"/>
          <cell r="AD3836"/>
          <cell r="AE3836"/>
          <cell r="AF3836"/>
          <cell r="AG3836"/>
          <cell r="AH3836"/>
          <cell r="AI3836"/>
          <cell r="AJ3836"/>
          <cell r="AK3836"/>
          <cell r="AL3836"/>
        </row>
        <row r="3837">
          <cell r="D3837" t="str">
            <v>USD</v>
          </cell>
          <cell r="J3837" t="str">
            <v>BIRF</v>
          </cell>
          <cell r="L3837" t="str">
            <v>TASA LIBO</v>
          </cell>
          <cell r="M3837" t="str">
            <v>Externa</v>
          </cell>
          <cell r="Q3837" t="str">
            <v>No mercado</v>
          </cell>
          <cell r="R3837">
            <v>43.140197000000001</v>
          </cell>
          <cell r="S3837">
            <v>0</v>
          </cell>
          <cell r="T3837">
            <v>0</v>
          </cell>
          <cell r="U3837">
            <v>43.140197329999999</v>
          </cell>
          <cell r="V3837">
            <v>0</v>
          </cell>
          <cell r="W3837">
            <v>0</v>
          </cell>
          <cell r="X3837">
            <v>45</v>
          </cell>
          <cell r="Y3837">
            <v>0</v>
          </cell>
          <cell r="Z3837">
            <v>0</v>
          </cell>
          <cell r="AA3837"/>
          <cell r="AB3837"/>
          <cell r="AC3837"/>
          <cell r="AD3837"/>
          <cell r="AE3837"/>
          <cell r="AF3837"/>
          <cell r="AG3837"/>
          <cell r="AH3837"/>
          <cell r="AI3837"/>
          <cell r="AJ3837"/>
          <cell r="AK3837"/>
          <cell r="AL3837"/>
        </row>
        <row r="3838">
          <cell r="D3838" t="str">
            <v>USD</v>
          </cell>
          <cell r="J3838" t="str">
            <v>BIRF</v>
          </cell>
          <cell r="L3838" t="str">
            <v>TASA LIBO</v>
          </cell>
          <cell r="M3838" t="str">
            <v>Externa</v>
          </cell>
          <cell r="Q3838" t="str">
            <v>No mercado</v>
          </cell>
          <cell r="R3838">
            <v>48.611896999999999</v>
          </cell>
          <cell r="S3838">
            <v>0</v>
          </cell>
          <cell r="T3838">
            <v>0</v>
          </cell>
          <cell r="U3838">
            <v>48.611896819999998</v>
          </cell>
          <cell r="V3838">
            <v>0</v>
          </cell>
          <cell r="W3838">
            <v>0</v>
          </cell>
          <cell r="X3838">
            <v>47.367863</v>
          </cell>
          <cell r="Y3838">
            <v>0</v>
          </cell>
          <cell r="Z3838">
            <v>0</v>
          </cell>
          <cell r="AA3838"/>
          <cell r="AB3838"/>
          <cell r="AC3838"/>
          <cell r="AD3838"/>
          <cell r="AE3838"/>
          <cell r="AF3838"/>
          <cell r="AG3838"/>
          <cell r="AH3838"/>
          <cell r="AI3838"/>
          <cell r="AJ3838"/>
          <cell r="AK3838"/>
          <cell r="AL3838"/>
        </row>
        <row r="3839">
          <cell r="D3839" t="str">
            <v>USD</v>
          </cell>
          <cell r="J3839" t="str">
            <v>BIRF</v>
          </cell>
          <cell r="L3839" t="str">
            <v>TASA LIBO</v>
          </cell>
          <cell r="M3839" t="str">
            <v>Externa</v>
          </cell>
          <cell r="Q3839" t="str">
            <v>No mercado</v>
          </cell>
          <cell r="R3839">
            <v>46.363754</v>
          </cell>
          <cell r="S3839">
            <v>0</v>
          </cell>
          <cell r="T3839">
            <v>0</v>
          </cell>
          <cell r="U3839">
            <v>69.819597090000002</v>
          </cell>
          <cell r="V3839">
            <v>0</v>
          </cell>
          <cell r="W3839">
            <v>0</v>
          </cell>
          <cell r="X3839">
            <v>69.819596999999987</v>
          </cell>
          <cell r="Y3839">
            <v>0</v>
          </cell>
          <cell r="Z3839">
            <v>0</v>
          </cell>
          <cell r="AA3839"/>
          <cell r="AB3839"/>
          <cell r="AC3839"/>
          <cell r="AD3839"/>
          <cell r="AE3839"/>
          <cell r="AF3839"/>
          <cell r="AG3839"/>
          <cell r="AH3839"/>
          <cell r="AI3839"/>
          <cell r="AJ3839"/>
          <cell r="AK3839"/>
          <cell r="AL3839"/>
        </row>
        <row r="3840">
          <cell r="D3840" t="str">
            <v>USD</v>
          </cell>
          <cell r="J3840" t="str">
            <v>BIRF</v>
          </cell>
          <cell r="L3840" t="str">
            <v>TASA LIBO</v>
          </cell>
          <cell r="M3840" t="str">
            <v>Externa</v>
          </cell>
          <cell r="Q3840" t="str">
            <v>No mercado</v>
          </cell>
          <cell r="R3840">
            <v>94.961003000000005</v>
          </cell>
          <cell r="S3840">
            <v>0</v>
          </cell>
          <cell r="T3840">
            <v>0</v>
          </cell>
          <cell r="U3840">
            <v>94.961003259999998</v>
          </cell>
          <cell r="V3840">
            <v>0</v>
          </cell>
          <cell r="W3840">
            <v>0</v>
          </cell>
          <cell r="X3840">
            <v>94.961002999999991</v>
          </cell>
          <cell r="Y3840">
            <v>0</v>
          </cell>
          <cell r="Z3840">
            <v>0</v>
          </cell>
          <cell r="AA3840"/>
          <cell r="AB3840"/>
          <cell r="AC3840"/>
          <cell r="AD3840"/>
          <cell r="AE3840"/>
          <cell r="AF3840"/>
          <cell r="AG3840"/>
          <cell r="AH3840"/>
          <cell r="AI3840"/>
          <cell r="AJ3840"/>
          <cell r="AK3840"/>
          <cell r="AL3840"/>
        </row>
        <row r="3841">
          <cell r="D3841" t="str">
            <v>USD</v>
          </cell>
          <cell r="J3841" t="str">
            <v>BIRF</v>
          </cell>
          <cell r="L3841" t="str">
            <v>TASA LIBO</v>
          </cell>
          <cell r="M3841" t="str">
            <v>Externa</v>
          </cell>
          <cell r="Q3841" t="str">
            <v>No mercado</v>
          </cell>
          <cell r="R3841">
            <v>107.621681</v>
          </cell>
          <cell r="S3841">
            <v>0</v>
          </cell>
          <cell r="T3841">
            <v>0</v>
          </cell>
          <cell r="U3841">
            <v>107.62168137</v>
          </cell>
          <cell r="V3841">
            <v>0</v>
          </cell>
          <cell r="W3841">
            <v>0</v>
          </cell>
          <cell r="X3841">
            <v>107.621681</v>
          </cell>
          <cell r="Y3841">
            <v>0</v>
          </cell>
          <cell r="Z3841">
            <v>0</v>
          </cell>
          <cell r="AA3841"/>
          <cell r="AB3841"/>
          <cell r="AC3841"/>
          <cell r="AD3841"/>
          <cell r="AE3841"/>
          <cell r="AF3841"/>
          <cell r="AG3841"/>
          <cell r="AH3841"/>
          <cell r="AI3841"/>
          <cell r="AJ3841"/>
          <cell r="AK3841"/>
          <cell r="AL3841"/>
        </row>
        <row r="3842">
          <cell r="D3842" t="str">
            <v>USD</v>
          </cell>
          <cell r="J3842" t="str">
            <v>BIRF</v>
          </cell>
          <cell r="L3842" t="str">
            <v>TASA LIBO</v>
          </cell>
          <cell r="M3842" t="str">
            <v>Externa</v>
          </cell>
          <cell r="Q3842" t="str">
            <v>No mercado</v>
          </cell>
          <cell r="R3842">
            <v>119.28179</v>
          </cell>
          <cell r="S3842">
            <v>0</v>
          </cell>
          <cell r="T3842">
            <v>0</v>
          </cell>
          <cell r="U3842">
            <v>119.28179016</v>
          </cell>
          <cell r="V3842">
            <v>0</v>
          </cell>
          <cell r="W3842">
            <v>0</v>
          </cell>
          <cell r="X3842">
            <v>119.28178999999999</v>
          </cell>
          <cell r="Y3842">
            <v>0</v>
          </cell>
          <cell r="Z3842">
            <v>0</v>
          </cell>
          <cell r="AA3842"/>
          <cell r="AB3842"/>
          <cell r="AC3842"/>
          <cell r="AD3842"/>
          <cell r="AE3842"/>
          <cell r="AF3842"/>
          <cell r="AG3842"/>
          <cell r="AH3842"/>
          <cell r="AI3842"/>
          <cell r="AJ3842"/>
          <cell r="AK3842"/>
          <cell r="AL3842"/>
        </row>
        <row r="3843">
          <cell r="D3843" t="str">
            <v>USD</v>
          </cell>
          <cell r="J3843" t="str">
            <v>BIRF</v>
          </cell>
          <cell r="L3843" t="str">
            <v>TASA LIBO</v>
          </cell>
          <cell r="M3843" t="str">
            <v>Externa</v>
          </cell>
          <cell r="Q3843" t="str">
            <v>No mercado</v>
          </cell>
          <cell r="R3843">
            <v>138.76879099999999</v>
          </cell>
          <cell r="S3843">
            <v>0</v>
          </cell>
          <cell r="T3843">
            <v>0</v>
          </cell>
          <cell r="U3843">
            <v>138.76879143000002</v>
          </cell>
          <cell r="V3843">
            <v>0</v>
          </cell>
          <cell r="W3843">
            <v>0</v>
          </cell>
          <cell r="X3843">
            <v>138.76879099999999</v>
          </cell>
          <cell r="Y3843">
            <v>0</v>
          </cell>
          <cell r="Z3843">
            <v>0</v>
          </cell>
          <cell r="AA3843"/>
          <cell r="AB3843"/>
          <cell r="AC3843"/>
          <cell r="AD3843"/>
          <cell r="AE3843"/>
          <cell r="AF3843"/>
          <cell r="AG3843"/>
          <cell r="AH3843"/>
          <cell r="AI3843"/>
          <cell r="AJ3843"/>
          <cell r="AK3843"/>
          <cell r="AL3843"/>
        </row>
        <row r="3844">
          <cell r="D3844" t="str">
            <v>USD</v>
          </cell>
          <cell r="J3844" t="str">
            <v>BIRF</v>
          </cell>
          <cell r="L3844" t="str">
            <v>TASA LIBO</v>
          </cell>
          <cell r="M3844" t="str">
            <v>Externa</v>
          </cell>
          <cell r="Q3844" t="str">
            <v>No mercado</v>
          </cell>
          <cell r="R3844">
            <v>139.77813</v>
          </cell>
          <cell r="S3844">
            <v>0</v>
          </cell>
          <cell r="T3844">
            <v>0</v>
          </cell>
          <cell r="U3844">
            <v>139.77812976000001</v>
          </cell>
          <cell r="V3844">
            <v>0</v>
          </cell>
          <cell r="W3844">
            <v>0</v>
          </cell>
          <cell r="X3844">
            <v>139.77813</v>
          </cell>
          <cell r="Y3844">
            <v>0</v>
          </cell>
          <cell r="Z3844">
            <v>0</v>
          </cell>
          <cell r="AA3844"/>
          <cell r="AB3844"/>
          <cell r="AC3844"/>
          <cell r="AD3844"/>
          <cell r="AE3844"/>
          <cell r="AF3844"/>
          <cell r="AG3844"/>
          <cell r="AH3844"/>
          <cell r="AI3844"/>
          <cell r="AJ3844"/>
          <cell r="AK3844"/>
          <cell r="AL3844"/>
        </row>
        <row r="3845">
          <cell r="D3845" t="str">
            <v>USD</v>
          </cell>
          <cell r="J3845" t="str">
            <v>BIRF</v>
          </cell>
          <cell r="L3845" t="str">
            <v>TASA LIBO</v>
          </cell>
          <cell r="M3845" t="str">
            <v>Externa</v>
          </cell>
          <cell r="Q3845" t="str">
            <v>No mercado</v>
          </cell>
          <cell r="R3845">
            <v>146.8192</v>
          </cell>
          <cell r="S3845">
            <v>0</v>
          </cell>
          <cell r="T3845">
            <v>0</v>
          </cell>
          <cell r="U3845">
            <v>146.81920013999999</v>
          </cell>
          <cell r="V3845">
            <v>0</v>
          </cell>
          <cell r="W3845">
            <v>0</v>
          </cell>
          <cell r="X3845">
            <v>146.81920000000002</v>
          </cell>
          <cell r="Y3845">
            <v>0</v>
          </cell>
          <cell r="Z3845">
            <v>0</v>
          </cell>
          <cell r="AA3845"/>
          <cell r="AB3845"/>
          <cell r="AC3845"/>
          <cell r="AD3845"/>
          <cell r="AE3845"/>
          <cell r="AF3845"/>
          <cell r="AG3845"/>
          <cell r="AH3845"/>
          <cell r="AI3845"/>
          <cell r="AJ3845"/>
          <cell r="AK3845"/>
          <cell r="AL3845"/>
        </row>
        <row r="3846">
          <cell r="D3846" t="str">
            <v>USD</v>
          </cell>
          <cell r="J3846" t="str">
            <v>BIRF</v>
          </cell>
          <cell r="L3846" t="str">
            <v>TASA LIBO</v>
          </cell>
          <cell r="M3846" t="str">
            <v>Externa</v>
          </cell>
          <cell r="Q3846" t="str">
            <v>No mercado</v>
          </cell>
          <cell r="R3846">
            <v>180.71645100000001</v>
          </cell>
          <cell r="S3846">
            <v>0</v>
          </cell>
          <cell r="T3846">
            <v>0</v>
          </cell>
          <cell r="U3846">
            <v>181.51698936</v>
          </cell>
          <cell r="V3846">
            <v>0</v>
          </cell>
          <cell r="W3846">
            <v>0</v>
          </cell>
          <cell r="X3846">
            <v>181.516989</v>
          </cell>
          <cell r="Y3846">
            <v>0</v>
          </cell>
          <cell r="Z3846">
            <v>0</v>
          </cell>
          <cell r="AA3846"/>
          <cell r="AB3846"/>
          <cell r="AC3846"/>
          <cell r="AD3846"/>
          <cell r="AE3846"/>
          <cell r="AF3846"/>
          <cell r="AG3846"/>
          <cell r="AH3846"/>
          <cell r="AI3846"/>
          <cell r="AJ3846"/>
          <cell r="AK3846"/>
          <cell r="AL3846"/>
        </row>
        <row r="3847">
          <cell r="D3847" t="str">
            <v>USD</v>
          </cell>
          <cell r="J3847" t="str">
            <v>BIRF</v>
          </cell>
          <cell r="L3847" t="str">
            <v>TASA LIBO</v>
          </cell>
          <cell r="M3847" t="str">
            <v>Externa</v>
          </cell>
          <cell r="Q3847" t="str">
            <v>No mercado</v>
          </cell>
          <cell r="R3847">
            <v>174.10798</v>
          </cell>
          <cell r="S3847">
            <v>0</v>
          </cell>
          <cell r="T3847">
            <v>0</v>
          </cell>
          <cell r="U3847">
            <v>179.09499113999999</v>
          </cell>
          <cell r="V3847">
            <v>0</v>
          </cell>
          <cell r="W3847">
            <v>0</v>
          </cell>
          <cell r="X3847">
            <v>184.53592699999999</v>
          </cell>
          <cell r="Y3847">
            <v>0</v>
          </cell>
          <cell r="Z3847">
            <v>0</v>
          </cell>
          <cell r="AA3847"/>
          <cell r="AB3847"/>
          <cell r="AC3847"/>
          <cell r="AD3847"/>
          <cell r="AE3847"/>
          <cell r="AF3847"/>
          <cell r="AG3847"/>
          <cell r="AH3847"/>
          <cell r="AI3847"/>
          <cell r="AJ3847"/>
          <cell r="AK3847"/>
          <cell r="AL3847"/>
        </row>
        <row r="3848">
          <cell r="D3848" t="str">
            <v>USD</v>
          </cell>
          <cell r="J3848" t="str">
            <v>BIRF</v>
          </cell>
          <cell r="L3848" t="str">
            <v>TASA LIBO</v>
          </cell>
          <cell r="M3848" t="str">
            <v>Externa</v>
          </cell>
          <cell r="Q3848" t="str">
            <v>No mercado</v>
          </cell>
          <cell r="R3848">
            <v>191.125</v>
          </cell>
          <cell r="S3848">
            <v>0</v>
          </cell>
          <cell r="T3848">
            <v>0</v>
          </cell>
          <cell r="U3848">
            <v>191.125</v>
          </cell>
          <cell r="V3848">
            <v>0</v>
          </cell>
          <cell r="W3848">
            <v>0</v>
          </cell>
          <cell r="X3848">
            <v>191.125</v>
          </cell>
          <cell r="Y3848">
            <v>0</v>
          </cell>
          <cell r="Z3848">
            <v>0</v>
          </cell>
          <cell r="AA3848"/>
          <cell r="AB3848"/>
          <cell r="AC3848"/>
          <cell r="AD3848"/>
          <cell r="AE3848"/>
          <cell r="AF3848"/>
          <cell r="AG3848"/>
          <cell r="AH3848"/>
          <cell r="AI3848"/>
          <cell r="AJ3848"/>
          <cell r="AK3848"/>
          <cell r="AL3848"/>
        </row>
        <row r="3849">
          <cell r="D3849" t="str">
            <v>USD</v>
          </cell>
          <cell r="J3849" t="str">
            <v>BIRF</v>
          </cell>
          <cell r="L3849" t="str">
            <v>TASA LIBO</v>
          </cell>
          <cell r="M3849" t="str">
            <v>Externa</v>
          </cell>
          <cell r="Q3849" t="str">
            <v>No mercado</v>
          </cell>
          <cell r="R3849">
            <v>190.09862200000001</v>
          </cell>
          <cell r="S3849">
            <v>0</v>
          </cell>
          <cell r="T3849">
            <v>0</v>
          </cell>
          <cell r="U3849">
            <v>203.38416225</v>
          </cell>
          <cell r="V3849">
            <v>0</v>
          </cell>
          <cell r="W3849">
            <v>0</v>
          </cell>
          <cell r="X3849">
            <v>203.384162</v>
          </cell>
          <cell r="Y3849">
            <v>0</v>
          </cell>
          <cell r="Z3849">
            <v>0</v>
          </cell>
          <cell r="AA3849"/>
          <cell r="AB3849"/>
          <cell r="AC3849"/>
          <cell r="AD3849"/>
          <cell r="AE3849"/>
          <cell r="AF3849"/>
          <cell r="AG3849"/>
          <cell r="AH3849"/>
          <cell r="AI3849"/>
          <cell r="AJ3849"/>
          <cell r="AK3849"/>
          <cell r="AL3849"/>
        </row>
        <row r="3850">
          <cell r="D3850" t="str">
            <v>USD</v>
          </cell>
          <cell r="J3850" t="str">
            <v>BIRF</v>
          </cell>
          <cell r="L3850" t="str">
            <v>TASA LIBO</v>
          </cell>
          <cell r="M3850" t="str">
            <v>Externa</v>
          </cell>
          <cell r="Q3850" t="str">
            <v>No mercado</v>
          </cell>
          <cell r="R3850">
            <v>328.02310199999999</v>
          </cell>
          <cell r="S3850">
            <v>0</v>
          </cell>
          <cell r="T3850">
            <v>0</v>
          </cell>
          <cell r="U3850">
            <v>328.02310172</v>
          </cell>
          <cell r="V3850">
            <v>0</v>
          </cell>
          <cell r="W3850">
            <v>0</v>
          </cell>
          <cell r="X3850">
            <v>328.02310199999999</v>
          </cell>
          <cell r="Y3850">
            <v>0</v>
          </cell>
          <cell r="Z3850">
            <v>0</v>
          </cell>
          <cell r="AA3850"/>
          <cell r="AB3850"/>
          <cell r="AC3850"/>
          <cell r="AD3850"/>
          <cell r="AE3850"/>
          <cell r="AF3850"/>
          <cell r="AG3850"/>
          <cell r="AH3850"/>
          <cell r="AI3850"/>
          <cell r="AJ3850"/>
          <cell r="AK3850"/>
          <cell r="AL3850"/>
        </row>
        <row r="3851">
          <cell r="D3851" t="str">
            <v>USD</v>
          </cell>
          <cell r="J3851" t="str">
            <v>BIRF</v>
          </cell>
          <cell r="L3851" t="str">
            <v>TASA LIBO</v>
          </cell>
          <cell r="M3851" t="str">
            <v>Externa</v>
          </cell>
          <cell r="Q3851" t="str">
            <v>No mercado</v>
          </cell>
          <cell r="R3851">
            <v>331.847373</v>
          </cell>
          <cell r="S3851">
            <v>0</v>
          </cell>
          <cell r="T3851">
            <v>0</v>
          </cell>
          <cell r="U3851">
            <v>331.84737310000003</v>
          </cell>
          <cell r="V3851">
            <v>0</v>
          </cell>
          <cell r="W3851">
            <v>0</v>
          </cell>
          <cell r="X3851">
            <v>331.847373</v>
          </cell>
          <cell r="Y3851">
            <v>0</v>
          </cell>
          <cell r="Z3851">
            <v>0</v>
          </cell>
          <cell r="AA3851"/>
          <cell r="AB3851"/>
          <cell r="AC3851"/>
          <cell r="AD3851"/>
          <cell r="AE3851"/>
          <cell r="AF3851"/>
          <cell r="AG3851"/>
          <cell r="AH3851"/>
          <cell r="AI3851"/>
          <cell r="AJ3851"/>
          <cell r="AK3851"/>
          <cell r="AL3851"/>
        </row>
        <row r="3852">
          <cell r="D3852" t="str">
            <v>USD</v>
          </cell>
          <cell r="J3852" t="str">
            <v>BIRF</v>
          </cell>
          <cell r="L3852" t="str">
            <v>TASA LIBO</v>
          </cell>
          <cell r="M3852" t="str">
            <v>Externa</v>
          </cell>
          <cell r="Q3852" t="str">
            <v>No mercado</v>
          </cell>
          <cell r="R3852">
            <v>360.98842400000001</v>
          </cell>
          <cell r="S3852">
            <v>0</v>
          </cell>
          <cell r="T3852">
            <v>0</v>
          </cell>
          <cell r="U3852">
            <v>360.9884242</v>
          </cell>
          <cell r="V3852">
            <v>0</v>
          </cell>
          <cell r="W3852">
            <v>0</v>
          </cell>
          <cell r="X3852">
            <v>360.98842400000001</v>
          </cell>
          <cell r="Y3852">
            <v>0</v>
          </cell>
          <cell r="Z3852">
            <v>0</v>
          </cell>
          <cell r="AA3852"/>
          <cell r="AB3852"/>
          <cell r="AC3852"/>
          <cell r="AD3852"/>
          <cell r="AE3852"/>
          <cell r="AF3852"/>
          <cell r="AG3852"/>
          <cell r="AH3852"/>
          <cell r="AI3852"/>
          <cell r="AJ3852"/>
          <cell r="AK3852"/>
          <cell r="AL3852"/>
        </row>
        <row r="3853">
          <cell r="D3853" t="str">
            <v>USD</v>
          </cell>
          <cell r="J3853" t="str">
            <v>BIRF</v>
          </cell>
          <cell r="L3853" t="str">
            <v>TASA LIBO</v>
          </cell>
          <cell r="M3853" t="str">
            <v>Externa</v>
          </cell>
          <cell r="Q3853" t="str">
            <v>No mercado</v>
          </cell>
          <cell r="R3853">
            <v>411.50271400000003</v>
          </cell>
          <cell r="S3853">
            <v>0</v>
          </cell>
          <cell r="T3853">
            <v>0</v>
          </cell>
          <cell r="U3853">
            <v>411.50271354</v>
          </cell>
          <cell r="V3853">
            <v>0</v>
          </cell>
          <cell r="W3853">
            <v>0</v>
          </cell>
          <cell r="X3853">
            <v>411.50271399999997</v>
          </cell>
          <cell r="Y3853">
            <v>0</v>
          </cell>
          <cell r="Z3853">
            <v>0</v>
          </cell>
          <cell r="AA3853"/>
          <cell r="AB3853"/>
          <cell r="AC3853"/>
          <cell r="AD3853"/>
          <cell r="AE3853"/>
          <cell r="AF3853"/>
          <cell r="AG3853"/>
          <cell r="AH3853"/>
          <cell r="AI3853"/>
          <cell r="AJ3853"/>
          <cell r="AK3853"/>
          <cell r="AL3853"/>
        </row>
        <row r="3854">
          <cell r="D3854" t="str">
            <v>USD</v>
          </cell>
          <cell r="J3854" t="str">
            <v>BIRF</v>
          </cell>
          <cell r="L3854" t="str">
            <v>TASA LIBO</v>
          </cell>
          <cell r="M3854" t="str">
            <v>Externa</v>
          </cell>
          <cell r="Q3854" t="str">
            <v>No mercado</v>
          </cell>
          <cell r="R3854">
            <v>433.15199999999999</v>
          </cell>
          <cell r="S3854">
            <v>0</v>
          </cell>
          <cell r="T3854">
            <v>0</v>
          </cell>
          <cell r="U3854">
            <v>433.15199999999999</v>
          </cell>
          <cell r="V3854">
            <v>0</v>
          </cell>
          <cell r="W3854">
            <v>0</v>
          </cell>
          <cell r="X3854">
            <v>433.15199999999999</v>
          </cell>
          <cell r="Y3854">
            <v>0</v>
          </cell>
          <cell r="Z3854">
            <v>0</v>
          </cell>
          <cell r="AA3854"/>
          <cell r="AB3854"/>
          <cell r="AC3854"/>
          <cell r="AD3854"/>
          <cell r="AE3854"/>
          <cell r="AF3854"/>
          <cell r="AG3854"/>
          <cell r="AH3854"/>
          <cell r="AI3854"/>
          <cell r="AJ3854"/>
          <cell r="AK3854"/>
          <cell r="AL3854"/>
        </row>
        <row r="3855">
          <cell r="D3855" t="str">
            <v>USD</v>
          </cell>
          <cell r="J3855" t="str">
            <v>BIRF</v>
          </cell>
          <cell r="L3855" t="str">
            <v>TASA LIBO</v>
          </cell>
          <cell r="M3855" t="str">
            <v>Externa</v>
          </cell>
          <cell r="Q3855" t="str">
            <v>No mercado</v>
          </cell>
          <cell r="R3855">
            <v>500</v>
          </cell>
          <cell r="S3855">
            <v>0</v>
          </cell>
          <cell r="T3855">
            <v>0</v>
          </cell>
          <cell r="U3855">
            <v>500</v>
          </cell>
          <cell r="V3855">
            <v>0</v>
          </cell>
          <cell r="W3855">
            <v>0</v>
          </cell>
          <cell r="X3855">
            <v>500</v>
          </cell>
          <cell r="Y3855">
            <v>0</v>
          </cell>
          <cell r="Z3855">
            <v>0</v>
          </cell>
          <cell r="AA3855"/>
          <cell r="AB3855"/>
          <cell r="AC3855"/>
          <cell r="AD3855"/>
          <cell r="AE3855"/>
          <cell r="AF3855"/>
          <cell r="AG3855"/>
          <cell r="AH3855"/>
          <cell r="AI3855"/>
          <cell r="AJ3855"/>
          <cell r="AK3855"/>
          <cell r="AL3855"/>
        </row>
        <row r="3856">
          <cell r="D3856" t="str">
            <v>USD</v>
          </cell>
          <cell r="J3856" t="str">
            <v>BIRF</v>
          </cell>
          <cell r="L3856" t="str">
            <v>TASA LIBO</v>
          </cell>
          <cell r="M3856" t="str">
            <v>Externa</v>
          </cell>
          <cell r="Q3856" t="str">
            <v>No mercado</v>
          </cell>
          <cell r="R3856">
            <v>531.5</v>
          </cell>
          <cell r="S3856">
            <v>0</v>
          </cell>
          <cell r="T3856">
            <v>0</v>
          </cell>
          <cell r="U3856">
            <v>533</v>
          </cell>
          <cell r="V3856">
            <v>0</v>
          </cell>
          <cell r="W3856">
            <v>0</v>
          </cell>
          <cell r="X3856">
            <v>533</v>
          </cell>
          <cell r="Y3856">
            <v>0</v>
          </cell>
          <cell r="Z3856">
            <v>0</v>
          </cell>
          <cell r="AA3856"/>
          <cell r="AB3856"/>
          <cell r="AC3856"/>
          <cell r="AD3856"/>
          <cell r="AE3856"/>
          <cell r="AF3856"/>
          <cell r="AG3856"/>
          <cell r="AH3856"/>
          <cell r="AI3856"/>
          <cell r="AJ3856"/>
          <cell r="AK3856"/>
          <cell r="AL3856"/>
        </row>
        <row r="3857">
          <cell r="D3857" t="str">
            <v>USD</v>
          </cell>
          <cell r="J3857" t="str">
            <v>CAF</v>
          </cell>
          <cell r="L3857" t="str">
            <v>TASA LIBO</v>
          </cell>
          <cell r="M3857" t="str">
            <v>Externa</v>
          </cell>
          <cell r="Q3857" t="str">
            <v>No mercado</v>
          </cell>
          <cell r="R3857">
            <v>0.25360199999999999</v>
          </cell>
          <cell r="S3857">
            <v>0</v>
          </cell>
          <cell r="T3857">
            <v>0</v>
          </cell>
          <cell r="U3857">
            <v>0.25360199999999999</v>
          </cell>
          <cell r="V3857">
            <v>0</v>
          </cell>
          <cell r="W3857">
            <v>0</v>
          </cell>
          <cell r="X3857">
            <v>0.25360199999999999</v>
          </cell>
          <cell r="Y3857">
            <v>0</v>
          </cell>
          <cell r="Z3857">
            <v>0</v>
          </cell>
          <cell r="AA3857"/>
          <cell r="AB3857"/>
          <cell r="AC3857"/>
          <cell r="AD3857"/>
          <cell r="AE3857"/>
          <cell r="AF3857"/>
          <cell r="AG3857"/>
          <cell r="AH3857"/>
          <cell r="AI3857"/>
          <cell r="AJ3857"/>
          <cell r="AK3857"/>
          <cell r="AL3857"/>
        </row>
        <row r="3858">
          <cell r="D3858" t="str">
            <v>USD</v>
          </cell>
          <cell r="J3858" t="str">
            <v>CAF</v>
          </cell>
          <cell r="L3858" t="str">
            <v>TASA LIBO</v>
          </cell>
          <cell r="M3858" t="str">
            <v>Externa</v>
          </cell>
          <cell r="Q3858" t="str">
            <v>No mercado</v>
          </cell>
          <cell r="R3858">
            <v>0.76</v>
          </cell>
          <cell r="S3858">
            <v>0</v>
          </cell>
          <cell r="T3858">
            <v>0</v>
          </cell>
          <cell r="U3858">
            <v>0.76</v>
          </cell>
          <cell r="V3858">
            <v>0</v>
          </cell>
          <cell r="W3858">
            <v>0</v>
          </cell>
          <cell r="X3858">
            <v>0.76</v>
          </cell>
          <cell r="Y3858">
            <v>0</v>
          </cell>
          <cell r="Z3858">
            <v>0</v>
          </cell>
          <cell r="AA3858"/>
          <cell r="AB3858"/>
          <cell r="AC3858"/>
          <cell r="AD3858"/>
          <cell r="AE3858"/>
          <cell r="AF3858"/>
          <cell r="AG3858"/>
          <cell r="AH3858"/>
          <cell r="AI3858"/>
          <cell r="AJ3858"/>
          <cell r="AK3858"/>
          <cell r="AL3858"/>
        </row>
        <row r="3859">
          <cell r="D3859" t="str">
            <v>USD</v>
          </cell>
          <cell r="J3859" t="str">
            <v>CAF</v>
          </cell>
          <cell r="L3859" t="str">
            <v>TASA LIBO</v>
          </cell>
          <cell r="M3859" t="str">
            <v>Externa</v>
          </cell>
          <cell r="Q3859" t="str">
            <v>No mercado</v>
          </cell>
          <cell r="R3859">
            <v>0.88400000000000001</v>
          </cell>
          <cell r="S3859">
            <v>0</v>
          </cell>
          <cell r="T3859">
            <v>0</v>
          </cell>
          <cell r="U3859">
            <v>0.88400000000000001</v>
          </cell>
          <cell r="V3859">
            <v>0</v>
          </cell>
          <cell r="W3859">
            <v>0</v>
          </cell>
          <cell r="X3859">
            <v>0.88400000000000001</v>
          </cell>
          <cell r="Y3859">
            <v>0</v>
          </cell>
          <cell r="Z3859">
            <v>0</v>
          </cell>
          <cell r="AA3859"/>
          <cell r="AB3859"/>
          <cell r="AC3859"/>
          <cell r="AD3859"/>
          <cell r="AE3859"/>
          <cell r="AF3859"/>
          <cell r="AG3859"/>
          <cell r="AH3859"/>
          <cell r="AI3859"/>
          <cell r="AJ3859"/>
          <cell r="AK3859"/>
          <cell r="AL3859"/>
        </row>
        <row r="3860">
          <cell r="D3860" t="str">
            <v>USD</v>
          </cell>
          <cell r="J3860" t="str">
            <v>CAF</v>
          </cell>
          <cell r="L3860" t="str">
            <v>TASA LIBO</v>
          </cell>
          <cell r="M3860" t="str">
            <v>Externa</v>
          </cell>
          <cell r="Q3860" t="str">
            <v>No mercado</v>
          </cell>
          <cell r="R3860">
            <v>3.7</v>
          </cell>
          <cell r="S3860">
            <v>0</v>
          </cell>
          <cell r="T3860">
            <v>0</v>
          </cell>
          <cell r="U3860">
            <v>3.7</v>
          </cell>
          <cell r="V3860">
            <v>0</v>
          </cell>
          <cell r="W3860">
            <v>0</v>
          </cell>
          <cell r="X3860">
            <v>1.281739</v>
          </cell>
          <cell r="Y3860">
            <v>0</v>
          </cell>
          <cell r="Z3860">
            <v>0</v>
          </cell>
          <cell r="AA3860"/>
          <cell r="AB3860"/>
          <cell r="AC3860"/>
          <cell r="AD3860"/>
          <cell r="AE3860"/>
          <cell r="AF3860"/>
          <cell r="AG3860"/>
          <cell r="AH3860"/>
          <cell r="AI3860"/>
          <cell r="AJ3860"/>
          <cell r="AK3860"/>
          <cell r="AL3860"/>
        </row>
        <row r="3861">
          <cell r="D3861" t="str">
            <v>USD</v>
          </cell>
          <cell r="J3861" t="str">
            <v>CAF</v>
          </cell>
          <cell r="L3861" t="str">
            <v>TASA LIBO</v>
          </cell>
          <cell r="M3861" t="str">
            <v>Externa</v>
          </cell>
          <cell r="Q3861" t="str">
            <v>No mercado</v>
          </cell>
          <cell r="R3861">
            <v>3.23</v>
          </cell>
          <cell r="S3861">
            <v>0</v>
          </cell>
          <cell r="T3861">
            <v>0</v>
          </cell>
          <cell r="U3861">
            <v>3.04</v>
          </cell>
          <cell r="V3861">
            <v>0</v>
          </cell>
          <cell r="W3861">
            <v>0</v>
          </cell>
          <cell r="X3861">
            <v>3.04</v>
          </cell>
          <cell r="Y3861">
            <v>0</v>
          </cell>
          <cell r="Z3861">
            <v>0</v>
          </cell>
          <cell r="AA3861"/>
          <cell r="AB3861"/>
          <cell r="AC3861"/>
          <cell r="AD3861"/>
          <cell r="AE3861"/>
          <cell r="AF3861"/>
          <cell r="AG3861"/>
          <cell r="AH3861"/>
          <cell r="AI3861"/>
          <cell r="AJ3861"/>
          <cell r="AK3861"/>
          <cell r="AL3861"/>
        </row>
        <row r="3862">
          <cell r="D3862" t="str">
            <v>USD</v>
          </cell>
          <cell r="J3862" t="str">
            <v>CAF</v>
          </cell>
          <cell r="L3862" t="str">
            <v>TASA LIBO</v>
          </cell>
          <cell r="M3862" t="str">
            <v>Externa</v>
          </cell>
          <cell r="Q3862" t="str">
            <v>No mercado</v>
          </cell>
          <cell r="R3862">
            <v>2.478545</v>
          </cell>
          <cell r="S3862">
            <v>0</v>
          </cell>
          <cell r="T3862">
            <v>0</v>
          </cell>
          <cell r="U3862">
            <v>3.6285449999999999</v>
          </cell>
          <cell r="V3862">
            <v>0</v>
          </cell>
          <cell r="W3862">
            <v>0</v>
          </cell>
          <cell r="X3862">
            <v>3.6285449999999999</v>
          </cell>
          <cell r="Y3862">
            <v>0</v>
          </cell>
          <cell r="Z3862">
            <v>0</v>
          </cell>
          <cell r="AA3862"/>
          <cell r="AB3862"/>
          <cell r="AC3862"/>
          <cell r="AD3862"/>
          <cell r="AE3862"/>
          <cell r="AF3862"/>
          <cell r="AG3862"/>
          <cell r="AH3862"/>
          <cell r="AI3862"/>
          <cell r="AJ3862"/>
          <cell r="AK3862"/>
          <cell r="AL3862"/>
        </row>
        <row r="3863">
          <cell r="D3863" t="str">
            <v>USD</v>
          </cell>
          <cell r="J3863" t="str">
            <v>CAF</v>
          </cell>
          <cell r="L3863" t="str">
            <v>TASA LIBO</v>
          </cell>
          <cell r="M3863" t="str">
            <v>Externa</v>
          </cell>
          <cell r="Q3863" t="str">
            <v>No mercado</v>
          </cell>
          <cell r="R3863">
            <v>4.0523569999999998</v>
          </cell>
          <cell r="S3863">
            <v>0</v>
          </cell>
          <cell r="T3863">
            <v>0</v>
          </cell>
          <cell r="U3863">
            <v>4.0523571599999997</v>
          </cell>
          <cell r="V3863">
            <v>0</v>
          </cell>
          <cell r="W3863">
            <v>0</v>
          </cell>
          <cell r="X3863">
            <v>4.0523569999999998</v>
          </cell>
          <cell r="Y3863">
            <v>0</v>
          </cell>
          <cell r="Z3863">
            <v>0</v>
          </cell>
          <cell r="AA3863"/>
          <cell r="AB3863"/>
          <cell r="AC3863"/>
          <cell r="AD3863"/>
          <cell r="AE3863"/>
          <cell r="AF3863"/>
          <cell r="AG3863"/>
          <cell r="AH3863"/>
          <cell r="AI3863"/>
          <cell r="AJ3863"/>
          <cell r="AK3863"/>
          <cell r="AL3863"/>
        </row>
        <row r="3864">
          <cell r="D3864" t="str">
            <v>USD</v>
          </cell>
          <cell r="J3864" t="str">
            <v>CAF</v>
          </cell>
          <cell r="L3864" t="str">
            <v>TASA LIBO</v>
          </cell>
          <cell r="M3864" t="str">
            <v>Externa</v>
          </cell>
          <cell r="Q3864" t="str">
            <v>No mercado</v>
          </cell>
          <cell r="R3864">
            <v>6</v>
          </cell>
          <cell r="S3864">
            <v>0</v>
          </cell>
          <cell r="T3864">
            <v>0</v>
          </cell>
          <cell r="U3864">
            <v>6</v>
          </cell>
          <cell r="V3864">
            <v>0</v>
          </cell>
          <cell r="W3864">
            <v>0</v>
          </cell>
          <cell r="X3864">
            <v>6</v>
          </cell>
          <cell r="Y3864">
            <v>0</v>
          </cell>
          <cell r="Z3864">
            <v>0</v>
          </cell>
          <cell r="AA3864"/>
          <cell r="AB3864"/>
          <cell r="AC3864"/>
          <cell r="AD3864"/>
          <cell r="AE3864"/>
          <cell r="AF3864"/>
          <cell r="AG3864"/>
          <cell r="AH3864"/>
          <cell r="AI3864"/>
          <cell r="AJ3864"/>
          <cell r="AK3864"/>
          <cell r="AL3864"/>
        </row>
        <row r="3865">
          <cell r="D3865" t="str">
            <v>USD</v>
          </cell>
          <cell r="J3865" t="str">
            <v>CAF</v>
          </cell>
          <cell r="L3865" t="str">
            <v>TASA LIBO</v>
          </cell>
          <cell r="M3865" t="str">
            <v>Externa</v>
          </cell>
          <cell r="Q3865" t="str">
            <v>No mercado</v>
          </cell>
          <cell r="R3865">
            <v>9.1555999999999997</v>
          </cell>
          <cell r="S3865">
            <v>0</v>
          </cell>
          <cell r="T3865">
            <v>0</v>
          </cell>
          <cell r="U3865">
            <v>8.4513230799999999</v>
          </cell>
          <cell r="V3865">
            <v>0</v>
          </cell>
          <cell r="W3865">
            <v>0</v>
          </cell>
          <cell r="X3865">
            <v>8.4513230000000004</v>
          </cell>
          <cell r="Y3865">
            <v>0</v>
          </cell>
          <cell r="Z3865">
            <v>0</v>
          </cell>
          <cell r="AA3865"/>
          <cell r="AB3865"/>
          <cell r="AC3865"/>
          <cell r="AD3865"/>
          <cell r="AE3865"/>
          <cell r="AF3865"/>
          <cell r="AG3865"/>
          <cell r="AH3865"/>
          <cell r="AI3865"/>
          <cell r="AJ3865"/>
          <cell r="AK3865"/>
          <cell r="AL3865"/>
        </row>
        <row r="3866">
          <cell r="D3866" t="str">
            <v>USD</v>
          </cell>
          <cell r="J3866" t="str">
            <v>CAF</v>
          </cell>
          <cell r="L3866" t="str">
            <v>TASA LIBO</v>
          </cell>
          <cell r="M3866" t="str">
            <v>Externa</v>
          </cell>
          <cell r="Q3866" t="str">
            <v>No mercado</v>
          </cell>
          <cell r="R3866">
            <v>9.0612329999999996</v>
          </cell>
          <cell r="S3866">
            <v>0</v>
          </cell>
          <cell r="T3866">
            <v>0</v>
          </cell>
          <cell r="U3866">
            <v>9.0612332200000001</v>
          </cell>
          <cell r="V3866">
            <v>0</v>
          </cell>
          <cell r="W3866">
            <v>0</v>
          </cell>
          <cell r="X3866">
            <v>9.0612329999999996</v>
          </cell>
          <cell r="Y3866">
            <v>0</v>
          </cell>
          <cell r="Z3866">
            <v>0</v>
          </cell>
          <cell r="AA3866"/>
          <cell r="AB3866"/>
          <cell r="AC3866"/>
          <cell r="AD3866"/>
          <cell r="AE3866"/>
          <cell r="AF3866"/>
          <cell r="AG3866"/>
          <cell r="AH3866"/>
          <cell r="AI3866"/>
          <cell r="AJ3866"/>
          <cell r="AK3866"/>
          <cell r="AL3866"/>
        </row>
        <row r="3867">
          <cell r="D3867" t="str">
            <v>USD</v>
          </cell>
          <cell r="J3867" t="str">
            <v>CAF</v>
          </cell>
          <cell r="L3867" t="str">
            <v>TASA LIBO</v>
          </cell>
          <cell r="M3867" t="str">
            <v>Externa</v>
          </cell>
          <cell r="Q3867" t="str">
            <v>No mercado</v>
          </cell>
          <cell r="R3867">
            <v>12.6</v>
          </cell>
          <cell r="S3867">
            <v>0</v>
          </cell>
          <cell r="T3867">
            <v>0</v>
          </cell>
          <cell r="U3867">
            <v>10.8</v>
          </cell>
          <cell r="V3867">
            <v>0</v>
          </cell>
          <cell r="W3867">
            <v>0</v>
          </cell>
          <cell r="X3867">
            <v>10.8</v>
          </cell>
          <cell r="Y3867">
            <v>0</v>
          </cell>
          <cell r="Z3867">
            <v>0</v>
          </cell>
          <cell r="AA3867"/>
          <cell r="AB3867"/>
          <cell r="AC3867"/>
          <cell r="AD3867"/>
          <cell r="AE3867"/>
          <cell r="AF3867"/>
          <cell r="AG3867"/>
          <cell r="AH3867"/>
          <cell r="AI3867"/>
          <cell r="AJ3867"/>
          <cell r="AK3867"/>
          <cell r="AL3867"/>
        </row>
        <row r="3868">
          <cell r="D3868" t="str">
            <v>USD</v>
          </cell>
          <cell r="J3868" t="str">
            <v>CAF</v>
          </cell>
          <cell r="L3868" t="str">
            <v>TASA LIBO</v>
          </cell>
          <cell r="M3868" t="str">
            <v>Externa</v>
          </cell>
          <cell r="Q3868" t="str">
            <v>No mercado</v>
          </cell>
          <cell r="R3868">
            <v>13.779961999999999</v>
          </cell>
          <cell r="S3868">
            <v>0</v>
          </cell>
          <cell r="T3868">
            <v>0</v>
          </cell>
          <cell r="U3868">
            <v>11.811395860000001</v>
          </cell>
          <cell r="V3868">
            <v>0</v>
          </cell>
          <cell r="W3868">
            <v>0</v>
          </cell>
          <cell r="X3868">
            <v>11.811396</v>
          </cell>
          <cell r="Y3868">
            <v>0</v>
          </cell>
          <cell r="Z3868">
            <v>0</v>
          </cell>
          <cell r="AA3868"/>
          <cell r="AB3868"/>
          <cell r="AC3868"/>
          <cell r="AD3868"/>
          <cell r="AE3868"/>
          <cell r="AF3868"/>
          <cell r="AG3868"/>
          <cell r="AH3868"/>
          <cell r="AI3868"/>
          <cell r="AJ3868"/>
          <cell r="AK3868"/>
          <cell r="AL3868"/>
        </row>
        <row r="3869">
          <cell r="D3869" t="str">
            <v>USD</v>
          </cell>
          <cell r="J3869" t="str">
            <v>CAF</v>
          </cell>
          <cell r="L3869" t="str">
            <v>TASA LIBO</v>
          </cell>
          <cell r="M3869" t="str">
            <v>Externa</v>
          </cell>
          <cell r="Q3869" t="str">
            <v>No mercado</v>
          </cell>
          <cell r="R3869">
            <v>14.463749999999999</v>
          </cell>
          <cell r="S3869">
            <v>0</v>
          </cell>
          <cell r="T3869">
            <v>0</v>
          </cell>
          <cell r="U3869">
            <v>14.463749999999999</v>
          </cell>
          <cell r="V3869">
            <v>0</v>
          </cell>
          <cell r="W3869">
            <v>0</v>
          </cell>
          <cell r="X3869">
            <v>14.463749999999999</v>
          </cell>
          <cell r="Y3869">
            <v>0</v>
          </cell>
          <cell r="Z3869">
            <v>0</v>
          </cell>
          <cell r="AA3869"/>
          <cell r="AB3869"/>
          <cell r="AC3869"/>
          <cell r="AD3869"/>
          <cell r="AE3869"/>
          <cell r="AF3869"/>
          <cell r="AG3869"/>
          <cell r="AH3869"/>
          <cell r="AI3869"/>
          <cell r="AJ3869"/>
          <cell r="AK3869"/>
          <cell r="AL3869"/>
        </row>
        <row r="3870">
          <cell r="D3870" t="str">
            <v>USD</v>
          </cell>
          <cell r="J3870" t="str">
            <v>CAF</v>
          </cell>
          <cell r="L3870" t="str">
            <v>TASA LIBO</v>
          </cell>
          <cell r="M3870" t="str">
            <v>Externa</v>
          </cell>
          <cell r="Q3870" t="str">
            <v>No mercado</v>
          </cell>
          <cell r="R3870">
            <v>16.475762999999997</v>
          </cell>
          <cell r="S3870">
            <v>0</v>
          </cell>
          <cell r="T3870">
            <v>0</v>
          </cell>
          <cell r="U3870">
            <v>16.475763430000001</v>
          </cell>
          <cell r="V3870">
            <v>0</v>
          </cell>
          <cell r="W3870">
            <v>0</v>
          </cell>
          <cell r="X3870">
            <v>14.977967000000001</v>
          </cell>
          <cell r="Y3870">
            <v>0</v>
          </cell>
          <cell r="Z3870">
            <v>0</v>
          </cell>
          <cell r="AA3870"/>
          <cell r="AB3870"/>
          <cell r="AC3870"/>
          <cell r="AD3870"/>
          <cell r="AE3870"/>
          <cell r="AF3870"/>
          <cell r="AG3870"/>
          <cell r="AH3870"/>
          <cell r="AI3870"/>
          <cell r="AJ3870"/>
          <cell r="AK3870"/>
          <cell r="AL3870"/>
        </row>
        <row r="3871">
          <cell r="D3871" t="str">
            <v>USD</v>
          </cell>
          <cell r="J3871" t="str">
            <v>CAF</v>
          </cell>
          <cell r="L3871" t="str">
            <v>TASA LIBO</v>
          </cell>
          <cell r="M3871" t="str">
            <v>Externa</v>
          </cell>
          <cell r="Q3871" t="str">
            <v>No mercado</v>
          </cell>
          <cell r="R3871">
            <v>18.666314</v>
          </cell>
          <cell r="S3871">
            <v>0</v>
          </cell>
          <cell r="T3871">
            <v>0</v>
          </cell>
          <cell r="U3871">
            <v>18.66631374</v>
          </cell>
          <cell r="V3871">
            <v>0</v>
          </cell>
          <cell r="W3871">
            <v>0</v>
          </cell>
          <cell r="X3871">
            <v>17.110787999999999</v>
          </cell>
          <cell r="Y3871">
            <v>0</v>
          </cell>
          <cell r="Z3871">
            <v>0</v>
          </cell>
          <cell r="AA3871"/>
          <cell r="AB3871"/>
          <cell r="AC3871"/>
          <cell r="AD3871"/>
          <cell r="AE3871"/>
          <cell r="AF3871"/>
          <cell r="AG3871"/>
          <cell r="AH3871"/>
          <cell r="AI3871"/>
          <cell r="AJ3871"/>
          <cell r="AK3871"/>
          <cell r="AL3871"/>
        </row>
        <row r="3872">
          <cell r="D3872" t="str">
            <v>USD</v>
          </cell>
          <cell r="J3872" t="str">
            <v>CAF</v>
          </cell>
          <cell r="L3872" t="str">
            <v>TASA LIBO</v>
          </cell>
          <cell r="M3872" t="str">
            <v>Externa</v>
          </cell>
          <cell r="Q3872" t="str">
            <v>No mercado</v>
          </cell>
          <cell r="R3872">
            <v>17.222221999999999</v>
          </cell>
          <cell r="S3872">
            <v>0</v>
          </cell>
          <cell r="T3872">
            <v>0</v>
          </cell>
          <cell r="U3872">
            <v>17.22222228</v>
          </cell>
          <cell r="V3872">
            <v>0</v>
          </cell>
          <cell r="W3872">
            <v>0</v>
          </cell>
          <cell r="X3872">
            <v>17.222222000000002</v>
          </cell>
          <cell r="Y3872">
            <v>0</v>
          </cell>
          <cell r="Z3872">
            <v>0</v>
          </cell>
          <cell r="AA3872"/>
          <cell r="AB3872"/>
          <cell r="AC3872"/>
          <cell r="AD3872"/>
          <cell r="AE3872"/>
          <cell r="AF3872"/>
          <cell r="AG3872"/>
          <cell r="AH3872"/>
          <cell r="AI3872"/>
          <cell r="AJ3872"/>
          <cell r="AK3872"/>
          <cell r="AL3872"/>
        </row>
        <row r="3873">
          <cell r="D3873" t="str">
            <v>USD</v>
          </cell>
          <cell r="J3873" t="str">
            <v>CAF</v>
          </cell>
          <cell r="L3873" t="str">
            <v>TASA LIBO</v>
          </cell>
          <cell r="M3873" t="str">
            <v>Externa</v>
          </cell>
          <cell r="Q3873" t="str">
            <v>No mercado</v>
          </cell>
          <cell r="R3873">
            <v>24.705545000000001</v>
          </cell>
          <cell r="S3873">
            <v>0</v>
          </cell>
          <cell r="T3873">
            <v>0</v>
          </cell>
          <cell r="U3873">
            <v>24.70554542</v>
          </cell>
          <cell r="V3873">
            <v>0</v>
          </cell>
          <cell r="W3873">
            <v>0</v>
          </cell>
          <cell r="X3873">
            <v>22.646750000000001</v>
          </cell>
          <cell r="Y3873">
            <v>0</v>
          </cell>
          <cell r="Z3873">
            <v>0</v>
          </cell>
          <cell r="AA3873"/>
          <cell r="AB3873"/>
          <cell r="AC3873"/>
          <cell r="AD3873"/>
          <cell r="AE3873"/>
          <cell r="AF3873"/>
          <cell r="AG3873"/>
          <cell r="AH3873"/>
          <cell r="AI3873"/>
          <cell r="AJ3873"/>
          <cell r="AK3873"/>
          <cell r="AL3873"/>
        </row>
        <row r="3874">
          <cell r="D3874" t="str">
            <v>USD</v>
          </cell>
          <cell r="J3874" t="str">
            <v>CAF</v>
          </cell>
          <cell r="L3874" t="str">
            <v>TASA LIBO</v>
          </cell>
          <cell r="M3874" t="str">
            <v>Externa</v>
          </cell>
          <cell r="Q3874" t="str">
            <v>No mercado</v>
          </cell>
          <cell r="R3874">
            <v>28.057866000000001</v>
          </cell>
          <cell r="S3874">
            <v>0</v>
          </cell>
          <cell r="T3874">
            <v>0</v>
          </cell>
          <cell r="U3874">
            <v>28.057865509999999</v>
          </cell>
          <cell r="V3874">
            <v>0</v>
          </cell>
          <cell r="W3874">
            <v>0</v>
          </cell>
          <cell r="X3874">
            <v>28.057866000000001</v>
          </cell>
          <cell r="Y3874">
            <v>0</v>
          </cell>
          <cell r="Z3874">
            <v>0</v>
          </cell>
          <cell r="AA3874"/>
          <cell r="AB3874"/>
          <cell r="AC3874"/>
          <cell r="AD3874"/>
          <cell r="AE3874"/>
          <cell r="AF3874"/>
          <cell r="AG3874"/>
          <cell r="AH3874"/>
          <cell r="AI3874"/>
          <cell r="AJ3874"/>
          <cell r="AK3874"/>
          <cell r="AL3874"/>
        </row>
        <row r="3875">
          <cell r="D3875" t="str">
            <v>USD</v>
          </cell>
          <cell r="J3875" t="str">
            <v>CAF</v>
          </cell>
          <cell r="L3875" t="str">
            <v>TASA LIBO</v>
          </cell>
          <cell r="M3875" t="str">
            <v>Externa</v>
          </cell>
          <cell r="Q3875" t="str">
            <v>No mercado</v>
          </cell>
          <cell r="R3875">
            <v>28.125</v>
          </cell>
          <cell r="S3875">
            <v>0</v>
          </cell>
          <cell r="T3875">
            <v>0</v>
          </cell>
          <cell r="U3875">
            <v>28.125</v>
          </cell>
          <cell r="V3875">
            <v>0</v>
          </cell>
          <cell r="W3875">
            <v>0</v>
          </cell>
          <cell r="X3875">
            <v>28.125</v>
          </cell>
          <cell r="Y3875">
            <v>0</v>
          </cell>
          <cell r="Z3875">
            <v>0</v>
          </cell>
          <cell r="AA3875"/>
          <cell r="AB3875"/>
          <cell r="AC3875"/>
          <cell r="AD3875"/>
          <cell r="AE3875"/>
          <cell r="AF3875"/>
          <cell r="AG3875"/>
          <cell r="AH3875"/>
          <cell r="AI3875"/>
          <cell r="AJ3875"/>
          <cell r="AK3875"/>
          <cell r="AL3875"/>
        </row>
        <row r="3876">
          <cell r="D3876" t="str">
            <v>USD</v>
          </cell>
          <cell r="J3876" t="str">
            <v>CAF</v>
          </cell>
          <cell r="L3876" t="str">
            <v>TASA LIBO</v>
          </cell>
          <cell r="M3876" t="str">
            <v>Externa</v>
          </cell>
          <cell r="Q3876" t="str">
            <v>No mercado</v>
          </cell>
          <cell r="R3876">
            <v>31.965361000000001</v>
          </cell>
          <cell r="S3876">
            <v>0</v>
          </cell>
          <cell r="T3876">
            <v>0</v>
          </cell>
          <cell r="U3876">
            <v>28.761310570000003</v>
          </cell>
          <cell r="V3876">
            <v>0</v>
          </cell>
          <cell r="W3876">
            <v>0</v>
          </cell>
          <cell r="X3876">
            <v>28.761311000000003</v>
          </cell>
          <cell r="Y3876">
            <v>0</v>
          </cell>
          <cell r="Z3876">
            <v>0</v>
          </cell>
          <cell r="AA3876"/>
          <cell r="AB3876"/>
          <cell r="AC3876"/>
          <cell r="AD3876"/>
          <cell r="AE3876"/>
          <cell r="AF3876"/>
          <cell r="AG3876"/>
          <cell r="AH3876"/>
          <cell r="AI3876"/>
          <cell r="AJ3876"/>
          <cell r="AK3876"/>
          <cell r="AL3876"/>
        </row>
        <row r="3877">
          <cell r="D3877" t="str">
            <v>USD</v>
          </cell>
          <cell r="J3877" t="str">
            <v>CAF</v>
          </cell>
          <cell r="L3877" t="str">
            <v>TASA LIBO</v>
          </cell>
          <cell r="M3877" t="str">
            <v>Externa</v>
          </cell>
          <cell r="Q3877" t="str">
            <v>No mercado</v>
          </cell>
          <cell r="R3877">
            <v>26.047094999999999</v>
          </cell>
          <cell r="S3877">
            <v>0</v>
          </cell>
          <cell r="T3877">
            <v>0</v>
          </cell>
          <cell r="U3877">
            <v>29.047095000000002</v>
          </cell>
          <cell r="V3877">
            <v>0</v>
          </cell>
          <cell r="W3877">
            <v>0</v>
          </cell>
          <cell r="X3877">
            <v>29.047095000000002</v>
          </cell>
          <cell r="Y3877">
            <v>0</v>
          </cell>
          <cell r="Z3877">
            <v>0</v>
          </cell>
          <cell r="AA3877"/>
          <cell r="AB3877"/>
          <cell r="AC3877"/>
          <cell r="AD3877"/>
          <cell r="AE3877"/>
          <cell r="AF3877"/>
          <cell r="AG3877"/>
          <cell r="AH3877"/>
          <cell r="AI3877"/>
          <cell r="AJ3877"/>
          <cell r="AK3877"/>
          <cell r="AL3877"/>
        </row>
        <row r="3878">
          <cell r="D3878" t="str">
            <v>USD</v>
          </cell>
          <cell r="J3878" t="str">
            <v>CAF</v>
          </cell>
          <cell r="L3878" t="str">
            <v>TASA LIBO</v>
          </cell>
          <cell r="M3878" t="str">
            <v>Externa</v>
          </cell>
          <cell r="Q3878" t="str">
            <v>No mercado</v>
          </cell>
          <cell r="R3878">
            <v>29.760860999999998</v>
          </cell>
          <cell r="S3878">
            <v>0</v>
          </cell>
          <cell r="T3878">
            <v>0</v>
          </cell>
          <cell r="U3878">
            <v>29.760861369999997</v>
          </cell>
          <cell r="V3878">
            <v>0</v>
          </cell>
          <cell r="W3878">
            <v>0</v>
          </cell>
          <cell r="X3878">
            <v>29.760861000000002</v>
          </cell>
          <cell r="Y3878">
            <v>0</v>
          </cell>
          <cell r="Z3878">
            <v>0</v>
          </cell>
          <cell r="AA3878"/>
          <cell r="AB3878"/>
          <cell r="AC3878"/>
          <cell r="AD3878"/>
          <cell r="AE3878"/>
          <cell r="AF3878"/>
          <cell r="AG3878"/>
          <cell r="AH3878"/>
          <cell r="AI3878"/>
          <cell r="AJ3878"/>
          <cell r="AK3878"/>
          <cell r="AL3878"/>
        </row>
        <row r="3879">
          <cell r="D3879" t="str">
            <v>USD</v>
          </cell>
          <cell r="J3879" t="str">
            <v>CAF</v>
          </cell>
          <cell r="L3879" t="str">
            <v>TASA LIBO</v>
          </cell>
          <cell r="M3879" t="str">
            <v>Externa</v>
          </cell>
          <cell r="Q3879" t="str">
            <v>No mercado</v>
          </cell>
          <cell r="R3879">
            <v>31.55</v>
          </cell>
          <cell r="S3879">
            <v>0</v>
          </cell>
          <cell r="T3879">
            <v>0</v>
          </cell>
          <cell r="U3879">
            <v>31.55</v>
          </cell>
          <cell r="V3879">
            <v>0</v>
          </cell>
          <cell r="W3879">
            <v>0</v>
          </cell>
          <cell r="X3879">
            <v>31.55</v>
          </cell>
          <cell r="Y3879">
            <v>0</v>
          </cell>
          <cell r="Z3879">
            <v>0</v>
          </cell>
          <cell r="AA3879"/>
          <cell r="AB3879"/>
          <cell r="AC3879"/>
          <cell r="AD3879"/>
          <cell r="AE3879"/>
          <cell r="AF3879"/>
          <cell r="AG3879"/>
          <cell r="AH3879"/>
          <cell r="AI3879"/>
          <cell r="AJ3879"/>
          <cell r="AK3879"/>
          <cell r="AL3879"/>
        </row>
        <row r="3880">
          <cell r="D3880" t="str">
            <v>USD</v>
          </cell>
          <cell r="J3880" t="str">
            <v>CAF</v>
          </cell>
          <cell r="L3880" t="str">
            <v>TASA LIBO</v>
          </cell>
          <cell r="M3880" t="str">
            <v>Externa</v>
          </cell>
          <cell r="Q3880" t="str">
            <v>No mercado</v>
          </cell>
          <cell r="R3880">
            <v>35.159077000000003</v>
          </cell>
          <cell r="S3880">
            <v>0</v>
          </cell>
          <cell r="T3880">
            <v>0</v>
          </cell>
          <cell r="U3880">
            <v>31.962797630000001</v>
          </cell>
          <cell r="V3880">
            <v>0</v>
          </cell>
          <cell r="W3880">
            <v>0</v>
          </cell>
          <cell r="X3880">
            <v>31.962797999999999</v>
          </cell>
          <cell r="Y3880">
            <v>0</v>
          </cell>
          <cell r="Z3880">
            <v>0</v>
          </cell>
          <cell r="AA3880"/>
          <cell r="AB3880"/>
          <cell r="AC3880"/>
          <cell r="AD3880"/>
          <cell r="AE3880"/>
          <cell r="AF3880"/>
          <cell r="AG3880"/>
          <cell r="AH3880"/>
          <cell r="AI3880"/>
          <cell r="AJ3880"/>
          <cell r="AK3880"/>
          <cell r="AL3880"/>
        </row>
        <row r="3881">
          <cell r="D3881" t="str">
            <v>USD</v>
          </cell>
          <cell r="J3881" t="str">
            <v>CAF</v>
          </cell>
          <cell r="L3881" t="str">
            <v>TASA LIBO</v>
          </cell>
          <cell r="M3881" t="str">
            <v>Externa</v>
          </cell>
          <cell r="Q3881" t="str">
            <v>No mercado</v>
          </cell>
          <cell r="R3881">
            <v>37.764958999999998</v>
          </cell>
          <cell r="S3881">
            <v>0</v>
          </cell>
          <cell r="T3881">
            <v>0</v>
          </cell>
          <cell r="U3881">
            <v>37.764959269999999</v>
          </cell>
          <cell r="V3881">
            <v>0</v>
          </cell>
          <cell r="W3881">
            <v>0</v>
          </cell>
          <cell r="X3881">
            <v>34.331780999999999</v>
          </cell>
          <cell r="Y3881">
            <v>0</v>
          </cell>
          <cell r="Z3881">
            <v>0</v>
          </cell>
          <cell r="AA3881"/>
          <cell r="AB3881"/>
          <cell r="AC3881"/>
          <cell r="AD3881"/>
          <cell r="AE3881"/>
          <cell r="AF3881"/>
          <cell r="AG3881"/>
          <cell r="AH3881"/>
          <cell r="AI3881"/>
          <cell r="AJ3881"/>
          <cell r="AK3881"/>
          <cell r="AL3881"/>
        </row>
        <row r="3882">
          <cell r="D3882" t="str">
            <v>USD</v>
          </cell>
          <cell r="J3882" t="str">
            <v>CAF</v>
          </cell>
          <cell r="L3882" t="str">
            <v>TASA LIBO</v>
          </cell>
          <cell r="M3882" t="str">
            <v>Externa</v>
          </cell>
          <cell r="Q3882" t="str">
            <v>No mercado</v>
          </cell>
          <cell r="R3882">
            <v>36.807358999999998</v>
          </cell>
          <cell r="S3882">
            <v>0</v>
          </cell>
          <cell r="T3882">
            <v>0</v>
          </cell>
          <cell r="U3882">
            <v>36.807359299999995</v>
          </cell>
          <cell r="V3882">
            <v>0</v>
          </cell>
          <cell r="W3882">
            <v>0</v>
          </cell>
          <cell r="X3882">
            <v>36.807358999999998</v>
          </cell>
          <cell r="Y3882">
            <v>0</v>
          </cell>
          <cell r="Z3882">
            <v>0</v>
          </cell>
          <cell r="AA3882"/>
          <cell r="AB3882"/>
          <cell r="AC3882"/>
          <cell r="AD3882"/>
          <cell r="AE3882"/>
          <cell r="AF3882"/>
          <cell r="AG3882"/>
          <cell r="AH3882"/>
          <cell r="AI3882"/>
          <cell r="AJ3882"/>
          <cell r="AK3882"/>
          <cell r="AL3882"/>
        </row>
        <row r="3883">
          <cell r="D3883" t="str">
            <v>USD</v>
          </cell>
          <cell r="J3883" t="str">
            <v>CAF</v>
          </cell>
          <cell r="L3883" t="str">
            <v>TASA LIBO</v>
          </cell>
          <cell r="M3883" t="str">
            <v>Externa</v>
          </cell>
          <cell r="Q3883" t="str">
            <v>No mercado</v>
          </cell>
          <cell r="R3883">
            <v>43.807474999999997</v>
          </cell>
          <cell r="S3883">
            <v>0</v>
          </cell>
          <cell r="T3883">
            <v>0</v>
          </cell>
          <cell r="U3883">
            <v>37.549264319999999</v>
          </cell>
          <cell r="V3883">
            <v>0</v>
          </cell>
          <cell r="W3883">
            <v>0</v>
          </cell>
          <cell r="X3883">
            <v>37.549264000000001</v>
          </cell>
          <cell r="Y3883">
            <v>0</v>
          </cell>
          <cell r="Z3883">
            <v>0</v>
          </cell>
          <cell r="AA3883"/>
          <cell r="AB3883"/>
          <cell r="AC3883"/>
          <cell r="AD3883"/>
          <cell r="AE3883"/>
          <cell r="AF3883"/>
          <cell r="AG3883"/>
          <cell r="AH3883"/>
          <cell r="AI3883"/>
          <cell r="AJ3883"/>
          <cell r="AK3883"/>
          <cell r="AL3883"/>
        </row>
        <row r="3884">
          <cell r="D3884" t="str">
            <v>USD</v>
          </cell>
          <cell r="J3884" t="str">
            <v>CAF</v>
          </cell>
          <cell r="L3884" t="str">
            <v>TASA LIBO</v>
          </cell>
          <cell r="M3884" t="str">
            <v>Externa</v>
          </cell>
          <cell r="Q3884" t="str">
            <v>No mercado</v>
          </cell>
          <cell r="R3884">
            <v>38.968581999999998</v>
          </cell>
          <cell r="S3884">
            <v>0</v>
          </cell>
          <cell r="T3884">
            <v>0</v>
          </cell>
          <cell r="U3884">
            <v>38.968581729999997</v>
          </cell>
          <cell r="V3884">
            <v>0</v>
          </cell>
          <cell r="W3884">
            <v>0</v>
          </cell>
          <cell r="X3884">
            <v>38.968582000000005</v>
          </cell>
          <cell r="Y3884">
            <v>0</v>
          </cell>
          <cell r="Z3884">
            <v>0</v>
          </cell>
          <cell r="AA3884"/>
          <cell r="AB3884"/>
          <cell r="AC3884"/>
          <cell r="AD3884"/>
          <cell r="AE3884"/>
          <cell r="AF3884"/>
          <cell r="AG3884"/>
          <cell r="AH3884"/>
          <cell r="AI3884"/>
          <cell r="AJ3884"/>
          <cell r="AK3884"/>
          <cell r="AL3884"/>
        </row>
        <row r="3885">
          <cell r="D3885" t="str">
            <v>USD</v>
          </cell>
          <cell r="J3885" t="str">
            <v>CAF</v>
          </cell>
          <cell r="L3885" t="str">
            <v>TASA LIBO</v>
          </cell>
          <cell r="M3885" t="str">
            <v>Externa</v>
          </cell>
          <cell r="Q3885" t="str">
            <v>No mercado</v>
          </cell>
          <cell r="R3885">
            <v>39.285713999999999</v>
          </cell>
          <cell r="S3885">
            <v>0</v>
          </cell>
          <cell r="T3885">
            <v>0</v>
          </cell>
          <cell r="U3885">
            <v>39.285714300000002</v>
          </cell>
          <cell r="V3885">
            <v>0</v>
          </cell>
          <cell r="W3885">
            <v>0</v>
          </cell>
          <cell r="X3885">
            <v>39.285713999999999</v>
          </cell>
          <cell r="Y3885">
            <v>0</v>
          </cell>
          <cell r="Z3885">
            <v>0</v>
          </cell>
          <cell r="AA3885"/>
          <cell r="AB3885"/>
          <cell r="AC3885"/>
          <cell r="AD3885"/>
          <cell r="AE3885"/>
          <cell r="AF3885"/>
          <cell r="AG3885"/>
          <cell r="AH3885"/>
          <cell r="AI3885"/>
          <cell r="AJ3885"/>
          <cell r="AK3885"/>
          <cell r="AL3885"/>
        </row>
        <row r="3886">
          <cell r="D3886" t="str">
            <v>USD</v>
          </cell>
          <cell r="J3886" t="str">
            <v>CAF</v>
          </cell>
          <cell r="L3886" t="str">
            <v>TASA LIBO</v>
          </cell>
          <cell r="M3886" t="str">
            <v>Externa</v>
          </cell>
          <cell r="Q3886" t="str">
            <v>No mercado</v>
          </cell>
          <cell r="R3886">
            <v>45.284256999999997</v>
          </cell>
          <cell r="S3886">
            <v>0</v>
          </cell>
          <cell r="T3886">
            <v>0</v>
          </cell>
          <cell r="U3886">
            <v>45.284257080000003</v>
          </cell>
          <cell r="V3886">
            <v>0</v>
          </cell>
          <cell r="W3886">
            <v>0</v>
          </cell>
          <cell r="X3886">
            <v>45.284256999999997</v>
          </cell>
          <cell r="Y3886">
            <v>0</v>
          </cell>
          <cell r="Z3886">
            <v>0</v>
          </cell>
          <cell r="AA3886"/>
          <cell r="AB3886"/>
          <cell r="AC3886"/>
          <cell r="AD3886"/>
          <cell r="AE3886"/>
          <cell r="AF3886"/>
          <cell r="AG3886"/>
          <cell r="AH3886"/>
          <cell r="AI3886"/>
          <cell r="AJ3886"/>
          <cell r="AK3886"/>
          <cell r="AL3886"/>
        </row>
        <row r="3887">
          <cell r="D3887" t="str">
            <v>USD</v>
          </cell>
          <cell r="J3887" t="str">
            <v>CAF</v>
          </cell>
          <cell r="L3887" t="str">
            <v>TASA LIBO</v>
          </cell>
          <cell r="M3887" t="str">
            <v>Externa</v>
          </cell>
          <cell r="Q3887" t="str">
            <v>No mercado</v>
          </cell>
          <cell r="R3887">
            <v>45.833333000000003</v>
          </cell>
          <cell r="S3887">
            <v>0</v>
          </cell>
          <cell r="T3887">
            <v>0</v>
          </cell>
          <cell r="U3887">
            <v>45.8333333</v>
          </cell>
          <cell r="V3887">
            <v>0</v>
          </cell>
          <cell r="W3887">
            <v>0</v>
          </cell>
          <cell r="X3887">
            <v>45.833332999999996</v>
          </cell>
          <cell r="Y3887">
            <v>0</v>
          </cell>
          <cell r="Z3887">
            <v>0</v>
          </cell>
          <cell r="AA3887"/>
          <cell r="AB3887"/>
          <cell r="AC3887"/>
          <cell r="AD3887"/>
          <cell r="AE3887"/>
          <cell r="AF3887"/>
          <cell r="AG3887"/>
          <cell r="AH3887"/>
          <cell r="AI3887"/>
          <cell r="AJ3887"/>
          <cell r="AK3887"/>
          <cell r="AL3887"/>
        </row>
        <row r="3888">
          <cell r="D3888" t="str">
            <v>USD</v>
          </cell>
          <cell r="J3888" t="str">
            <v>CAF</v>
          </cell>
          <cell r="L3888" t="str">
            <v>TASA LIBO</v>
          </cell>
          <cell r="M3888" t="str">
            <v>Externa</v>
          </cell>
          <cell r="Q3888" t="str">
            <v>No mercado</v>
          </cell>
          <cell r="R3888">
            <v>48.493952</v>
          </cell>
          <cell r="S3888">
            <v>0</v>
          </cell>
          <cell r="T3888">
            <v>0</v>
          </cell>
          <cell r="U3888">
            <v>49</v>
          </cell>
          <cell r="V3888">
            <v>0</v>
          </cell>
          <cell r="W3888">
            <v>0</v>
          </cell>
          <cell r="X3888">
            <v>49</v>
          </cell>
          <cell r="Y3888">
            <v>0</v>
          </cell>
          <cell r="Z3888">
            <v>0</v>
          </cell>
          <cell r="AA3888"/>
          <cell r="AB3888"/>
          <cell r="AC3888"/>
          <cell r="AD3888"/>
          <cell r="AE3888"/>
          <cell r="AF3888"/>
          <cell r="AG3888"/>
          <cell r="AH3888"/>
          <cell r="AI3888"/>
          <cell r="AJ3888"/>
          <cell r="AK3888"/>
          <cell r="AL3888"/>
        </row>
        <row r="3889">
          <cell r="D3889" t="str">
            <v>USD</v>
          </cell>
          <cell r="J3889" t="str">
            <v>CAF</v>
          </cell>
          <cell r="L3889" t="str">
            <v>TASA LIBO</v>
          </cell>
          <cell r="M3889" t="str">
            <v>Externa</v>
          </cell>
          <cell r="Q3889" t="str">
            <v>No mercado</v>
          </cell>
          <cell r="R3889">
            <v>49.437894999999997</v>
          </cell>
          <cell r="S3889">
            <v>0</v>
          </cell>
          <cell r="T3889">
            <v>0</v>
          </cell>
          <cell r="U3889">
            <v>49.437894560000004</v>
          </cell>
          <cell r="V3889">
            <v>0</v>
          </cell>
          <cell r="W3889">
            <v>0</v>
          </cell>
          <cell r="X3889">
            <v>49.437894999999997</v>
          </cell>
          <cell r="Y3889">
            <v>0</v>
          </cell>
          <cell r="Z3889">
            <v>0</v>
          </cell>
          <cell r="AA3889"/>
          <cell r="AB3889"/>
          <cell r="AC3889"/>
          <cell r="AD3889"/>
          <cell r="AE3889"/>
          <cell r="AF3889"/>
          <cell r="AG3889"/>
          <cell r="AH3889"/>
          <cell r="AI3889"/>
          <cell r="AJ3889"/>
          <cell r="AK3889"/>
          <cell r="AL3889"/>
        </row>
        <row r="3890">
          <cell r="D3890" t="str">
            <v>USD</v>
          </cell>
          <cell r="J3890" t="str">
            <v>CAF</v>
          </cell>
          <cell r="L3890" t="str">
            <v>TASA LIBO</v>
          </cell>
          <cell r="M3890" t="str">
            <v>Externa</v>
          </cell>
          <cell r="Q3890" t="str">
            <v>No mercado</v>
          </cell>
          <cell r="R3890">
            <v>47.4</v>
          </cell>
          <cell r="S3890">
            <v>0</v>
          </cell>
          <cell r="T3890">
            <v>0</v>
          </cell>
          <cell r="U3890">
            <v>49.9</v>
          </cell>
          <cell r="V3890">
            <v>0</v>
          </cell>
          <cell r="W3890">
            <v>0</v>
          </cell>
          <cell r="X3890">
            <v>49.9</v>
          </cell>
          <cell r="Y3890">
            <v>0</v>
          </cell>
          <cell r="Z3890">
            <v>0</v>
          </cell>
          <cell r="AA3890"/>
          <cell r="AB3890"/>
          <cell r="AC3890"/>
          <cell r="AD3890"/>
          <cell r="AE3890"/>
          <cell r="AF3890"/>
          <cell r="AG3890"/>
          <cell r="AH3890"/>
          <cell r="AI3890"/>
          <cell r="AJ3890"/>
          <cell r="AK3890"/>
          <cell r="AL3890"/>
        </row>
        <row r="3891">
          <cell r="D3891" t="str">
            <v>USD</v>
          </cell>
          <cell r="J3891" t="str">
            <v>CAF</v>
          </cell>
          <cell r="L3891" t="str">
            <v>TASA LIBO</v>
          </cell>
          <cell r="M3891" t="str">
            <v>Externa</v>
          </cell>
          <cell r="Q3891" t="str">
            <v>No mercado</v>
          </cell>
          <cell r="R3891">
            <v>50.714286000000001</v>
          </cell>
          <cell r="S3891">
            <v>0</v>
          </cell>
          <cell r="T3891">
            <v>0</v>
          </cell>
          <cell r="U3891">
            <v>50.714285759999996</v>
          </cell>
          <cell r="V3891">
            <v>0</v>
          </cell>
          <cell r="W3891">
            <v>0</v>
          </cell>
          <cell r="X3891">
            <v>50.714286000000001</v>
          </cell>
          <cell r="Y3891">
            <v>0</v>
          </cell>
          <cell r="Z3891">
            <v>0</v>
          </cell>
          <cell r="AA3891"/>
          <cell r="AB3891"/>
          <cell r="AC3891"/>
          <cell r="AD3891"/>
          <cell r="AE3891"/>
          <cell r="AF3891"/>
          <cell r="AG3891"/>
          <cell r="AH3891"/>
          <cell r="AI3891"/>
          <cell r="AJ3891"/>
          <cell r="AK3891"/>
          <cell r="AL3891"/>
        </row>
        <row r="3892">
          <cell r="D3892" t="str">
            <v>USD</v>
          </cell>
          <cell r="J3892" t="str">
            <v>CAF</v>
          </cell>
          <cell r="L3892" t="str">
            <v>TASA LIBO</v>
          </cell>
          <cell r="M3892" t="str">
            <v>Externa</v>
          </cell>
          <cell r="Q3892" t="str">
            <v>No mercado</v>
          </cell>
          <cell r="R3892">
            <v>55.478124999999999</v>
          </cell>
          <cell r="S3892">
            <v>0</v>
          </cell>
          <cell r="T3892">
            <v>0</v>
          </cell>
          <cell r="U3892">
            <v>57.478124999999999</v>
          </cell>
          <cell r="V3892">
            <v>0</v>
          </cell>
          <cell r="W3892">
            <v>0</v>
          </cell>
          <cell r="X3892">
            <v>53.779582999999995</v>
          </cell>
          <cell r="Y3892">
            <v>0</v>
          </cell>
          <cell r="Z3892">
            <v>0</v>
          </cell>
          <cell r="AA3892"/>
          <cell r="AB3892"/>
          <cell r="AC3892"/>
          <cell r="AD3892"/>
          <cell r="AE3892"/>
          <cell r="AF3892"/>
          <cell r="AG3892"/>
          <cell r="AH3892"/>
          <cell r="AI3892"/>
          <cell r="AJ3892"/>
          <cell r="AK3892"/>
          <cell r="AL3892"/>
        </row>
        <row r="3893">
          <cell r="D3893" t="str">
            <v>USD</v>
          </cell>
          <cell r="J3893" t="str">
            <v>CAF</v>
          </cell>
          <cell r="L3893" t="str">
            <v>TASA LIBO</v>
          </cell>
          <cell r="M3893" t="str">
            <v>Externa</v>
          </cell>
          <cell r="Q3893" t="str">
            <v>No mercado</v>
          </cell>
          <cell r="R3893">
            <v>54.564700999999999</v>
          </cell>
          <cell r="S3893">
            <v>0</v>
          </cell>
          <cell r="T3893">
            <v>0</v>
          </cell>
          <cell r="U3893">
            <v>54.564701309999997</v>
          </cell>
          <cell r="V3893">
            <v>0</v>
          </cell>
          <cell r="W3893">
            <v>0</v>
          </cell>
          <cell r="X3893">
            <v>54.564700999999999</v>
          </cell>
          <cell r="Y3893">
            <v>0</v>
          </cell>
          <cell r="Z3893">
            <v>0</v>
          </cell>
          <cell r="AA3893"/>
          <cell r="AB3893"/>
          <cell r="AC3893"/>
          <cell r="AD3893"/>
          <cell r="AE3893"/>
          <cell r="AF3893"/>
          <cell r="AG3893"/>
          <cell r="AH3893"/>
          <cell r="AI3893"/>
          <cell r="AJ3893"/>
          <cell r="AK3893"/>
          <cell r="AL3893"/>
        </row>
        <row r="3894">
          <cell r="D3894" t="str">
            <v>USD</v>
          </cell>
          <cell r="J3894" t="str">
            <v>CAF</v>
          </cell>
          <cell r="L3894" t="str">
            <v>TASA LIBO</v>
          </cell>
          <cell r="M3894" t="str">
            <v>Externa</v>
          </cell>
          <cell r="Q3894" t="str">
            <v>No mercado</v>
          </cell>
          <cell r="R3894">
            <v>56.171014</v>
          </cell>
          <cell r="S3894">
            <v>0</v>
          </cell>
          <cell r="T3894">
            <v>0</v>
          </cell>
          <cell r="U3894">
            <v>56.171013840000001</v>
          </cell>
          <cell r="V3894">
            <v>0</v>
          </cell>
          <cell r="W3894">
            <v>0</v>
          </cell>
          <cell r="X3894">
            <v>56.171014</v>
          </cell>
          <cell r="Y3894">
            <v>0</v>
          </cell>
          <cell r="Z3894">
            <v>0</v>
          </cell>
          <cell r="AA3894"/>
          <cell r="AB3894"/>
          <cell r="AC3894"/>
          <cell r="AD3894"/>
          <cell r="AE3894"/>
          <cell r="AF3894"/>
          <cell r="AG3894"/>
          <cell r="AH3894"/>
          <cell r="AI3894"/>
          <cell r="AJ3894"/>
          <cell r="AK3894"/>
          <cell r="AL3894"/>
        </row>
        <row r="3895">
          <cell r="D3895" t="str">
            <v>USD</v>
          </cell>
          <cell r="J3895" t="str">
            <v>CAF</v>
          </cell>
          <cell r="L3895" t="str">
            <v>TASA LIBO</v>
          </cell>
          <cell r="M3895" t="str">
            <v>Externa</v>
          </cell>
          <cell r="Q3895" t="str">
            <v>No mercado</v>
          </cell>
          <cell r="R3895">
            <v>67.982151999999999</v>
          </cell>
          <cell r="S3895">
            <v>0</v>
          </cell>
          <cell r="T3895">
            <v>0</v>
          </cell>
          <cell r="U3895">
            <v>67.625141150000005</v>
          </cell>
          <cell r="V3895">
            <v>0</v>
          </cell>
          <cell r="W3895">
            <v>0</v>
          </cell>
          <cell r="X3895">
            <v>67.625140999999999</v>
          </cell>
          <cell r="Y3895">
            <v>0</v>
          </cell>
          <cell r="Z3895">
            <v>0</v>
          </cell>
          <cell r="AA3895"/>
          <cell r="AB3895"/>
          <cell r="AC3895"/>
          <cell r="AD3895"/>
          <cell r="AE3895"/>
          <cell r="AF3895"/>
          <cell r="AG3895"/>
          <cell r="AH3895"/>
          <cell r="AI3895"/>
          <cell r="AJ3895"/>
          <cell r="AK3895"/>
          <cell r="AL3895"/>
        </row>
        <row r="3896">
          <cell r="D3896" t="str">
            <v>USD</v>
          </cell>
          <cell r="J3896" t="str">
            <v>CAF</v>
          </cell>
          <cell r="L3896" t="str">
            <v>TASA LIBO</v>
          </cell>
          <cell r="M3896" t="str">
            <v>Externa</v>
          </cell>
          <cell r="Q3896" t="str">
            <v>No mercado</v>
          </cell>
          <cell r="R3896">
            <v>80.769231000000005</v>
          </cell>
          <cell r="S3896">
            <v>0</v>
          </cell>
          <cell r="T3896">
            <v>0</v>
          </cell>
          <cell r="U3896">
            <v>80.769230739999998</v>
          </cell>
          <cell r="V3896">
            <v>0</v>
          </cell>
          <cell r="W3896">
            <v>0</v>
          </cell>
          <cell r="X3896">
            <v>69.230768999999995</v>
          </cell>
          <cell r="Y3896">
            <v>0</v>
          </cell>
          <cell r="Z3896">
            <v>0</v>
          </cell>
          <cell r="AA3896"/>
          <cell r="AB3896"/>
          <cell r="AC3896"/>
          <cell r="AD3896"/>
          <cell r="AE3896"/>
          <cell r="AF3896"/>
          <cell r="AG3896"/>
          <cell r="AH3896"/>
          <cell r="AI3896"/>
          <cell r="AJ3896"/>
          <cell r="AK3896"/>
          <cell r="AL3896"/>
        </row>
        <row r="3897">
          <cell r="D3897" t="str">
            <v>USD</v>
          </cell>
          <cell r="J3897" t="str">
            <v>CAF</v>
          </cell>
          <cell r="L3897" t="str">
            <v>TASA LIBO</v>
          </cell>
          <cell r="M3897" t="str">
            <v>Externa</v>
          </cell>
          <cell r="Q3897" t="str">
            <v>No mercado</v>
          </cell>
          <cell r="R3897">
            <v>89.090908999999996</v>
          </cell>
          <cell r="S3897">
            <v>0</v>
          </cell>
          <cell r="T3897">
            <v>0</v>
          </cell>
          <cell r="U3897">
            <v>89.090909119999992</v>
          </cell>
          <cell r="V3897">
            <v>0</v>
          </cell>
          <cell r="W3897">
            <v>0</v>
          </cell>
          <cell r="X3897">
            <v>89.090908999999996</v>
          </cell>
          <cell r="Y3897">
            <v>0</v>
          </cell>
          <cell r="Z3897">
            <v>0</v>
          </cell>
          <cell r="AA3897"/>
          <cell r="AB3897"/>
          <cell r="AC3897"/>
          <cell r="AD3897"/>
          <cell r="AE3897"/>
          <cell r="AF3897"/>
          <cell r="AG3897"/>
          <cell r="AH3897"/>
          <cell r="AI3897"/>
          <cell r="AJ3897"/>
          <cell r="AK3897"/>
          <cell r="AL3897"/>
        </row>
        <row r="3898">
          <cell r="D3898" t="str">
            <v>USD</v>
          </cell>
          <cell r="J3898" t="str">
            <v>CAF</v>
          </cell>
          <cell r="L3898" t="str">
            <v>TASA LIBO</v>
          </cell>
          <cell r="M3898" t="str">
            <v>Externa</v>
          </cell>
          <cell r="Q3898" t="str">
            <v>No mercado</v>
          </cell>
          <cell r="R3898">
            <v>96.454363999999998</v>
          </cell>
          <cell r="S3898">
            <v>0</v>
          </cell>
          <cell r="T3898">
            <v>0</v>
          </cell>
          <cell r="U3898">
            <v>96.454364360000014</v>
          </cell>
          <cell r="V3898">
            <v>0</v>
          </cell>
          <cell r="W3898">
            <v>0</v>
          </cell>
          <cell r="X3898">
            <v>94.694364000000007</v>
          </cell>
          <cell r="Y3898">
            <v>0</v>
          </cell>
          <cell r="Z3898">
            <v>0</v>
          </cell>
          <cell r="AA3898"/>
          <cell r="AB3898"/>
          <cell r="AC3898"/>
          <cell r="AD3898"/>
          <cell r="AE3898"/>
          <cell r="AF3898"/>
          <cell r="AG3898"/>
          <cell r="AH3898"/>
          <cell r="AI3898"/>
          <cell r="AJ3898"/>
          <cell r="AK3898"/>
          <cell r="AL3898"/>
        </row>
        <row r="3899">
          <cell r="D3899" t="str">
            <v>USD</v>
          </cell>
          <cell r="J3899" t="str">
            <v>CAF</v>
          </cell>
          <cell r="L3899" t="str">
            <v>TASA LIBO</v>
          </cell>
          <cell r="M3899" t="str">
            <v>Externa</v>
          </cell>
          <cell r="Q3899" t="str">
            <v>No mercado</v>
          </cell>
          <cell r="R3899">
            <v>95.016949999999994</v>
          </cell>
          <cell r="S3899">
            <v>0</v>
          </cell>
          <cell r="T3899">
            <v>0</v>
          </cell>
          <cell r="U3899">
            <v>95.016949729999993</v>
          </cell>
          <cell r="V3899">
            <v>0</v>
          </cell>
          <cell r="W3899">
            <v>0</v>
          </cell>
          <cell r="X3899">
            <v>95.016949999999994</v>
          </cell>
          <cell r="Y3899">
            <v>0</v>
          </cell>
          <cell r="Z3899">
            <v>0</v>
          </cell>
          <cell r="AA3899"/>
          <cell r="AB3899"/>
          <cell r="AC3899"/>
          <cell r="AD3899"/>
          <cell r="AE3899"/>
          <cell r="AF3899"/>
          <cell r="AG3899"/>
          <cell r="AH3899"/>
          <cell r="AI3899"/>
          <cell r="AJ3899"/>
          <cell r="AK3899"/>
          <cell r="AL3899"/>
        </row>
        <row r="3900">
          <cell r="D3900" t="str">
            <v>USD</v>
          </cell>
          <cell r="J3900" t="str">
            <v>CAF</v>
          </cell>
          <cell r="L3900" t="str">
            <v>TASA LIBO</v>
          </cell>
          <cell r="M3900" t="str">
            <v>Externa</v>
          </cell>
          <cell r="Q3900" t="str">
            <v>No mercado</v>
          </cell>
          <cell r="R3900">
            <v>100</v>
          </cell>
          <cell r="S3900">
            <v>0</v>
          </cell>
          <cell r="T3900">
            <v>0</v>
          </cell>
          <cell r="U3900">
            <v>100</v>
          </cell>
          <cell r="V3900">
            <v>0</v>
          </cell>
          <cell r="W3900">
            <v>0</v>
          </cell>
          <cell r="X3900">
            <v>100</v>
          </cell>
          <cell r="Y3900">
            <v>0</v>
          </cell>
          <cell r="Z3900">
            <v>0</v>
          </cell>
          <cell r="AA3900"/>
          <cell r="AB3900"/>
          <cell r="AC3900"/>
          <cell r="AD3900"/>
          <cell r="AE3900"/>
          <cell r="AF3900"/>
          <cell r="AG3900"/>
          <cell r="AH3900"/>
          <cell r="AI3900"/>
          <cell r="AJ3900"/>
          <cell r="AK3900"/>
          <cell r="AL3900"/>
        </row>
        <row r="3901">
          <cell r="D3901" t="str">
            <v>USD</v>
          </cell>
          <cell r="J3901" t="str">
            <v>CAF</v>
          </cell>
          <cell r="L3901" t="str">
            <v>TASA LIBO</v>
          </cell>
          <cell r="M3901" t="str">
            <v>Externa</v>
          </cell>
          <cell r="Q3901" t="str">
            <v>No mercado</v>
          </cell>
          <cell r="R3901">
            <v>105.870619</v>
          </cell>
          <cell r="S3901">
            <v>0</v>
          </cell>
          <cell r="T3901">
            <v>0</v>
          </cell>
          <cell r="U3901">
            <v>105.87061939</v>
          </cell>
          <cell r="V3901">
            <v>0</v>
          </cell>
          <cell r="W3901">
            <v>0</v>
          </cell>
          <cell r="X3901">
            <v>105.870619</v>
          </cell>
          <cell r="Y3901">
            <v>0</v>
          </cell>
          <cell r="Z3901">
            <v>0</v>
          </cell>
          <cell r="AA3901"/>
          <cell r="AB3901"/>
          <cell r="AC3901"/>
          <cell r="AD3901"/>
          <cell r="AE3901"/>
          <cell r="AF3901"/>
          <cell r="AG3901"/>
          <cell r="AH3901"/>
          <cell r="AI3901"/>
          <cell r="AJ3901"/>
          <cell r="AK3901"/>
          <cell r="AL3901"/>
        </row>
        <row r="3902">
          <cell r="D3902" t="str">
            <v>USD</v>
          </cell>
          <cell r="J3902" t="str">
            <v>CAF</v>
          </cell>
          <cell r="L3902" t="str">
            <v>TASA LIBO</v>
          </cell>
          <cell r="M3902" t="str">
            <v>Externa</v>
          </cell>
          <cell r="Q3902" t="str">
            <v>No mercado</v>
          </cell>
          <cell r="R3902">
            <v>150</v>
          </cell>
          <cell r="S3902">
            <v>0</v>
          </cell>
          <cell r="T3902">
            <v>0</v>
          </cell>
          <cell r="U3902">
            <v>150</v>
          </cell>
          <cell r="V3902">
            <v>0</v>
          </cell>
          <cell r="W3902">
            <v>0</v>
          </cell>
          <cell r="X3902">
            <v>150</v>
          </cell>
          <cell r="Y3902">
            <v>0</v>
          </cell>
          <cell r="Z3902">
            <v>0</v>
          </cell>
          <cell r="AA3902"/>
          <cell r="AB3902"/>
          <cell r="AC3902"/>
          <cell r="AD3902"/>
          <cell r="AE3902"/>
          <cell r="AF3902"/>
          <cell r="AG3902"/>
          <cell r="AH3902"/>
          <cell r="AI3902"/>
          <cell r="AJ3902"/>
          <cell r="AK3902"/>
          <cell r="AL3902"/>
        </row>
        <row r="3903">
          <cell r="D3903" t="str">
            <v>USD</v>
          </cell>
          <cell r="J3903" t="str">
            <v>CAF</v>
          </cell>
          <cell r="L3903" t="str">
            <v>TASA LIBO</v>
          </cell>
          <cell r="M3903" t="str">
            <v>Externa</v>
          </cell>
          <cell r="Q3903" t="str">
            <v>No mercado</v>
          </cell>
          <cell r="R3903">
            <v>150</v>
          </cell>
          <cell r="S3903">
            <v>0</v>
          </cell>
          <cell r="T3903">
            <v>0</v>
          </cell>
          <cell r="U3903">
            <v>150</v>
          </cell>
          <cell r="V3903">
            <v>0</v>
          </cell>
          <cell r="W3903">
            <v>0</v>
          </cell>
          <cell r="X3903">
            <v>150</v>
          </cell>
          <cell r="Y3903">
            <v>0</v>
          </cell>
          <cell r="Z3903">
            <v>0</v>
          </cell>
          <cell r="AA3903"/>
          <cell r="AB3903"/>
          <cell r="AC3903"/>
          <cell r="AD3903"/>
          <cell r="AE3903"/>
          <cell r="AF3903"/>
          <cell r="AG3903"/>
          <cell r="AH3903"/>
          <cell r="AI3903"/>
          <cell r="AJ3903"/>
          <cell r="AK3903"/>
          <cell r="AL3903"/>
        </row>
        <row r="3904">
          <cell r="D3904" t="str">
            <v>USD</v>
          </cell>
          <cell r="J3904" t="str">
            <v>CAF</v>
          </cell>
          <cell r="L3904" t="str">
            <v>TASA LIBO</v>
          </cell>
          <cell r="M3904" t="str">
            <v>Externa</v>
          </cell>
          <cell r="Q3904" t="str">
            <v>No mercado</v>
          </cell>
          <cell r="R3904">
            <v>141.49610200000001</v>
          </cell>
          <cell r="S3904">
            <v>0</v>
          </cell>
          <cell r="T3904">
            <v>0</v>
          </cell>
          <cell r="U3904">
            <v>151.49610204000001</v>
          </cell>
          <cell r="V3904">
            <v>0</v>
          </cell>
          <cell r="W3904">
            <v>0</v>
          </cell>
          <cell r="X3904">
            <v>151.49610200000001</v>
          </cell>
          <cell r="Y3904">
            <v>0</v>
          </cell>
          <cell r="Z3904">
            <v>0</v>
          </cell>
          <cell r="AA3904"/>
          <cell r="AB3904"/>
          <cell r="AC3904"/>
          <cell r="AD3904"/>
          <cell r="AE3904"/>
          <cell r="AF3904"/>
          <cell r="AG3904"/>
          <cell r="AH3904"/>
          <cell r="AI3904"/>
          <cell r="AJ3904"/>
          <cell r="AK3904"/>
          <cell r="AL3904"/>
        </row>
        <row r="3905">
          <cell r="D3905" t="str">
            <v>USD</v>
          </cell>
          <cell r="J3905" t="str">
            <v>CAF</v>
          </cell>
          <cell r="L3905" t="str">
            <v>TASA LIBO</v>
          </cell>
          <cell r="M3905" t="str">
            <v>Externa</v>
          </cell>
          <cell r="Q3905" t="str">
            <v>No mercado</v>
          </cell>
          <cell r="R3905">
            <v>166.383599</v>
          </cell>
          <cell r="S3905">
            <v>0</v>
          </cell>
          <cell r="T3905">
            <v>0</v>
          </cell>
          <cell r="U3905">
            <v>166.38359925</v>
          </cell>
          <cell r="V3905">
            <v>0</v>
          </cell>
          <cell r="W3905">
            <v>0</v>
          </cell>
          <cell r="X3905">
            <v>166.38359899999998</v>
          </cell>
          <cell r="Y3905">
            <v>0</v>
          </cell>
          <cell r="Z3905">
            <v>0</v>
          </cell>
          <cell r="AA3905"/>
          <cell r="AB3905"/>
          <cell r="AC3905"/>
          <cell r="AD3905"/>
          <cell r="AE3905"/>
          <cell r="AF3905"/>
          <cell r="AG3905"/>
          <cell r="AH3905"/>
          <cell r="AI3905"/>
          <cell r="AJ3905"/>
          <cell r="AK3905"/>
          <cell r="AL3905"/>
        </row>
        <row r="3906">
          <cell r="D3906" t="str">
            <v>USD</v>
          </cell>
          <cell r="J3906" t="str">
            <v>CAF</v>
          </cell>
          <cell r="L3906" t="str">
            <v>TASA LIBO</v>
          </cell>
          <cell r="M3906" t="str">
            <v>Externa</v>
          </cell>
          <cell r="Q3906" t="str">
            <v>No mercado</v>
          </cell>
          <cell r="R3906">
            <v>205.992063</v>
          </cell>
          <cell r="S3906">
            <v>0</v>
          </cell>
          <cell r="T3906">
            <v>0</v>
          </cell>
          <cell r="U3906">
            <v>205.99206348000001</v>
          </cell>
          <cell r="V3906">
            <v>0</v>
          </cell>
          <cell r="W3906">
            <v>0</v>
          </cell>
          <cell r="X3906">
            <v>197.40906099999998</v>
          </cell>
          <cell r="Y3906">
            <v>0</v>
          </cell>
          <cell r="Z3906">
            <v>0</v>
          </cell>
          <cell r="AA3906"/>
          <cell r="AB3906"/>
          <cell r="AC3906"/>
          <cell r="AD3906"/>
          <cell r="AE3906"/>
          <cell r="AF3906"/>
          <cell r="AG3906"/>
          <cell r="AH3906"/>
          <cell r="AI3906"/>
          <cell r="AJ3906"/>
          <cell r="AK3906"/>
          <cell r="AL3906"/>
        </row>
        <row r="3907">
          <cell r="D3907" t="str">
            <v>USD</v>
          </cell>
          <cell r="J3907" t="str">
            <v>CAF</v>
          </cell>
          <cell r="L3907" t="str">
            <v>TASA LIBO</v>
          </cell>
          <cell r="M3907" t="str">
            <v>Externa</v>
          </cell>
          <cell r="Q3907" t="str">
            <v>No mercado</v>
          </cell>
          <cell r="R3907">
            <v>270.83333299999998</v>
          </cell>
          <cell r="S3907">
            <v>0</v>
          </cell>
          <cell r="T3907">
            <v>0</v>
          </cell>
          <cell r="U3907">
            <v>270.83333336999999</v>
          </cell>
          <cell r="V3907">
            <v>0</v>
          </cell>
          <cell r="W3907">
            <v>0</v>
          </cell>
          <cell r="X3907">
            <v>270.83333299999998</v>
          </cell>
          <cell r="Y3907">
            <v>0</v>
          </cell>
          <cell r="Z3907">
            <v>0</v>
          </cell>
          <cell r="AA3907"/>
          <cell r="AB3907"/>
          <cell r="AC3907"/>
          <cell r="AD3907"/>
          <cell r="AE3907"/>
          <cell r="AF3907"/>
          <cell r="AG3907"/>
          <cell r="AH3907"/>
          <cell r="AI3907"/>
          <cell r="AJ3907"/>
          <cell r="AK3907"/>
          <cell r="AL3907"/>
        </row>
        <row r="3908">
          <cell r="D3908" t="str">
            <v>USD</v>
          </cell>
          <cell r="J3908" t="str">
            <v>CAF</v>
          </cell>
          <cell r="L3908" t="str">
            <v>TASA LIBO</v>
          </cell>
          <cell r="M3908" t="str">
            <v>Externa</v>
          </cell>
          <cell r="Q3908" t="str">
            <v>No mercado</v>
          </cell>
          <cell r="R3908">
            <v>314.54756099999997</v>
          </cell>
          <cell r="S3908">
            <v>0</v>
          </cell>
          <cell r="T3908">
            <v>0</v>
          </cell>
          <cell r="U3908">
            <v>344.55085283</v>
          </cell>
          <cell r="V3908">
            <v>0</v>
          </cell>
          <cell r="W3908">
            <v>0</v>
          </cell>
          <cell r="X3908">
            <v>367.25061299999999</v>
          </cell>
          <cell r="Y3908">
            <v>0</v>
          </cell>
          <cell r="Z3908">
            <v>0</v>
          </cell>
          <cell r="AA3908"/>
          <cell r="AB3908"/>
          <cell r="AC3908"/>
          <cell r="AD3908"/>
          <cell r="AE3908"/>
          <cell r="AF3908"/>
          <cell r="AG3908"/>
          <cell r="AH3908"/>
          <cell r="AI3908"/>
          <cell r="AJ3908"/>
          <cell r="AK3908"/>
          <cell r="AL3908"/>
        </row>
        <row r="3909">
          <cell r="D3909" t="str">
            <v>USD</v>
          </cell>
          <cell r="J3909" t="str">
            <v>CAF</v>
          </cell>
          <cell r="L3909" t="str">
            <v>TASA LIBO</v>
          </cell>
          <cell r="M3909" t="str">
            <v>Externa</v>
          </cell>
          <cell r="Q3909" t="str">
            <v>No mercado</v>
          </cell>
          <cell r="R3909">
            <v>505</v>
          </cell>
          <cell r="S3909">
            <v>0</v>
          </cell>
          <cell r="T3909">
            <v>0</v>
          </cell>
          <cell r="U3909">
            <v>505</v>
          </cell>
          <cell r="V3909">
            <v>0</v>
          </cell>
          <cell r="W3909">
            <v>0</v>
          </cell>
          <cell r="X3909">
            <v>605</v>
          </cell>
          <cell r="Y3909">
            <v>0</v>
          </cell>
          <cell r="Z3909">
            <v>0</v>
          </cell>
          <cell r="AA3909"/>
          <cell r="AB3909"/>
          <cell r="AC3909"/>
          <cell r="AD3909"/>
          <cell r="AE3909"/>
          <cell r="AF3909"/>
          <cell r="AG3909"/>
          <cell r="AH3909"/>
          <cell r="AI3909"/>
          <cell r="AJ3909"/>
          <cell r="AK3909"/>
          <cell r="AL3909"/>
        </row>
        <row r="3910">
          <cell r="D3910" t="str">
            <v>EUR</v>
          </cell>
          <cell r="J3910" t="str">
            <v>FIDA</v>
          </cell>
          <cell r="L3910" t="str">
            <v>TASA LIBO</v>
          </cell>
          <cell r="M3910" t="str">
            <v>Externa</v>
          </cell>
          <cell r="Q3910" t="str">
            <v>No mercado</v>
          </cell>
          <cell r="R3910">
            <v>1.5914520000000001</v>
          </cell>
          <cell r="S3910">
            <v>0</v>
          </cell>
          <cell r="T3910">
            <v>0</v>
          </cell>
          <cell r="U3910">
            <v>1.5512465369999999</v>
          </cell>
          <cell r="V3910">
            <v>0</v>
          </cell>
          <cell r="W3910">
            <v>0</v>
          </cell>
          <cell r="X3910">
            <v>1.538462</v>
          </cell>
          <cell r="Y3910">
            <v>0</v>
          </cell>
          <cell r="Z3910">
            <v>0</v>
          </cell>
          <cell r="AA3910"/>
          <cell r="AB3910"/>
          <cell r="AC3910"/>
          <cell r="AD3910"/>
          <cell r="AE3910"/>
          <cell r="AF3910"/>
          <cell r="AG3910"/>
          <cell r="AH3910"/>
          <cell r="AI3910"/>
          <cell r="AJ3910"/>
          <cell r="AK3910"/>
          <cell r="AL3910"/>
        </row>
        <row r="3911">
          <cell r="D3911" t="str">
            <v>USD</v>
          </cell>
          <cell r="J3911" t="str">
            <v>FIDA</v>
          </cell>
          <cell r="L3911" t="str">
            <v>TASA LIBO</v>
          </cell>
          <cell r="M3911" t="str">
            <v>Externa</v>
          </cell>
          <cell r="Q3911" t="str">
            <v>No mercado</v>
          </cell>
          <cell r="R3911">
            <v>2.5</v>
          </cell>
          <cell r="S3911">
            <v>0</v>
          </cell>
          <cell r="T3911">
            <v>0</v>
          </cell>
          <cell r="U3911">
            <v>2.5</v>
          </cell>
          <cell r="V3911">
            <v>0</v>
          </cell>
          <cell r="W3911">
            <v>0</v>
          </cell>
          <cell r="X3911">
            <v>2.5</v>
          </cell>
          <cell r="Y3911">
            <v>0</v>
          </cell>
          <cell r="Z3911">
            <v>0</v>
          </cell>
          <cell r="AA3911"/>
          <cell r="AB3911"/>
          <cell r="AC3911"/>
          <cell r="AD3911"/>
          <cell r="AE3911"/>
          <cell r="AF3911"/>
          <cell r="AG3911"/>
          <cell r="AH3911"/>
          <cell r="AI3911"/>
          <cell r="AJ3911"/>
          <cell r="AK3911"/>
          <cell r="AL3911"/>
        </row>
        <row r="3912">
          <cell r="D3912" t="str">
            <v>USD</v>
          </cell>
          <cell r="J3912" t="str">
            <v>FONPLATA</v>
          </cell>
          <cell r="L3912" t="str">
            <v>TASA LIBO</v>
          </cell>
          <cell r="M3912" t="str">
            <v>Externa</v>
          </cell>
          <cell r="Q3912" t="str">
            <v>No mercado</v>
          </cell>
          <cell r="R3912">
            <v>0.29153499999999999</v>
          </cell>
          <cell r="S3912">
            <v>0</v>
          </cell>
          <cell r="T3912">
            <v>0</v>
          </cell>
          <cell r="U3912">
            <v>0.29153476</v>
          </cell>
          <cell r="V3912">
            <v>0</v>
          </cell>
          <cell r="W3912">
            <v>0</v>
          </cell>
          <cell r="X3912">
            <v>0</v>
          </cell>
          <cell r="Y3912">
            <v>0</v>
          </cell>
          <cell r="Z3912">
            <v>0</v>
          </cell>
          <cell r="AA3912"/>
          <cell r="AB3912"/>
          <cell r="AC3912"/>
          <cell r="AD3912"/>
          <cell r="AE3912"/>
          <cell r="AF3912"/>
          <cell r="AG3912"/>
          <cell r="AH3912"/>
          <cell r="AI3912"/>
          <cell r="AJ3912"/>
          <cell r="AK3912"/>
          <cell r="AL3912"/>
        </row>
        <row r="3913">
          <cell r="D3913" t="str">
            <v>USD</v>
          </cell>
          <cell r="J3913" t="str">
            <v>FONPLATA</v>
          </cell>
          <cell r="L3913" t="str">
            <v>TASA LIBO</v>
          </cell>
          <cell r="M3913" t="str">
            <v>Externa</v>
          </cell>
          <cell r="Q3913" t="str">
            <v>No mercado</v>
          </cell>
          <cell r="R3913">
            <v>8.7133000000000002E-2</v>
          </cell>
          <cell r="S3913">
            <v>0</v>
          </cell>
          <cell r="T3913">
            <v>0</v>
          </cell>
          <cell r="U3913">
            <v>8.7133329999999995E-2</v>
          </cell>
          <cell r="V3913">
            <v>0</v>
          </cell>
          <cell r="W3913">
            <v>0</v>
          </cell>
          <cell r="X3913">
            <v>8.2209999999999991E-2</v>
          </cell>
          <cell r="Y3913">
            <v>0</v>
          </cell>
          <cell r="Z3913">
            <v>0</v>
          </cell>
          <cell r="AA3913"/>
          <cell r="AB3913"/>
          <cell r="AC3913"/>
          <cell r="AD3913"/>
          <cell r="AE3913"/>
          <cell r="AF3913"/>
          <cell r="AG3913"/>
          <cell r="AH3913"/>
          <cell r="AI3913"/>
          <cell r="AJ3913"/>
          <cell r="AK3913"/>
          <cell r="AL3913"/>
        </row>
        <row r="3914">
          <cell r="D3914" t="str">
            <v>USD</v>
          </cell>
          <cell r="J3914" t="str">
            <v>FONPLATA</v>
          </cell>
          <cell r="L3914" t="str">
            <v>TASA LIBO</v>
          </cell>
          <cell r="M3914" t="str">
            <v>Externa</v>
          </cell>
          <cell r="Q3914" t="str">
            <v>No mercado</v>
          </cell>
          <cell r="R3914">
            <v>0.46021899999999999</v>
          </cell>
          <cell r="S3914">
            <v>0</v>
          </cell>
          <cell r="T3914">
            <v>0</v>
          </cell>
          <cell r="U3914">
            <v>0.46021899999999999</v>
          </cell>
          <cell r="V3914">
            <v>0</v>
          </cell>
          <cell r="W3914">
            <v>0</v>
          </cell>
          <cell r="X3914">
            <v>0.46021899999999999</v>
          </cell>
          <cell r="Y3914">
            <v>0</v>
          </cell>
          <cell r="Z3914">
            <v>0</v>
          </cell>
          <cell r="AA3914"/>
          <cell r="AB3914"/>
          <cell r="AC3914"/>
          <cell r="AD3914"/>
          <cell r="AE3914"/>
          <cell r="AF3914"/>
          <cell r="AG3914"/>
          <cell r="AH3914"/>
          <cell r="AI3914"/>
          <cell r="AJ3914"/>
          <cell r="AK3914"/>
          <cell r="AL3914"/>
        </row>
        <row r="3915">
          <cell r="D3915" t="str">
            <v>USD</v>
          </cell>
          <cell r="J3915" t="str">
            <v>FONPLATA</v>
          </cell>
          <cell r="L3915" t="str">
            <v>TASA LIBO</v>
          </cell>
          <cell r="M3915" t="str">
            <v>Externa</v>
          </cell>
          <cell r="Q3915" t="str">
            <v>No mercado</v>
          </cell>
          <cell r="R3915">
            <v>0.65135600000000005</v>
          </cell>
          <cell r="S3915">
            <v>0</v>
          </cell>
          <cell r="T3915">
            <v>0</v>
          </cell>
          <cell r="U3915">
            <v>0.65301039999999999</v>
          </cell>
          <cell r="V3915">
            <v>0</v>
          </cell>
          <cell r="W3915">
            <v>0</v>
          </cell>
          <cell r="X3915">
            <v>0.65300999999999998</v>
          </cell>
          <cell r="Y3915">
            <v>0</v>
          </cell>
          <cell r="Z3915">
            <v>0</v>
          </cell>
          <cell r="AA3915"/>
          <cell r="AB3915"/>
          <cell r="AC3915"/>
          <cell r="AD3915"/>
          <cell r="AE3915"/>
          <cell r="AF3915"/>
          <cell r="AG3915"/>
          <cell r="AH3915"/>
          <cell r="AI3915"/>
          <cell r="AJ3915"/>
          <cell r="AK3915"/>
          <cell r="AL3915"/>
        </row>
        <row r="3916">
          <cell r="D3916" t="str">
            <v>USD</v>
          </cell>
          <cell r="J3916" t="str">
            <v>FONPLATA</v>
          </cell>
          <cell r="L3916" t="str">
            <v>TASA LIBO</v>
          </cell>
          <cell r="M3916" t="str">
            <v>Externa</v>
          </cell>
          <cell r="Q3916" t="str">
            <v>No mercado</v>
          </cell>
          <cell r="R3916">
            <v>1.145111</v>
          </cell>
          <cell r="S3916">
            <v>0</v>
          </cell>
          <cell r="T3916">
            <v>0</v>
          </cell>
          <cell r="U3916">
            <v>1.14511111</v>
          </cell>
          <cell r="V3916">
            <v>0</v>
          </cell>
          <cell r="W3916">
            <v>0</v>
          </cell>
          <cell r="X3916">
            <v>1.1451110000000002</v>
          </cell>
          <cell r="Y3916">
            <v>0</v>
          </cell>
          <cell r="Z3916">
            <v>0</v>
          </cell>
          <cell r="AA3916"/>
          <cell r="AB3916"/>
          <cell r="AC3916"/>
          <cell r="AD3916"/>
          <cell r="AE3916"/>
          <cell r="AF3916"/>
          <cell r="AG3916"/>
          <cell r="AH3916"/>
          <cell r="AI3916"/>
          <cell r="AJ3916"/>
          <cell r="AK3916"/>
          <cell r="AL3916"/>
        </row>
        <row r="3917">
          <cell r="D3917" t="str">
            <v>USD</v>
          </cell>
          <cell r="J3917" t="str">
            <v>FONPLATA</v>
          </cell>
          <cell r="L3917" t="str">
            <v>TASA LIBO</v>
          </cell>
          <cell r="M3917" t="str">
            <v>Externa</v>
          </cell>
          <cell r="Q3917" t="str">
            <v>No mercado</v>
          </cell>
          <cell r="R3917">
            <v>1.1633309999999999</v>
          </cell>
          <cell r="S3917">
            <v>0</v>
          </cell>
          <cell r="T3917">
            <v>0</v>
          </cell>
          <cell r="U3917">
            <v>1.1633313700000001</v>
          </cell>
          <cell r="V3917">
            <v>0</v>
          </cell>
          <cell r="W3917">
            <v>0</v>
          </cell>
          <cell r="X3917">
            <v>1.1633309999999999</v>
          </cell>
          <cell r="Y3917">
            <v>0</v>
          </cell>
          <cell r="Z3917">
            <v>0</v>
          </cell>
          <cell r="AA3917"/>
          <cell r="AB3917"/>
          <cell r="AC3917"/>
          <cell r="AD3917"/>
          <cell r="AE3917"/>
          <cell r="AF3917"/>
          <cell r="AG3917"/>
          <cell r="AH3917"/>
          <cell r="AI3917"/>
          <cell r="AJ3917"/>
          <cell r="AK3917"/>
          <cell r="AL3917"/>
        </row>
        <row r="3918">
          <cell r="D3918" t="str">
            <v>USD</v>
          </cell>
          <cell r="J3918" t="str">
            <v>FONPLATA</v>
          </cell>
          <cell r="L3918" t="str">
            <v>TASA LIBO</v>
          </cell>
          <cell r="M3918" t="str">
            <v>Externa</v>
          </cell>
          <cell r="Q3918" t="str">
            <v>No mercado</v>
          </cell>
          <cell r="R3918">
            <v>2.0909589999999998</v>
          </cell>
          <cell r="S3918">
            <v>0</v>
          </cell>
          <cell r="T3918">
            <v>0</v>
          </cell>
          <cell r="U3918">
            <v>2.0909589400000002</v>
          </cell>
          <cell r="V3918">
            <v>0</v>
          </cell>
          <cell r="W3918">
            <v>0</v>
          </cell>
          <cell r="X3918">
            <v>1.9959149999999999</v>
          </cell>
          <cell r="Y3918">
            <v>0</v>
          </cell>
          <cell r="Z3918">
            <v>0</v>
          </cell>
          <cell r="AA3918"/>
          <cell r="AB3918"/>
          <cell r="AC3918"/>
          <cell r="AD3918"/>
          <cell r="AE3918"/>
          <cell r="AF3918"/>
          <cell r="AG3918"/>
          <cell r="AH3918"/>
          <cell r="AI3918"/>
          <cell r="AJ3918"/>
          <cell r="AK3918"/>
          <cell r="AL3918"/>
        </row>
        <row r="3919">
          <cell r="D3919" t="str">
            <v>USD</v>
          </cell>
          <cell r="J3919" t="str">
            <v>FONPLATA</v>
          </cell>
          <cell r="L3919" t="str">
            <v>TASA LIBO</v>
          </cell>
          <cell r="M3919" t="str">
            <v>Externa</v>
          </cell>
          <cell r="Q3919" t="str">
            <v>No mercado</v>
          </cell>
          <cell r="R3919">
            <v>2.140444</v>
          </cell>
          <cell r="S3919">
            <v>0</v>
          </cell>
          <cell r="T3919">
            <v>0</v>
          </cell>
          <cell r="U3919">
            <v>2.14044444</v>
          </cell>
          <cell r="V3919">
            <v>0</v>
          </cell>
          <cell r="W3919">
            <v>0</v>
          </cell>
          <cell r="X3919">
            <v>2.140444</v>
          </cell>
          <cell r="Y3919">
            <v>0</v>
          </cell>
          <cell r="Z3919">
            <v>0</v>
          </cell>
          <cell r="AA3919"/>
          <cell r="AB3919"/>
          <cell r="AC3919"/>
          <cell r="AD3919"/>
          <cell r="AE3919"/>
          <cell r="AF3919"/>
          <cell r="AG3919"/>
          <cell r="AH3919"/>
          <cell r="AI3919"/>
          <cell r="AJ3919"/>
          <cell r="AK3919"/>
          <cell r="AL3919"/>
        </row>
        <row r="3920">
          <cell r="D3920" t="str">
            <v>USD</v>
          </cell>
          <cell r="J3920" t="str">
            <v>FONPLATA</v>
          </cell>
          <cell r="L3920" t="str">
            <v>TASA LIBO</v>
          </cell>
          <cell r="M3920" t="str">
            <v>Externa</v>
          </cell>
          <cell r="Q3920" t="str">
            <v>No mercado</v>
          </cell>
          <cell r="R3920">
            <v>2.3181820000000002</v>
          </cell>
          <cell r="S3920">
            <v>0</v>
          </cell>
          <cell r="T3920">
            <v>0</v>
          </cell>
          <cell r="U3920">
            <v>2.3181817799999997</v>
          </cell>
          <cell r="V3920">
            <v>0</v>
          </cell>
          <cell r="W3920">
            <v>0</v>
          </cell>
          <cell r="X3920">
            <v>2.3181819999999997</v>
          </cell>
          <cell r="Y3920">
            <v>0</v>
          </cell>
          <cell r="Z3920">
            <v>0</v>
          </cell>
          <cell r="AA3920"/>
          <cell r="AB3920"/>
          <cell r="AC3920"/>
          <cell r="AD3920"/>
          <cell r="AE3920"/>
          <cell r="AF3920"/>
          <cell r="AG3920"/>
          <cell r="AH3920"/>
          <cell r="AI3920"/>
          <cell r="AJ3920"/>
          <cell r="AK3920"/>
          <cell r="AL3920"/>
        </row>
        <row r="3921">
          <cell r="D3921" t="str">
            <v>USD</v>
          </cell>
          <cell r="J3921" t="str">
            <v>FONPLATA</v>
          </cell>
          <cell r="L3921" t="str">
            <v>TASA LIBO</v>
          </cell>
          <cell r="M3921" t="str">
            <v>Externa</v>
          </cell>
          <cell r="Q3921" t="str">
            <v>No mercado</v>
          </cell>
          <cell r="R3921">
            <v>2.3918849999999998</v>
          </cell>
          <cell r="S3921">
            <v>0</v>
          </cell>
          <cell r="T3921">
            <v>0</v>
          </cell>
          <cell r="U3921">
            <v>2.3918849300000002</v>
          </cell>
          <cell r="V3921">
            <v>0</v>
          </cell>
          <cell r="W3921">
            <v>0</v>
          </cell>
          <cell r="X3921">
            <v>2.3918850000000003</v>
          </cell>
          <cell r="Y3921">
            <v>0</v>
          </cell>
          <cell r="Z3921">
            <v>0</v>
          </cell>
          <cell r="AA3921"/>
          <cell r="AB3921"/>
          <cell r="AC3921"/>
          <cell r="AD3921"/>
          <cell r="AE3921"/>
          <cell r="AF3921"/>
          <cell r="AG3921"/>
          <cell r="AH3921"/>
          <cell r="AI3921"/>
          <cell r="AJ3921"/>
          <cell r="AK3921"/>
          <cell r="AL3921"/>
        </row>
        <row r="3922">
          <cell r="D3922" t="str">
            <v>USD</v>
          </cell>
          <cell r="J3922" t="str">
            <v>FONPLATA</v>
          </cell>
          <cell r="L3922" t="str">
            <v>TASA LIBO</v>
          </cell>
          <cell r="M3922" t="str">
            <v>Externa</v>
          </cell>
          <cell r="Q3922" t="str">
            <v>No mercado</v>
          </cell>
          <cell r="R3922">
            <v>2.8008130000000002</v>
          </cell>
          <cell r="S3922">
            <v>0</v>
          </cell>
          <cell r="T3922">
            <v>0</v>
          </cell>
          <cell r="U3922">
            <v>2.80081253</v>
          </cell>
          <cell r="V3922">
            <v>0</v>
          </cell>
          <cell r="W3922">
            <v>0</v>
          </cell>
          <cell r="X3922">
            <v>2.8008130000000002</v>
          </cell>
          <cell r="Y3922">
            <v>0</v>
          </cell>
          <cell r="Z3922">
            <v>0</v>
          </cell>
          <cell r="AA3922"/>
          <cell r="AB3922"/>
          <cell r="AC3922"/>
          <cell r="AD3922"/>
          <cell r="AE3922"/>
          <cell r="AF3922"/>
          <cell r="AG3922"/>
          <cell r="AH3922"/>
          <cell r="AI3922"/>
          <cell r="AJ3922"/>
          <cell r="AK3922"/>
          <cell r="AL3922"/>
        </row>
        <row r="3923">
          <cell r="D3923" t="str">
            <v>USD</v>
          </cell>
          <cell r="J3923" t="str">
            <v>FONPLATA</v>
          </cell>
          <cell r="L3923" t="str">
            <v>TASA LIBO</v>
          </cell>
          <cell r="M3923" t="str">
            <v>Externa</v>
          </cell>
          <cell r="Q3923" t="str">
            <v>No mercado</v>
          </cell>
          <cell r="R3923">
            <v>3.3654630000000001</v>
          </cell>
          <cell r="S3923">
            <v>0</v>
          </cell>
          <cell r="T3923">
            <v>0</v>
          </cell>
          <cell r="U3923">
            <v>3.3654634900000002</v>
          </cell>
          <cell r="V3923">
            <v>0</v>
          </cell>
          <cell r="W3923">
            <v>0</v>
          </cell>
          <cell r="X3923">
            <v>3.3654630000000001</v>
          </cell>
          <cell r="Y3923">
            <v>0</v>
          </cell>
          <cell r="Z3923">
            <v>0</v>
          </cell>
          <cell r="AA3923"/>
          <cell r="AB3923"/>
          <cell r="AC3923"/>
          <cell r="AD3923"/>
          <cell r="AE3923"/>
          <cell r="AF3923"/>
          <cell r="AG3923"/>
          <cell r="AH3923"/>
          <cell r="AI3923"/>
          <cell r="AJ3923"/>
          <cell r="AK3923"/>
          <cell r="AL3923"/>
        </row>
        <row r="3924">
          <cell r="D3924" t="str">
            <v>USD</v>
          </cell>
          <cell r="J3924" t="str">
            <v>FONPLATA</v>
          </cell>
          <cell r="L3924" t="str">
            <v>TASA LIBO</v>
          </cell>
          <cell r="M3924" t="str">
            <v>Externa</v>
          </cell>
          <cell r="Q3924" t="str">
            <v>No mercado</v>
          </cell>
          <cell r="R3924">
            <v>4.0277459999999996</v>
          </cell>
          <cell r="S3924">
            <v>0</v>
          </cell>
          <cell r="T3924">
            <v>0</v>
          </cell>
          <cell r="U3924">
            <v>4.0277460999999999</v>
          </cell>
          <cell r="V3924">
            <v>0</v>
          </cell>
          <cell r="W3924">
            <v>0</v>
          </cell>
          <cell r="X3924">
            <v>4.0277460000000005</v>
          </cell>
          <cell r="Y3924">
            <v>0</v>
          </cell>
          <cell r="Z3924">
            <v>0</v>
          </cell>
          <cell r="AA3924"/>
          <cell r="AB3924"/>
          <cell r="AC3924"/>
          <cell r="AD3924"/>
          <cell r="AE3924"/>
          <cell r="AF3924"/>
          <cell r="AG3924"/>
          <cell r="AH3924"/>
          <cell r="AI3924"/>
          <cell r="AJ3924"/>
          <cell r="AK3924"/>
          <cell r="AL3924"/>
        </row>
        <row r="3925">
          <cell r="D3925" t="str">
            <v>USD</v>
          </cell>
          <cell r="J3925" t="str">
            <v>FONPLATA</v>
          </cell>
          <cell r="L3925" t="str">
            <v>TASA LIBO</v>
          </cell>
          <cell r="M3925" t="str">
            <v>Externa</v>
          </cell>
          <cell r="Q3925" t="str">
            <v>No mercado</v>
          </cell>
          <cell r="R3925">
            <v>0</v>
          </cell>
          <cell r="S3925">
            <v>0</v>
          </cell>
          <cell r="T3925">
            <v>0</v>
          </cell>
          <cell r="U3925">
            <v>4.32</v>
          </cell>
          <cell r="V3925">
            <v>0</v>
          </cell>
          <cell r="W3925">
            <v>0</v>
          </cell>
          <cell r="X3925">
            <v>4.32</v>
          </cell>
          <cell r="Y3925">
            <v>0</v>
          </cell>
          <cell r="Z3925">
            <v>0</v>
          </cell>
          <cell r="AA3925"/>
          <cell r="AB3925"/>
          <cell r="AC3925"/>
          <cell r="AD3925"/>
          <cell r="AE3925"/>
          <cell r="AF3925"/>
          <cell r="AG3925"/>
          <cell r="AH3925"/>
          <cell r="AI3925"/>
          <cell r="AJ3925"/>
          <cell r="AK3925"/>
          <cell r="AL3925"/>
        </row>
        <row r="3926">
          <cell r="D3926" t="str">
            <v>USD</v>
          </cell>
          <cell r="J3926" t="str">
            <v>FONPLATA</v>
          </cell>
          <cell r="L3926" t="str">
            <v>TASA LIBO</v>
          </cell>
          <cell r="M3926" t="str">
            <v>Externa</v>
          </cell>
          <cell r="Q3926" t="str">
            <v>No mercado</v>
          </cell>
          <cell r="R3926">
            <v>0.80433299999999996</v>
          </cell>
          <cell r="S3926">
            <v>0</v>
          </cell>
          <cell r="T3926">
            <v>0</v>
          </cell>
          <cell r="U3926">
            <v>1.11409454</v>
          </cell>
          <cell r="V3926">
            <v>0</v>
          </cell>
          <cell r="W3926">
            <v>0</v>
          </cell>
          <cell r="X3926">
            <v>4.3968040000000004</v>
          </cell>
          <cell r="Y3926">
            <v>0</v>
          </cell>
          <cell r="Z3926">
            <v>0</v>
          </cell>
          <cell r="AA3926"/>
          <cell r="AB3926"/>
          <cell r="AC3926"/>
          <cell r="AD3926"/>
          <cell r="AE3926"/>
          <cell r="AF3926"/>
          <cell r="AG3926"/>
          <cell r="AH3926"/>
          <cell r="AI3926"/>
          <cell r="AJ3926"/>
          <cell r="AK3926"/>
          <cell r="AL3926"/>
        </row>
        <row r="3927">
          <cell r="D3927" t="str">
            <v>USD</v>
          </cell>
          <cell r="J3927" t="str">
            <v>FONPLATA</v>
          </cell>
          <cell r="L3927" t="str">
            <v>TASA LIBO</v>
          </cell>
          <cell r="M3927" t="str">
            <v>Externa</v>
          </cell>
          <cell r="Q3927" t="str">
            <v>No mercado</v>
          </cell>
          <cell r="R3927">
            <v>15.349678000000001</v>
          </cell>
          <cell r="S3927">
            <v>0</v>
          </cell>
          <cell r="T3927">
            <v>0</v>
          </cell>
          <cell r="U3927">
            <v>15.349678449999999</v>
          </cell>
          <cell r="V3927">
            <v>0</v>
          </cell>
          <cell r="W3927">
            <v>0</v>
          </cell>
          <cell r="X3927">
            <v>15.349677999999999</v>
          </cell>
          <cell r="Y3927">
            <v>0</v>
          </cell>
          <cell r="Z3927">
            <v>0</v>
          </cell>
          <cell r="AA3927"/>
          <cell r="AB3927"/>
          <cell r="AC3927"/>
          <cell r="AD3927"/>
          <cell r="AE3927"/>
          <cell r="AF3927"/>
          <cell r="AG3927"/>
          <cell r="AH3927"/>
          <cell r="AI3927"/>
          <cell r="AJ3927"/>
          <cell r="AK3927"/>
          <cell r="AL3927"/>
        </row>
        <row r="3928">
          <cell r="D3928" t="str">
            <v>USD</v>
          </cell>
          <cell r="J3928" t="str">
            <v>FONPLATA</v>
          </cell>
          <cell r="L3928" t="str">
            <v>TASA LIBO</v>
          </cell>
          <cell r="M3928" t="str">
            <v>Externa</v>
          </cell>
          <cell r="Q3928" t="str">
            <v>No mercado</v>
          </cell>
          <cell r="R3928">
            <v>19.548179999999999</v>
          </cell>
          <cell r="S3928">
            <v>0</v>
          </cell>
          <cell r="T3928">
            <v>0</v>
          </cell>
          <cell r="U3928">
            <v>19.548180460000001</v>
          </cell>
          <cell r="V3928">
            <v>0</v>
          </cell>
          <cell r="W3928">
            <v>0</v>
          </cell>
          <cell r="X3928">
            <v>19.548179999999999</v>
          </cell>
          <cell r="Y3928">
            <v>0</v>
          </cell>
          <cell r="Z3928">
            <v>0</v>
          </cell>
          <cell r="AA3928"/>
          <cell r="AB3928"/>
          <cell r="AC3928"/>
          <cell r="AD3928"/>
          <cell r="AE3928"/>
          <cell r="AF3928"/>
          <cell r="AG3928"/>
          <cell r="AH3928"/>
          <cell r="AI3928"/>
          <cell r="AJ3928"/>
          <cell r="AK3928"/>
          <cell r="AL3928"/>
        </row>
        <row r="3929">
          <cell r="D3929" t="str">
            <v>USD</v>
          </cell>
          <cell r="J3929" t="str">
            <v>FONPLATA</v>
          </cell>
          <cell r="L3929" t="str">
            <v>TASA LIBO</v>
          </cell>
          <cell r="M3929" t="str">
            <v>Externa</v>
          </cell>
          <cell r="Q3929" t="str">
            <v>No mercado</v>
          </cell>
          <cell r="R3929">
            <v>20</v>
          </cell>
          <cell r="S3929">
            <v>0</v>
          </cell>
          <cell r="T3929">
            <v>0</v>
          </cell>
          <cell r="U3929">
            <v>20</v>
          </cell>
          <cell r="V3929">
            <v>0</v>
          </cell>
          <cell r="W3929">
            <v>0</v>
          </cell>
          <cell r="X3929">
            <v>20</v>
          </cell>
          <cell r="Y3929">
            <v>0</v>
          </cell>
          <cell r="Z3929">
            <v>0</v>
          </cell>
          <cell r="AA3929"/>
          <cell r="AB3929"/>
          <cell r="AC3929"/>
          <cell r="AD3929"/>
          <cell r="AE3929"/>
          <cell r="AF3929"/>
          <cell r="AG3929"/>
          <cell r="AH3929"/>
          <cell r="AI3929"/>
          <cell r="AJ3929"/>
          <cell r="AK3929"/>
          <cell r="AL3929"/>
        </row>
        <row r="3930">
          <cell r="D3930" t="str">
            <v>USD</v>
          </cell>
          <cell r="J3930" t="str">
            <v>FONPLATA</v>
          </cell>
          <cell r="L3930" t="str">
            <v>TASA LIBO</v>
          </cell>
          <cell r="M3930" t="str">
            <v>Externa</v>
          </cell>
          <cell r="Q3930" t="str">
            <v>No mercado</v>
          </cell>
          <cell r="R3930">
            <v>20</v>
          </cell>
          <cell r="S3930">
            <v>0</v>
          </cell>
          <cell r="T3930">
            <v>0</v>
          </cell>
          <cell r="U3930">
            <v>20</v>
          </cell>
          <cell r="V3930">
            <v>0</v>
          </cell>
          <cell r="W3930">
            <v>0</v>
          </cell>
          <cell r="X3930">
            <v>20</v>
          </cell>
          <cell r="Y3930">
            <v>0</v>
          </cell>
          <cell r="Z3930">
            <v>0</v>
          </cell>
          <cell r="AA3930"/>
          <cell r="AB3930"/>
          <cell r="AC3930"/>
          <cell r="AD3930"/>
          <cell r="AE3930"/>
          <cell r="AF3930"/>
          <cell r="AG3930"/>
          <cell r="AH3930"/>
          <cell r="AI3930"/>
          <cell r="AJ3930"/>
          <cell r="AK3930"/>
          <cell r="AL3930"/>
        </row>
        <row r="3931">
          <cell r="D3931" t="str">
            <v>USD</v>
          </cell>
          <cell r="J3931" t="str">
            <v>FONPLATA</v>
          </cell>
          <cell r="L3931" t="str">
            <v>TASA LIBO</v>
          </cell>
          <cell r="M3931" t="str">
            <v>Externa</v>
          </cell>
          <cell r="Q3931" t="str">
            <v>No mercado</v>
          </cell>
          <cell r="R3931">
            <v>18.390471000000002</v>
          </cell>
          <cell r="S3931">
            <v>0</v>
          </cell>
          <cell r="T3931">
            <v>0</v>
          </cell>
          <cell r="U3931">
            <v>19.679030439999998</v>
          </cell>
          <cell r="V3931">
            <v>0</v>
          </cell>
          <cell r="W3931">
            <v>0</v>
          </cell>
          <cell r="X3931">
            <v>20.696580999999998</v>
          </cell>
          <cell r="Y3931">
            <v>0</v>
          </cell>
          <cell r="Z3931">
            <v>0</v>
          </cell>
          <cell r="AA3931"/>
          <cell r="AB3931"/>
          <cell r="AC3931"/>
          <cell r="AD3931"/>
          <cell r="AE3931"/>
          <cell r="AF3931"/>
          <cell r="AG3931"/>
          <cell r="AH3931"/>
          <cell r="AI3931"/>
          <cell r="AJ3931"/>
          <cell r="AK3931"/>
          <cell r="AL3931"/>
        </row>
        <row r="3932">
          <cell r="D3932" t="str">
            <v>USD</v>
          </cell>
          <cell r="J3932" t="str">
            <v>FONPLATA</v>
          </cell>
          <cell r="L3932" t="str">
            <v>TASA LIBO</v>
          </cell>
          <cell r="M3932" t="str">
            <v>Externa</v>
          </cell>
          <cell r="Q3932" t="str">
            <v>No mercado</v>
          </cell>
          <cell r="R3932">
            <v>38.047021999999998</v>
          </cell>
          <cell r="S3932">
            <v>0</v>
          </cell>
          <cell r="T3932">
            <v>0</v>
          </cell>
          <cell r="U3932">
            <v>36.044546879999999</v>
          </cell>
          <cell r="V3932">
            <v>0</v>
          </cell>
          <cell r="W3932">
            <v>0</v>
          </cell>
          <cell r="X3932">
            <v>36.044547000000001</v>
          </cell>
          <cell r="Y3932">
            <v>0</v>
          </cell>
          <cell r="Z3932">
            <v>0</v>
          </cell>
          <cell r="AA3932"/>
          <cell r="AB3932"/>
          <cell r="AC3932"/>
          <cell r="AD3932"/>
          <cell r="AE3932"/>
          <cell r="AF3932"/>
          <cell r="AG3932"/>
          <cell r="AH3932"/>
          <cell r="AI3932"/>
          <cell r="AJ3932"/>
          <cell r="AK3932"/>
          <cell r="AL3932"/>
        </row>
        <row r="3933">
          <cell r="D3933" t="str">
            <v>USD</v>
          </cell>
          <cell r="J3933" t="str">
            <v>FONPLATA</v>
          </cell>
          <cell r="L3933" t="str">
            <v>TASA LIBO</v>
          </cell>
          <cell r="M3933" t="str">
            <v>Externa</v>
          </cell>
          <cell r="Q3933" t="str">
            <v>No mercado</v>
          </cell>
          <cell r="R3933">
            <v>49.73</v>
          </cell>
          <cell r="S3933">
            <v>0</v>
          </cell>
          <cell r="T3933">
            <v>0</v>
          </cell>
          <cell r="U3933">
            <v>49.73</v>
          </cell>
          <cell r="V3933">
            <v>0</v>
          </cell>
          <cell r="W3933">
            <v>0</v>
          </cell>
          <cell r="X3933">
            <v>49.73</v>
          </cell>
          <cell r="Y3933">
            <v>0</v>
          </cell>
          <cell r="Z3933">
            <v>0</v>
          </cell>
          <cell r="AA3933"/>
          <cell r="AB3933"/>
          <cell r="AC3933"/>
          <cell r="AD3933"/>
          <cell r="AE3933"/>
          <cell r="AF3933"/>
          <cell r="AG3933"/>
          <cell r="AH3933"/>
          <cell r="AI3933"/>
          <cell r="AJ3933"/>
          <cell r="AK3933"/>
          <cell r="AL3933"/>
        </row>
        <row r="3934">
          <cell r="D3934" t="str">
            <v>USD</v>
          </cell>
          <cell r="J3934" t="str">
            <v>REPO</v>
          </cell>
          <cell r="L3934" t="str">
            <v>TASA LIBO</v>
          </cell>
          <cell r="M3934" t="str">
            <v>Argentina</v>
          </cell>
          <cell r="Q3934" t="str">
            <v>No mercado</v>
          </cell>
          <cell r="R3934">
            <v>9.9999999999999995E-7</v>
          </cell>
          <cell r="S3934">
            <v>0</v>
          </cell>
          <cell r="T3934">
            <v>0</v>
          </cell>
          <cell r="U3934">
            <v>9.9999999999999995E-7</v>
          </cell>
          <cell r="V3934">
            <v>0</v>
          </cell>
          <cell r="W3934">
            <v>0</v>
          </cell>
          <cell r="X3934">
            <v>9.9999999999999995E-7</v>
          </cell>
          <cell r="Y3934">
            <v>0</v>
          </cell>
          <cell r="Z3934">
            <v>0</v>
          </cell>
          <cell r="AA3934"/>
          <cell r="AB3934"/>
          <cell r="AC3934"/>
          <cell r="AD3934"/>
          <cell r="AE3934"/>
          <cell r="AF3934"/>
          <cell r="AG3934"/>
          <cell r="AH3934"/>
          <cell r="AI3934"/>
          <cell r="AJ3934"/>
          <cell r="AK3934"/>
          <cell r="AL3934"/>
        </row>
        <row r="3935">
          <cell r="D3935" t="str">
            <v>USD</v>
          </cell>
          <cell r="J3935" t="str">
            <v>REPO</v>
          </cell>
          <cell r="L3935" t="str">
            <v>TASA LIBO</v>
          </cell>
          <cell r="M3935" t="str">
            <v>Argentina</v>
          </cell>
          <cell r="Q3935" t="str">
            <v>No mercado</v>
          </cell>
          <cell r="R3935">
            <v>9.9999999999999995E-7</v>
          </cell>
          <cell r="S3935">
            <v>0</v>
          </cell>
          <cell r="T3935">
            <v>0</v>
          </cell>
          <cell r="U3935">
            <v>9.9999999999999995E-7</v>
          </cell>
          <cell r="V3935">
            <v>0</v>
          </cell>
          <cell r="W3935">
            <v>0</v>
          </cell>
          <cell r="X3935">
            <v>9.9999999999999995E-7</v>
          </cell>
          <cell r="Y3935">
            <v>0</v>
          </cell>
          <cell r="Z3935">
            <v>0</v>
          </cell>
          <cell r="AA3935"/>
          <cell r="AB3935"/>
          <cell r="AC3935"/>
          <cell r="AD3935"/>
          <cell r="AE3935"/>
          <cell r="AF3935"/>
          <cell r="AG3935"/>
          <cell r="AH3935"/>
          <cell r="AI3935"/>
          <cell r="AJ3935"/>
          <cell r="AK3935"/>
          <cell r="AL3935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E"/>
      <sheetName val="B"/>
      <sheetName val="transfer"/>
      <sheetName val="C"/>
      <sheetName val="SimInp1"/>
      <sheetName val="ModDef"/>
      <sheetName val="Model"/>
      <sheetName val="Parque Automotor"/>
      <sheetName val="country name lookup"/>
      <sheetName val="table1"/>
      <sheetName val="Cuadro5"/>
      <sheetName val="C Summary"/>
      <sheetName val="GR罠ICO DE FONDO POR AFILIADO"/>
      <sheetName val="fondo_promedio"/>
      <sheetName val="GRÁFICO_DE_FONDO_POR_AFILIADO"/>
      <sheetName val="Bench - 99"/>
      <sheetName val="CoefStocks"/>
      <sheetName val="SIGADE"/>
      <sheetName val="IN_Bond_instrument"/>
      <sheetName val="Table 1 (summary)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Datos Caja"/>
      <sheetName val="Capitalizacion"/>
      <sheetName val="Titulo x Pais"/>
      <sheetName val="% Residual"/>
      <sheetName val="Current"/>
    </sheetNames>
    <sheetDataSet>
      <sheetData sheetId="0" refreshError="1">
        <row r="2">
          <cell r="A2" t="str">
            <v xml:space="preserve"> - Valores Residuales Actualizados en millones de dólares -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</row>
        <row r="3">
          <cell r="E3" t="str">
            <v>DATOS ORIGINALES SIN REVISAR</v>
          </cell>
          <cell r="AT3" t="str">
            <v>ojo: no está implementada la pesificación</v>
          </cell>
        </row>
        <row r="4">
          <cell r="A4" t="str">
            <v>DNCI</v>
          </cell>
          <cell r="B4" t="str">
            <v>COD CAJA</v>
          </cell>
          <cell r="C4" t="str">
            <v>ESPECIE</v>
          </cell>
          <cell r="D4" t="str">
            <v>CAP INT</v>
          </cell>
          <cell r="E4">
            <v>33603</v>
          </cell>
          <cell r="F4">
            <v>33694</v>
          </cell>
          <cell r="G4">
            <v>33785</v>
          </cell>
          <cell r="H4">
            <v>33877</v>
          </cell>
          <cell r="I4">
            <v>33969</v>
          </cell>
          <cell r="J4">
            <v>34059</v>
          </cell>
          <cell r="K4">
            <v>34150</v>
          </cell>
          <cell r="L4">
            <v>34242</v>
          </cell>
          <cell r="M4">
            <v>34334</v>
          </cell>
          <cell r="N4">
            <v>34424</v>
          </cell>
          <cell r="O4">
            <v>34515</v>
          </cell>
          <cell r="P4">
            <v>34607</v>
          </cell>
          <cell r="Q4">
            <v>34699</v>
          </cell>
          <cell r="R4">
            <v>34789</v>
          </cell>
          <cell r="S4">
            <v>34880</v>
          </cell>
          <cell r="T4">
            <v>34972</v>
          </cell>
          <cell r="U4">
            <v>35064</v>
          </cell>
          <cell r="V4">
            <v>35155</v>
          </cell>
          <cell r="W4">
            <v>35246</v>
          </cell>
          <cell r="X4">
            <v>35338</v>
          </cell>
          <cell r="Y4">
            <v>35430</v>
          </cell>
          <cell r="Z4">
            <v>35520</v>
          </cell>
          <cell r="AA4">
            <v>35611</v>
          </cell>
          <cell r="AB4">
            <v>35703</v>
          </cell>
          <cell r="AC4">
            <v>35795</v>
          </cell>
          <cell r="AD4">
            <v>35885</v>
          </cell>
          <cell r="AE4">
            <v>35976</v>
          </cell>
          <cell r="AF4">
            <v>36068</v>
          </cell>
          <cell r="AG4">
            <v>36160</v>
          </cell>
          <cell r="AH4">
            <v>36250</v>
          </cell>
          <cell r="AI4">
            <v>36341</v>
          </cell>
          <cell r="AJ4">
            <v>36433</v>
          </cell>
          <cell r="AK4">
            <v>36525</v>
          </cell>
          <cell r="AL4">
            <v>36616</v>
          </cell>
          <cell r="AM4">
            <v>36707</v>
          </cell>
          <cell r="AN4">
            <v>36799</v>
          </cell>
          <cell r="AO4">
            <v>36891</v>
          </cell>
          <cell r="AP4">
            <v>36981</v>
          </cell>
          <cell r="AQ4">
            <v>37072</v>
          </cell>
          <cell r="AR4">
            <v>37164</v>
          </cell>
          <cell r="AS4">
            <v>37256</v>
          </cell>
          <cell r="AT4">
            <v>37346</v>
          </cell>
          <cell r="AU4">
            <v>37437</v>
          </cell>
        </row>
        <row r="5">
          <cell r="A5" t="str">
            <v>x</v>
          </cell>
          <cell r="B5">
            <v>2</v>
          </cell>
          <cell r="C5">
            <v>3</v>
          </cell>
          <cell r="D5">
            <v>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-3565.0425802064669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-5.4569682106375694E-12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-1.0250000013911631E-3</v>
          </cell>
          <cell r="AR5">
            <v>0</v>
          </cell>
          <cell r="AS5">
            <v>-0.91927484326015474</v>
          </cell>
          <cell r="AT5">
            <v>-0.35874990859997524</v>
          </cell>
          <cell r="AU5">
            <v>728.75507170609171</v>
          </cell>
        </row>
        <row r="6">
          <cell r="A6" t="str">
            <v>TENENCIAS TOTALES NO RESIDENTES</v>
          </cell>
          <cell r="E6">
            <v>-4</v>
          </cell>
          <cell r="F6">
            <v>-5</v>
          </cell>
          <cell r="G6">
            <v>-6</v>
          </cell>
          <cell r="H6">
            <v>-7</v>
          </cell>
          <cell r="I6">
            <v>-8</v>
          </cell>
          <cell r="J6">
            <v>-9</v>
          </cell>
          <cell r="K6">
            <v>-10</v>
          </cell>
          <cell r="L6">
            <v>-11</v>
          </cell>
          <cell r="M6">
            <v>-12</v>
          </cell>
          <cell r="N6">
            <v>-13</v>
          </cell>
          <cell r="O6">
            <v>-14</v>
          </cell>
          <cell r="P6">
            <v>-15</v>
          </cell>
          <cell r="Q6">
            <v>-16</v>
          </cell>
          <cell r="R6">
            <v>-17</v>
          </cell>
          <cell r="S6">
            <v>-18</v>
          </cell>
          <cell r="T6">
            <v>-19</v>
          </cell>
          <cell r="U6">
            <v>0</v>
          </cell>
          <cell r="V6">
            <v>0</v>
          </cell>
          <cell r="W6">
            <v>4391.6784540334838</v>
          </cell>
          <cell r="X6">
            <v>4668.8353208583358</v>
          </cell>
          <cell r="Y6">
            <v>4966.9917551170656</v>
          </cell>
          <cell r="Z6">
            <v>5289.7620068273282</v>
          </cell>
          <cell r="AA6">
            <v>5110.5299150258579</v>
          </cell>
          <cell r="AB6">
            <v>4959.7284206104105</v>
          </cell>
          <cell r="AC6">
            <v>4957.2158078967186</v>
          </cell>
          <cell r="AD6">
            <v>4609.6033083547172</v>
          </cell>
          <cell r="AE6">
            <v>4841.7529609631056</v>
          </cell>
          <cell r="AF6">
            <v>5656.4746429618317</v>
          </cell>
          <cell r="AG6">
            <v>4565.7770116076463</v>
          </cell>
          <cell r="AH6">
            <v>4551.1594728048276</v>
          </cell>
          <cell r="AI6">
            <v>4343.2071524669245</v>
          </cell>
          <cell r="AJ6">
            <v>4394.6046847267116</v>
          </cell>
          <cell r="AK6">
            <v>4294.2259322303007</v>
          </cell>
          <cell r="AL6">
            <v>4467.0428180679737</v>
          </cell>
          <cell r="AM6">
            <v>4744.0042304521003</v>
          </cell>
          <cell r="AN6">
            <v>4281.5769660252845</v>
          </cell>
          <cell r="AO6">
            <v>4067.5728613374572</v>
          </cell>
          <cell r="AP6">
            <v>3795.1179788178911</v>
          </cell>
          <cell r="AQ6">
            <v>2192.5336031892439</v>
          </cell>
          <cell r="AR6">
            <v>1492.1360016803046</v>
          </cell>
          <cell r="AS6">
            <v>763.75813045177574</v>
          </cell>
          <cell r="AT6">
            <v>747.01371132832389</v>
          </cell>
          <cell r="AU6">
            <v>802.11601608886804</v>
          </cell>
        </row>
        <row r="7">
          <cell r="A7" t="str">
            <v>X</v>
          </cell>
          <cell r="U7">
            <v>0</v>
          </cell>
          <cell r="V7">
            <v>0</v>
          </cell>
          <cell r="W7">
            <v>4391.6784540334838</v>
          </cell>
          <cell r="X7">
            <v>4668.8353208583358</v>
          </cell>
          <cell r="Y7">
            <v>4966.9917551170656</v>
          </cell>
          <cell r="Z7">
            <v>5289.7620068273282</v>
          </cell>
          <cell r="AA7">
            <v>5110.5299150258579</v>
          </cell>
          <cell r="AB7">
            <v>4959.7284206104105</v>
          </cell>
          <cell r="AC7">
            <v>4957.2158078967186</v>
          </cell>
          <cell r="AD7">
            <v>4609.6033083547172</v>
          </cell>
          <cell r="AE7">
            <v>4841.7529609631056</v>
          </cell>
          <cell r="AF7">
            <v>5656.4746429618317</v>
          </cell>
          <cell r="AG7">
            <v>4565.7770116076463</v>
          </cell>
          <cell r="AH7">
            <v>4551.1594728048276</v>
          </cell>
          <cell r="AI7">
            <v>4343.2071524669245</v>
          </cell>
          <cell r="AJ7">
            <v>4394.6046847267116</v>
          </cell>
          <cell r="AK7">
            <v>4294.2259322303007</v>
          </cell>
          <cell r="AL7">
            <v>4467.0428180679737</v>
          </cell>
          <cell r="AM7">
            <v>4744.0042304521003</v>
          </cell>
          <cell r="AN7">
            <v>4281.5769660252845</v>
          </cell>
          <cell r="AO7">
            <v>4067.5728613374572</v>
          </cell>
          <cell r="AP7">
            <v>3795.1179788178911</v>
          </cell>
          <cell r="AQ7">
            <v>2192.5336031892439</v>
          </cell>
          <cell r="AR7">
            <v>1492.1360016803046</v>
          </cell>
          <cell r="AS7">
            <v>763.75813045177574</v>
          </cell>
          <cell r="AT7">
            <v>747.01371132832389</v>
          </cell>
          <cell r="AU7">
            <v>802.11601608886804</v>
          </cell>
        </row>
        <row r="8">
          <cell r="A8" t="str">
            <v>TITULOS GOBIERNO NACIONAL</v>
          </cell>
          <cell r="U8">
            <v>0</v>
          </cell>
          <cell r="V8">
            <v>0</v>
          </cell>
          <cell r="W8">
            <v>4325.354950852663</v>
          </cell>
          <cell r="X8">
            <v>4600.9923540878262</v>
          </cell>
          <cell r="Y8">
            <v>4848.4995016291177</v>
          </cell>
          <cell r="Z8">
            <v>5141.9430408018243</v>
          </cell>
          <cell r="AA8">
            <v>4870.2041901967004</v>
          </cell>
          <cell r="AB8">
            <v>4680.6607970988498</v>
          </cell>
          <cell r="AC8">
            <v>4541.894117214877</v>
          </cell>
          <cell r="AD8">
            <v>4203.5863194370759</v>
          </cell>
          <cell r="AE8">
            <v>4414.3253262066901</v>
          </cell>
          <cell r="AF8">
            <v>5197.9910050907802</v>
          </cell>
          <cell r="AG8">
            <v>4119.1463281482611</v>
          </cell>
          <cell r="AH8">
            <v>4110.6528128912214</v>
          </cell>
          <cell r="AI8">
            <v>3949.7509018734027</v>
          </cell>
          <cell r="AJ8">
            <v>4077.2003753305526</v>
          </cell>
          <cell r="AK8">
            <v>3965.3960342644818</v>
          </cell>
          <cell r="AL8">
            <v>4152.0404239318532</v>
          </cell>
          <cell r="AM8">
            <v>4452.5086498145938</v>
          </cell>
          <cell r="AN8">
            <v>3985.5980465667426</v>
          </cell>
          <cell r="AO8">
            <v>3778.5484050875889</v>
          </cell>
          <cell r="AP8">
            <v>3531.2716555306934</v>
          </cell>
          <cell r="AQ8">
            <v>1949.96381386747</v>
          </cell>
          <cell r="AR8">
            <v>1255.2424389003195</v>
          </cell>
          <cell r="AS8">
            <v>694.51240066846231</v>
          </cell>
          <cell r="AT8">
            <v>698.17512010267478</v>
          </cell>
          <cell r="AU8">
            <v>736.62506283577409</v>
          </cell>
        </row>
        <row r="9">
          <cell r="A9" t="str">
            <v>x</v>
          </cell>
          <cell r="U9">
            <v>0</v>
          </cell>
          <cell r="V9">
            <v>0</v>
          </cell>
          <cell r="W9">
            <v>4325.354950852663</v>
          </cell>
          <cell r="X9">
            <v>4600.9923540878262</v>
          </cell>
          <cell r="Y9">
            <v>4848.4995016291177</v>
          </cell>
          <cell r="Z9">
            <v>5141.9430408018243</v>
          </cell>
          <cell r="AA9">
            <v>4870.2041901967004</v>
          </cell>
          <cell r="AB9">
            <v>4680.6607970988498</v>
          </cell>
          <cell r="AC9">
            <v>4541.894117214877</v>
          </cell>
          <cell r="AD9">
            <v>4203.5863194370759</v>
          </cell>
          <cell r="AE9">
            <v>4414.3253262066901</v>
          </cell>
          <cell r="AF9">
            <v>5197.9910050907802</v>
          </cell>
          <cell r="AG9">
            <v>4119.1463281482611</v>
          </cell>
          <cell r="AH9">
            <v>4110.6528128912214</v>
          </cell>
          <cell r="AI9">
            <v>3949.7509018734027</v>
          </cell>
          <cell r="AJ9">
            <v>4077.2003753305526</v>
          </cell>
          <cell r="AK9">
            <v>3965.3960342644818</v>
          </cell>
          <cell r="AL9">
            <v>4152.0404239318532</v>
          </cell>
          <cell r="AM9">
            <v>4452.5086498145938</v>
          </cell>
          <cell r="AN9">
            <v>3985.5980465667426</v>
          </cell>
          <cell r="AO9">
            <v>3778.5484050875889</v>
          </cell>
          <cell r="AP9">
            <v>3531.2716555306934</v>
          </cell>
          <cell r="AQ9">
            <v>1949.96381386747</v>
          </cell>
          <cell r="AR9">
            <v>1255.2424389003195</v>
          </cell>
          <cell r="AS9">
            <v>694.51240066846231</v>
          </cell>
          <cell r="AT9">
            <v>698.17512010267478</v>
          </cell>
          <cell r="AU9">
            <v>736.62506283577409</v>
          </cell>
        </row>
        <row r="10">
          <cell r="A10" t="str">
            <v>BOTE</v>
          </cell>
          <cell r="B10">
            <v>0</v>
          </cell>
          <cell r="C10" t="str">
            <v>BOTE 1ra Serie</v>
          </cell>
          <cell r="D10" t="str">
            <v>N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A11" t="str">
            <v>BOTE2</v>
          </cell>
          <cell r="B11">
            <v>2228</v>
          </cell>
          <cell r="C11" t="str">
            <v>BOTE 2</v>
          </cell>
          <cell r="D11" t="str">
            <v>N</v>
          </cell>
          <cell r="U11">
            <v>0</v>
          </cell>
          <cell r="V11">
            <v>0</v>
          </cell>
          <cell r="W11">
            <v>123.19384531722056</v>
          </cell>
          <cell r="X11">
            <v>108.8870208888889</v>
          </cell>
          <cell r="Y11">
            <v>92.402579354838693</v>
          </cell>
          <cell r="Z11">
            <v>55.56464230000001</v>
          </cell>
          <cell r="AA11">
            <v>22.798706887550196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</row>
        <row r="12">
          <cell r="A12" t="str">
            <v>BOTE3</v>
          </cell>
          <cell r="B12">
            <v>2228</v>
          </cell>
          <cell r="C12" t="str">
            <v>BOTE 3</v>
          </cell>
          <cell r="D12" t="str">
            <v>N</v>
          </cell>
          <cell r="U12">
            <v>0</v>
          </cell>
          <cell r="V12">
            <v>0</v>
          </cell>
          <cell r="W12">
            <v>18.874782477551015</v>
          </cell>
          <cell r="X12">
            <v>17.083092820000001</v>
          </cell>
          <cell r="Y12">
            <v>19.100445115862072</v>
          </cell>
          <cell r="Z12">
            <v>10.890372030000009</v>
          </cell>
          <cell r="AA12">
            <v>41.813095212587392</v>
          </cell>
          <cell r="AB12">
            <v>42.720059592592605</v>
          </cell>
          <cell r="AC12">
            <v>30.591221167368424</v>
          </cell>
          <cell r="AD12">
            <v>22.999706507368423</v>
          </cell>
          <cell r="AE12">
            <v>16.224844659298245</v>
          </cell>
          <cell r="AF12">
            <v>12.059170870182768</v>
          </cell>
          <cell r="AG12">
            <v>7.610732094078946</v>
          </cell>
          <cell r="AH12">
            <v>3.5188878800000003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BOTE3</v>
          </cell>
          <cell r="B13">
            <v>2395</v>
          </cell>
          <cell r="C13" t="str">
            <v>BOTE 3</v>
          </cell>
          <cell r="D13" t="str">
            <v>N</v>
          </cell>
          <cell r="U13">
            <v>0</v>
          </cell>
          <cell r="V13">
            <v>0</v>
          </cell>
          <cell r="W13">
            <v>5.4043338775510117</v>
          </cell>
          <cell r="X13">
            <v>4.1031901000000017</v>
          </cell>
          <cell r="Y13">
            <v>5.6472882758620679</v>
          </cell>
          <cell r="Z13">
            <v>2.26652875</v>
          </cell>
          <cell r="AA13">
            <v>1.4347874125874116</v>
          </cell>
          <cell r="AB13">
            <v>2.3358875925925968</v>
          </cell>
          <cell r="AC13">
            <v>0.90999194736842071</v>
          </cell>
          <cell r="AD13">
            <v>0.86335394736842253</v>
          </cell>
          <cell r="AE13">
            <v>0.5995037192982472</v>
          </cell>
          <cell r="AF13">
            <v>0.19514671018276736</v>
          </cell>
          <cell r="AG13">
            <v>0.18320669407894741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</row>
        <row r="14">
          <cell r="B14">
            <v>9495</v>
          </cell>
          <cell r="C14" t="str">
            <v xml:space="preserve">BOTE 3 CUP.EN TRANSF.AL EXTERIOR        </v>
          </cell>
          <cell r="D14" t="str">
            <v>N</v>
          </cell>
          <cell r="U14">
            <v>0</v>
          </cell>
          <cell r="V14">
            <v>0</v>
          </cell>
          <cell r="W14">
            <v>13.470448600000005</v>
          </cell>
          <cell r="X14">
            <v>12.97990272</v>
          </cell>
          <cell r="Y14">
            <v>13.453156840000004</v>
          </cell>
          <cell r="Z14">
            <v>8.623843280000008</v>
          </cell>
          <cell r="AA14">
            <v>40.37830779999998</v>
          </cell>
          <cell r="AB14">
            <v>40.384172000000007</v>
          </cell>
          <cell r="AC14">
            <v>29.681229220000002</v>
          </cell>
          <cell r="AD14">
            <v>22.136352559999999</v>
          </cell>
          <cell r="AE14">
            <v>15.625340939999999</v>
          </cell>
          <cell r="AF14">
            <v>11.864024160000001</v>
          </cell>
          <cell r="AG14">
            <v>7.4275253999999986</v>
          </cell>
          <cell r="AH14">
            <v>3.5188878800000003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</row>
        <row r="15">
          <cell r="A15" t="str">
            <v>BIC</v>
          </cell>
          <cell r="B15">
            <v>9495</v>
          </cell>
          <cell r="C15" t="str">
            <v xml:space="preserve">BOTE 3 CUP.EN TRANSF.AL EXTERIOR        </v>
          </cell>
          <cell r="D15" t="str">
            <v>N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</row>
        <row r="16">
          <cell r="A16" t="str">
            <v>BOT5</v>
          </cell>
          <cell r="B16">
            <v>0</v>
          </cell>
          <cell r="C16" t="str">
            <v>BOTESO 5</v>
          </cell>
          <cell r="D16" t="str">
            <v>S(*)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</row>
        <row r="17">
          <cell r="A17" t="str">
            <v>BOT10</v>
          </cell>
          <cell r="B17">
            <v>0</v>
          </cell>
          <cell r="C17" t="str">
            <v>BOTESO 10</v>
          </cell>
          <cell r="D17" t="str">
            <v>S</v>
          </cell>
          <cell r="U17">
            <v>0</v>
          </cell>
          <cell r="V17">
            <v>0</v>
          </cell>
          <cell r="W17">
            <v>197.83791740238573</v>
          </cell>
          <cell r="X17">
            <v>250.37368130972777</v>
          </cell>
          <cell r="Y17">
            <v>245.11518675152104</v>
          </cell>
          <cell r="Z17">
            <v>202.61095835971682</v>
          </cell>
          <cell r="AA17">
            <v>132.8709484762357</v>
          </cell>
          <cell r="AB17">
            <v>143.03332349109922</v>
          </cell>
          <cell r="AC17">
            <v>74.698501417211205</v>
          </cell>
          <cell r="AD17">
            <v>48.655889616256253</v>
          </cell>
          <cell r="AE17">
            <v>45.898719427097099</v>
          </cell>
          <cell r="AF17">
            <v>54.105196689660232</v>
          </cell>
          <cell r="AG17">
            <v>50.935207969938851</v>
          </cell>
          <cell r="AH17">
            <v>38.907570375714229</v>
          </cell>
          <cell r="AI17">
            <v>31.526644856223694</v>
          </cell>
          <cell r="AJ17">
            <v>24.112777203810875</v>
          </cell>
          <cell r="AK17">
            <v>17.013361164663099</v>
          </cell>
          <cell r="AL17">
            <v>8.8543899056476025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</row>
        <row r="18">
          <cell r="A18" t="str">
            <v>BOT10</v>
          </cell>
          <cell r="B18">
            <v>2389</v>
          </cell>
          <cell r="C18" t="str">
            <v>BOTESO 10</v>
          </cell>
          <cell r="D18" t="str">
            <v>S</v>
          </cell>
          <cell r="U18">
            <v>0</v>
          </cell>
          <cell r="V18">
            <v>0</v>
          </cell>
          <cell r="W18">
            <v>54.727512019192623</v>
          </cell>
          <cell r="X18">
            <v>38.073131780515084</v>
          </cell>
          <cell r="Y18">
            <v>36.003195934324538</v>
          </cell>
          <cell r="Z18">
            <v>18.315914857572412</v>
          </cell>
          <cell r="AA18">
            <v>4.6140276349446667</v>
          </cell>
          <cell r="AB18">
            <v>63.415526640483144</v>
          </cell>
          <cell r="AC18">
            <v>2.9816279458551564</v>
          </cell>
          <cell r="AD18">
            <v>3.818110918535953</v>
          </cell>
          <cell r="AE18">
            <v>3.3244731312768141</v>
          </cell>
          <cell r="AF18">
            <v>2.622712439216909</v>
          </cell>
          <cell r="AG18">
            <v>2.6670265791531724</v>
          </cell>
          <cell r="AH18">
            <v>3.5559854855458326</v>
          </cell>
          <cell r="AI18">
            <v>1.7993990448707065</v>
          </cell>
          <cell r="AJ18">
            <v>1.2480564346326419</v>
          </cell>
          <cell r="AK18">
            <v>1.024630740667732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</row>
        <row r="19">
          <cell r="B19">
            <v>9489</v>
          </cell>
          <cell r="C19" t="str">
            <v xml:space="preserve">BONOS TES. 10 A&amp;OS TRANSF. EXT.         </v>
          </cell>
          <cell r="D19" t="str">
            <v>S</v>
          </cell>
          <cell r="U19">
            <v>0</v>
          </cell>
          <cell r="V19">
            <v>0</v>
          </cell>
          <cell r="W19">
            <v>143.1104053831931</v>
          </cell>
          <cell r="X19">
            <v>212.3005495292127</v>
          </cell>
          <cell r="Y19">
            <v>209.1119908171965</v>
          </cell>
          <cell r="Z19">
            <v>184.29504350214441</v>
          </cell>
          <cell r="AA19">
            <v>128.25692084129102</v>
          </cell>
          <cell r="AB19">
            <v>79.617796850616088</v>
          </cell>
          <cell r="AC19">
            <v>71.716873471356053</v>
          </cell>
          <cell r="AD19">
            <v>44.837778697720303</v>
          </cell>
          <cell r="AE19">
            <v>42.574246295820288</v>
          </cell>
          <cell r="AF19">
            <v>51.482484250443321</v>
          </cell>
          <cell r="AG19">
            <v>48.268181390785678</v>
          </cell>
          <cell r="AH19">
            <v>35.351584890168397</v>
          </cell>
          <cell r="AI19">
            <v>29.727245811352986</v>
          </cell>
          <cell r="AJ19">
            <v>22.864720769178234</v>
          </cell>
          <cell r="AK19">
            <v>15.988730423995365</v>
          </cell>
          <cell r="AL19">
            <v>8.8543899056476025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BX84</v>
          </cell>
          <cell r="B20">
            <v>9489</v>
          </cell>
          <cell r="C20" t="str">
            <v xml:space="preserve">BONOS TES. 10 A&amp;OS TRANSF. EXT.         </v>
          </cell>
          <cell r="D20" t="str">
            <v>S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</row>
        <row r="21">
          <cell r="A21" t="str">
            <v>BX87</v>
          </cell>
          <cell r="B21">
            <v>2281</v>
          </cell>
          <cell r="C21" t="str">
            <v>BONEX 87</v>
          </cell>
          <cell r="D21" t="str">
            <v>N</v>
          </cell>
          <cell r="U21">
            <v>0</v>
          </cell>
          <cell r="V21">
            <v>0</v>
          </cell>
          <cell r="W21">
            <v>9.3504500000000004</v>
          </cell>
          <cell r="X21">
            <v>8.4875250150753594</v>
          </cell>
          <cell r="Y21">
            <v>6.8281875000000003</v>
          </cell>
          <cell r="Z21">
            <v>7.2251875228426305</v>
          </cell>
          <cell r="AA21">
            <v>10.05953751497008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</row>
        <row r="22">
          <cell r="A22" t="str">
            <v>BX89</v>
          </cell>
          <cell r="B22">
            <v>2284</v>
          </cell>
          <cell r="C22" t="str">
            <v>BONEX 89</v>
          </cell>
          <cell r="D22" t="str">
            <v>N</v>
          </cell>
          <cell r="U22">
            <v>0</v>
          </cell>
          <cell r="V22">
            <v>0</v>
          </cell>
          <cell r="W22">
            <v>379.03109999999998</v>
          </cell>
          <cell r="X22">
            <v>376.24455</v>
          </cell>
          <cell r="Y22">
            <v>309.43770004123689</v>
          </cell>
          <cell r="Z22">
            <v>265.2601125075837</v>
          </cell>
          <cell r="AA22">
            <v>228.98977502538037</v>
          </cell>
          <cell r="AB22">
            <v>222.94001253493079</v>
          </cell>
          <cell r="AC22">
            <v>250.36072503575065</v>
          </cell>
          <cell r="AD22">
            <v>158.84614999999999</v>
          </cell>
          <cell r="AE22">
            <v>166.92112499999999</v>
          </cell>
          <cell r="AF22">
            <v>160.94555</v>
          </cell>
          <cell r="AG22">
            <v>71.378975025125726</v>
          </cell>
          <cell r="AH22">
            <v>63.734575035176057</v>
          </cell>
          <cell r="AI22">
            <v>62.877012499999999</v>
          </cell>
          <cell r="AJ22">
            <v>62.930762537313178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</row>
        <row r="23">
          <cell r="A23" t="str">
            <v>BX92</v>
          </cell>
          <cell r="B23">
            <v>2217</v>
          </cell>
          <cell r="C23" t="str">
            <v>BONEX 92</v>
          </cell>
          <cell r="D23" t="str">
            <v>N</v>
          </cell>
          <cell r="U23">
            <v>0</v>
          </cell>
          <cell r="V23">
            <v>0</v>
          </cell>
          <cell r="W23">
            <v>21.221025000000001</v>
          </cell>
          <cell r="X23">
            <v>62.465100022247313</v>
          </cell>
          <cell r="Y23">
            <v>74.166375000000002</v>
          </cell>
          <cell r="Z23">
            <v>47.040374999999969</v>
          </cell>
          <cell r="AA23">
            <v>38.388674999999999</v>
          </cell>
          <cell r="AB23">
            <v>28.2533125</v>
          </cell>
          <cell r="AC23">
            <v>31.408437535787701</v>
          </cell>
          <cell r="AD23">
            <v>29.983874994871737</v>
          </cell>
          <cell r="AE23">
            <v>58.657312517623346</v>
          </cell>
          <cell r="AF23">
            <v>39.502699999999997</v>
          </cell>
          <cell r="AG23">
            <v>33.84995</v>
          </cell>
          <cell r="AH23">
            <v>35.838099999999997</v>
          </cell>
          <cell r="AI23">
            <v>53.84225</v>
          </cell>
          <cell r="AJ23">
            <v>53.319412497420011</v>
          </cell>
          <cell r="AK23">
            <v>57.117900010319829</v>
          </cell>
          <cell r="AL23">
            <v>56.971874999999997</v>
          </cell>
          <cell r="AM23">
            <v>57.492337512846646</v>
          </cell>
          <cell r="AN23">
            <v>38.783925025536178</v>
          </cell>
          <cell r="AO23">
            <v>24.337524999999999</v>
          </cell>
          <cell r="AP23">
            <v>25.079174999999999</v>
          </cell>
          <cell r="AQ23">
            <v>25.770800000000001</v>
          </cell>
          <cell r="AR23">
            <v>8.3167875000000002</v>
          </cell>
          <cell r="AS23">
            <v>2.2541125000000002</v>
          </cell>
          <cell r="AT23">
            <v>1.9016375000000001</v>
          </cell>
          <cell r="AU23">
            <v>4.6581374999999996</v>
          </cell>
        </row>
        <row r="24">
          <cell r="A24" t="str">
            <v>PRE1</v>
          </cell>
          <cell r="B24">
            <v>2217</v>
          </cell>
          <cell r="C24" t="str">
            <v>BOCON PREV 1ra Serie en Pesos</v>
          </cell>
          <cell r="D24" t="str">
            <v>S</v>
          </cell>
          <cell r="U24">
            <v>0</v>
          </cell>
          <cell r="V24">
            <v>0</v>
          </cell>
          <cell r="W24">
            <v>205.67353528288183</v>
          </cell>
          <cell r="X24">
            <v>196.9822072091103</v>
          </cell>
          <cell r="Y24">
            <v>311.74470242406881</v>
          </cell>
          <cell r="Z24">
            <v>355.57247734320003</v>
          </cell>
          <cell r="AA24">
            <v>276.16824352532183</v>
          </cell>
          <cell r="AB24">
            <v>248.6262671849916</v>
          </cell>
          <cell r="AC24">
            <v>226.85664297149262</v>
          </cell>
          <cell r="AD24">
            <v>182.30890196390291</v>
          </cell>
          <cell r="AE24">
            <v>173.24247459879879</v>
          </cell>
          <cell r="AF24">
            <v>153.68723103931464</v>
          </cell>
          <cell r="AG24">
            <v>133.53176672429188</v>
          </cell>
          <cell r="AH24">
            <v>123.42036924735869</v>
          </cell>
          <cell r="AI24">
            <v>129.35293225021559</v>
          </cell>
          <cell r="AJ24">
            <v>104.7144933633522</v>
          </cell>
          <cell r="AK24">
            <v>27.590088430486666</v>
          </cell>
          <cell r="AL24">
            <v>21.700465284162618</v>
          </cell>
          <cell r="AM24">
            <v>15.008984766588066</v>
          </cell>
          <cell r="AN24">
            <v>17.612274395363666</v>
          </cell>
          <cell r="AO24">
            <v>9.734632204868749</v>
          </cell>
          <cell r="AP24">
            <v>2.2373436316585753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</row>
        <row r="25">
          <cell r="A25" t="str">
            <v>PRE1</v>
          </cell>
          <cell r="B25">
            <v>2187</v>
          </cell>
          <cell r="C25" t="str">
            <v>BOCON PREV 1ra Serie en Pesos</v>
          </cell>
          <cell r="D25" t="str">
            <v>S</v>
          </cell>
          <cell r="U25">
            <v>0</v>
          </cell>
          <cell r="V25">
            <v>0</v>
          </cell>
          <cell r="W25">
            <v>2.3038658940948337E-2</v>
          </cell>
          <cell r="X25">
            <v>2.523938294560436E-2</v>
          </cell>
          <cell r="Y25">
            <v>1.8936424431240398E-2</v>
          </cell>
          <cell r="Z25">
            <v>1.8139495200000001E-2</v>
          </cell>
          <cell r="AA25">
            <v>1.5736328582611266E-2</v>
          </cell>
          <cell r="AB25">
            <v>1.4712232716904229E-2</v>
          </cell>
          <cell r="AC25">
            <v>1.3687651585391317E-2</v>
          </cell>
          <cell r="AD25">
            <v>1.26630321757012E-2</v>
          </cell>
          <cell r="AE25">
            <v>1.1638430651296688E-2</v>
          </cell>
          <cell r="AF25">
            <v>1.0613822086615285E-2</v>
          </cell>
          <cell r="AG25">
            <v>9.2050570558027713E-3</v>
          </cell>
          <cell r="AH25">
            <v>7.5027180759329234E-3</v>
          </cell>
          <cell r="AI25">
            <v>6.6051531127683492E-3</v>
          </cell>
          <cell r="AJ25">
            <v>5.7075898973190037E-3</v>
          </cell>
          <cell r="AK25">
            <v>4.8100172107110491E-3</v>
          </cell>
          <cell r="AL25">
            <v>3.9124644145231485E-3</v>
          </cell>
          <cell r="AM25">
            <v>3.0148983998087467E-3</v>
          </cell>
          <cell r="AN25">
            <v>2.1173225197377282E-3</v>
          </cell>
          <cell r="AO25">
            <v>6.5709899813249967E-4</v>
          </cell>
          <cell r="AP25">
            <v>1.735723869596492E-4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</row>
        <row r="26">
          <cell r="B26">
            <v>2197</v>
          </cell>
          <cell r="C26" t="str">
            <v xml:space="preserve">BOCON PREV. PESOS 1 RA. (C.G.)          </v>
          </cell>
          <cell r="D26" t="str">
            <v>S</v>
          </cell>
          <cell r="U26">
            <v>0</v>
          </cell>
          <cell r="V26">
            <v>0</v>
          </cell>
          <cell r="W26">
            <v>205.65049662394088</v>
          </cell>
          <cell r="X26">
            <v>196.95696782616469</v>
          </cell>
          <cell r="Y26">
            <v>311.72576599963759</v>
          </cell>
          <cell r="Z26">
            <v>355.55433784800005</v>
          </cell>
          <cell r="AA26">
            <v>276.15250719673924</v>
          </cell>
          <cell r="AB26">
            <v>248.6115549522747</v>
          </cell>
          <cell r="AC26">
            <v>226.84295531990722</v>
          </cell>
          <cell r="AD26">
            <v>182.2962389317272</v>
          </cell>
          <cell r="AE26">
            <v>173.2308361681475</v>
          </cell>
          <cell r="AF26">
            <v>153.67661721722803</v>
          </cell>
          <cell r="AG26">
            <v>133.52256166723609</v>
          </cell>
          <cell r="AH26">
            <v>123.41286652928277</v>
          </cell>
          <cell r="AI26">
            <v>129.34632709710283</v>
          </cell>
          <cell r="AJ26">
            <v>104.70878577345489</v>
          </cell>
          <cell r="AK26">
            <v>27.585278413275955</v>
          </cell>
          <cell r="AL26">
            <v>21.696552819748096</v>
          </cell>
          <cell r="AM26">
            <v>15.005969868188258</v>
          </cell>
          <cell r="AN26">
            <v>17.610157072843929</v>
          </cell>
          <cell r="AO26">
            <v>9.7339751058706163</v>
          </cell>
          <cell r="AP26">
            <v>2.2371700592716155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</row>
        <row r="27">
          <cell r="A27" t="str">
            <v>PRE3</v>
          </cell>
          <cell r="B27">
            <v>2197</v>
          </cell>
          <cell r="C27" t="str">
            <v xml:space="preserve">BOCON PREV. PESOS 1 RA. (C.G.)          </v>
          </cell>
          <cell r="D27" t="str">
            <v>S</v>
          </cell>
          <cell r="U27">
            <v>0</v>
          </cell>
          <cell r="V27">
            <v>0</v>
          </cell>
          <cell r="W27">
            <v>138.27726668789532</v>
          </cell>
          <cell r="X27">
            <v>136.94579846639999</v>
          </cell>
          <cell r="Y27">
            <v>142.4424755885702</v>
          </cell>
          <cell r="Z27">
            <v>162.95844650552496</v>
          </cell>
          <cell r="AA27">
            <v>166.42591635208527</v>
          </cell>
          <cell r="AB27">
            <v>151.69442132172085</v>
          </cell>
          <cell r="AC27">
            <v>170.0050342625095</v>
          </cell>
          <cell r="AD27">
            <v>170.51639870442258</v>
          </cell>
          <cell r="AE27">
            <v>202.54976664982192</v>
          </cell>
          <cell r="AF27">
            <v>213.48579125123487</v>
          </cell>
          <cell r="AG27">
            <v>231.95638217689208</v>
          </cell>
          <cell r="AH27">
            <v>237.40036818207108</v>
          </cell>
          <cell r="AI27">
            <v>162.03077692352116</v>
          </cell>
          <cell r="AJ27">
            <v>114.3636832408515</v>
          </cell>
          <cell r="AK27">
            <v>81.172695582596688</v>
          </cell>
          <cell r="AL27">
            <v>88.841254550176842</v>
          </cell>
          <cell r="AM27">
            <v>72.529222275395128</v>
          </cell>
          <cell r="AN27">
            <v>14.881230765723632</v>
          </cell>
          <cell r="AO27">
            <v>12.86529466162713</v>
          </cell>
          <cell r="AP27">
            <v>10.388212515884016</v>
          </cell>
          <cell r="AQ27">
            <v>9.5318826853067922</v>
          </cell>
          <cell r="AR27">
            <v>7.394010028629558</v>
          </cell>
          <cell r="AS27">
            <v>1.6218540970966444</v>
          </cell>
          <cell r="AT27">
            <v>1.2124419147370549</v>
          </cell>
          <cell r="AU27">
            <v>0.49788992713624453</v>
          </cell>
        </row>
        <row r="28">
          <cell r="A28" t="str">
            <v>PRE3</v>
          </cell>
          <cell r="B28">
            <v>2216</v>
          </cell>
          <cell r="C28" t="str">
            <v>BOCON PREV 2da Serie en Pesos</v>
          </cell>
          <cell r="D28" t="str">
            <v>S</v>
          </cell>
          <cell r="U28">
            <v>0</v>
          </cell>
          <cell r="V28">
            <v>0</v>
          </cell>
          <cell r="W28">
            <v>7.9485566761410636E-2</v>
          </cell>
          <cell r="X28">
            <v>7.4956789600000004E-2</v>
          </cell>
          <cell r="Y28">
            <v>6.2488730499964347E-2</v>
          </cell>
          <cell r="Z28">
            <v>5.5546068549881547E-2</v>
          </cell>
          <cell r="AA28">
            <v>4.5863159744192791E-2</v>
          </cell>
          <cell r="AB28">
            <v>4.6244212946003053E-2</v>
          </cell>
          <cell r="AC28">
            <v>4.2774697057151707E-2</v>
          </cell>
          <cell r="AD28">
            <v>3.5308680110445113E-2</v>
          </cell>
          <cell r="AE28">
            <v>3.4950964169199995E-2</v>
          </cell>
          <cell r="AF28">
            <v>2.8850106780748248E-2</v>
          </cell>
          <cell r="AG28">
            <v>2.7049842369820023E-2</v>
          </cell>
          <cell r="AH28">
            <v>2.5249594402704679E-2</v>
          </cell>
          <cell r="AI28">
            <v>2.3449352599367684E-2</v>
          </cell>
          <cell r="AJ28">
            <v>1.5320459115946714E-2</v>
          </cell>
          <cell r="AK28">
            <v>1.6165906451203388E-2</v>
          </cell>
          <cell r="AL28">
            <v>1.2772472482089424E-2</v>
          </cell>
          <cell r="AM28">
            <v>9.4762558732886075E-3</v>
          </cell>
          <cell r="AN28">
            <v>8.4263360182032267E-3</v>
          </cell>
          <cell r="AO28">
            <v>5.4159345394905033E-3</v>
          </cell>
          <cell r="AP28">
            <v>4.645052082300892E-3</v>
          </cell>
          <cell r="AQ28">
            <v>3.8741710984272182E-3</v>
          </cell>
          <cell r="AR28">
            <v>3.1032901145535445E-3</v>
          </cell>
          <cell r="AS28">
            <v>2.3324091306845744E-3</v>
          </cell>
          <cell r="AT28">
            <v>1.5615281468132525E-3</v>
          </cell>
          <cell r="AU28">
            <v>7.906471629440001E-4</v>
          </cell>
        </row>
        <row r="29">
          <cell r="B29">
            <v>2226</v>
          </cell>
          <cell r="C29" t="str">
            <v xml:space="preserve">BOCON PREV. PESOS 2 DA.(C.G.)           </v>
          </cell>
          <cell r="D29" t="str">
            <v>S</v>
          </cell>
          <cell r="U29">
            <v>0</v>
          </cell>
          <cell r="V29">
            <v>0</v>
          </cell>
          <cell r="W29">
            <v>138.27726668789532</v>
          </cell>
          <cell r="X29">
            <v>136.94579846639999</v>
          </cell>
          <cell r="Y29">
            <v>142.4424755885702</v>
          </cell>
          <cell r="Z29">
            <v>162.95844650552496</v>
          </cell>
          <cell r="AA29">
            <v>166.42591635208527</v>
          </cell>
          <cell r="AB29">
            <v>151.69442132172085</v>
          </cell>
          <cell r="AC29">
            <v>170.0050342625095</v>
          </cell>
          <cell r="AD29">
            <v>170.51639870442258</v>
          </cell>
          <cell r="AE29">
            <v>202.54976664982192</v>
          </cell>
          <cell r="AF29">
            <v>213.48579125123487</v>
          </cell>
          <cell r="AG29">
            <v>231.95638217689208</v>
          </cell>
          <cell r="AH29">
            <v>237.40036818207108</v>
          </cell>
          <cell r="AI29">
            <v>162.03077692352116</v>
          </cell>
          <cell r="AJ29">
            <v>114.3636832408515</v>
          </cell>
          <cell r="AK29">
            <v>81.172695582596688</v>
          </cell>
          <cell r="AL29">
            <v>88.841254550176842</v>
          </cell>
          <cell r="AM29">
            <v>72.529222275395128</v>
          </cell>
          <cell r="AN29">
            <v>14.881230765723632</v>
          </cell>
          <cell r="AO29">
            <v>12.86529466162713</v>
          </cell>
          <cell r="AP29">
            <v>10.388212515884016</v>
          </cell>
          <cell r="AQ29">
            <v>9.5318826853067922</v>
          </cell>
          <cell r="AR29">
            <v>7.3909067385150049</v>
          </cell>
          <cell r="AS29">
            <v>1.6195216879659597</v>
          </cell>
          <cell r="AT29">
            <v>1.2108803865902416</v>
          </cell>
          <cell r="AU29">
            <v>0.4970992799733005</v>
          </cell>
        </row>
        <row r="30">
          <cell r="A30" t="str">
            <v>PRE2</v>
          </cell>
          <cell r="B30">
            <v>2226</v>
          </cell>
          <cell r="C30" t="str">
            <v xml:space="preserve">BOCON PREV. PESOS 2 DA.(C.G.)           </v>
          </cell>
          <cell r="D30" t="str">
            <v>S</v>
          </cell>
          <cell r="U30">
            <v>0</v>
          </cell>
          <cell r="V30">
            <v>0</v>
          </cell>
          <cell r="W30">
            <v>0</v>
          </cell>
          <cell r="X30">
            <v>1565.3216989660257</v>
          </cell>
          <cell r="Y30">
            <v>1514.9941540178386</v>
          </cell>
          <cell r="Z30">
            <v>1354.6168357502841</v>
          </cell>
          <cell r="AA30">
            <v>1282.5610040053834</v>
          </cell>
          <cell r="AB30">
            <v>1098.6633780679233</v>
          </cell>
          <cell r="AC30">
            <v>784.01224403706215</v>
          </cell>
          <cell r="AD30">
            <v>628.03143395651261</v>
          </cell>
          <cell r="AE30">
            <v>657.98108539131363</v>
          </cell>
          <cell r="AF30">
            <v>715.97910611821169</v>
          </cell>
          <cell r="AG30">
            <v>438.74624255149718</v>
          </cell>
          <cell r="AH30">
            <v>406.47000373317286</v>
          </cell>
          <cell r="AI30">
            <v>295.72528668897297</v>
          </cell>
          <cell r="AJ30">
            <v>252.31900660929699</v>
          </cell>
          <cell r="AK30">
            <v>214.31827435925919</v>
          </cell>
          <cell r="AL30">
            <v>128.42649525116616</v>
          </cell>
          <cell r="AM30">
            <v>102.50982307609179</v>
          </cell>
          <cell r="AN30">
            <v>54.710166118093419</v>
          </cell>
          <cell r="AO30">
            <v>31.817462034383883</v>
          </cell>
          <cell r="AP30">
            <v>8.3217604414754405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</row>
        <row r="31">
          <cell r="A31" t="str">
            <v>PRE2</v>
          </cell>
          <cell r="B31">
            <v>42226</v>
          </cell>
          <cell r="C31" t="str">
            <v xml:space="preserve">BOCON PREV. PESOS 2DA. SERIE CG.        </v>
          </cell>
          <cell r="D31" t="str">
            <v>S</v>
          </cell>
          <cell r="U31">
            <v>0</v>
          </cell>
          <cell r="V31">
            <v>0</v>
          </cell>
          <cell r="W31">
            <v>1550.3942502075381</v>
          </cell>
          <cell r="X31">
            <v>1565.3216989660257</v>
          </cell>
          <cell r="Y31">
            <v>1514.9941540178386</v>
          </cell>
          <cell r="Z31">
            <v>1354.6168357502841</v>
          </cell>
          <cell r="AA31">
            <v>1282.5610040053834</v>
          </cell>
          <cell r="AB31">
            <v>1098.6633780679233</v>
          </cell>
          <cell r="AC31">
            <v>784.01224403706215</v>
          </cell>
          <cell r="AD31">
            <v>628.03143395651261</v>
          </cell>
          <cell r="AE31">
            <v>657.98108539131363</v>
          </cell>
          <cell r="AF31">
            <v>715.97910611821169</v>
          </cell>
          <cell r="AG31">
            <v>438.74624255149718</v>
          </cell>
          <cell r="AH31">
            <v>406.47000373317286</v>
          </cell>
          <cell r="AI31">
            <v>295.72528668897297</v>
          </cell>
          <cell r="AJ31">
            <v>252.31900660929699</v>
          </cell>
          <cell r="AK31">
            <v>214.31827435925919</v>
          </cell>
          <cell r="AL31">
            <v>128.42649525116616</v>
          </cell>
          <cell r="AM31">
            <v>102.50982307609179</v>
          </cell>
          <cell r="AN31">
            <v>54.710166118093419</v>
          </cell>
          <cell r="AO31">
            <v>31.817462034383883</v>
          </cell>
          <cell r="AP31">
            <v>8.3217604414754405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</row>
        <row r="32">
          <cell r="A32" t="str">
            <v>PRE2</v>
          </cell>
          <cell r="B32">
            <v>2186</v>
          </cell>
          <cell r="C32" t="str">
            <v>BOCON PREV 1ra Serie en Dólares</v>
          </cell>
          <cell r="D32" t="str">
            <v>S</v>
          </cell>
          <cell r="U32">
            <v>0</v>
          </cell>
          <cell r="V32">
            <v>0</v>
          </cell>
          <cell r="W32">
            <v>0.38712341840351533</v>
          </cell>
          <cell r="X32">
            <v>0.36690980791901467</v>
          </cell>
          <cell r="Y32">
            <v>0.3668780944270999</v>
          </cell>
          <cell r="Z32">
            <v>0.3715305801892767</v>
          </cell>
          <cell r="AA32">
            <v>0.33467859854663007</v>
          </cell>
          <cell r="AB32">
            <v>0.312427875835458</v>
          </cell>
          <cell r="AC32">
            <v>0.27840188268653859</v>
          </cell>
          <cell r="AD32">
            <v>0.28202223640614654</v>
          </cell>
          <cell r="AE32">
            <v>0.25121785620610121</v>
          </cell>
          <cell r="AF32">
            <v>0.21706648118746769</v>
          </cell>
          <cell r="AG32">
            <v>0.22391895633814574</v>
          </cell>
          <cell r="AH32">
            <v>0.1641408758452759</v>
          </cell>
          <cell r="AI32">
            <v>0.14548149374095179</v>
          </cell>
          <cell r="AJ32">
            <v>0.13971694979173382</v>
          </cell>
          <cell r="AK32">
            <v>0.13539626767609142</v>
          </cell>
          <cell r="AL32">
            <v>9.9317049250245523E-2</v>
          </cell>
          <cell r="AM32">
            <v>6.5782239734685805E-2</v>
          </cell>
          <cell r="AN32">
            <v>4.9041726428290092E-2</v>
          </cell>
          <cell r="AO32">
            <v>2.9373756343461274E-2</v>
          </cell>
          <cell r="AP32">
            <v>1.9315951637247721E-2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PRE4</v>
          </cell>
          <cell r="B33">
            <v>2186</v>
          </cell>
          <cell r="C33" t="str">
            <v xml:space="preserve">BOCON PREV. U$S (JUB) 1 RA. (C.G.)      </v>
          </cell>
          <cell r="D33" t="str">
            <v>S</v>
          </cell>
          <cell r="U33">
            <v>0</v>
          </cell>
          <cell r="V33">
            <v>0</v>
          </cell>
          <cell r="W33">
            <v>1550.0071267891346</v>
          </cell>
          <cell r="X33">
            <v>1564.9547891581067</v>
          </cell>
          <cell r="Y33">
            <v>1514.6272759234114</v>
          </cell>
          <cell r="Z33">
            <v>1354.2453051700948</v>
          </cell>
          <cell r="AA33">
            <v>1282.2263254068368</v>
          </cell>
          <cell r="AB33">
            <v>1098.3509501920878</v>
          </cell>
          <cell r="AC33">
            <v>783.73384215437557</v>
          </cell>
          <cell r="AD33">
            <v>627.74941172010642</v>
          </cell>
          <cell r="AE33">
            <v>657.72986753510747</v>
          </cell>
          <cell r="AF33">
            <v>715.76203963702426</v>
          </cell>
          <cell r="AG33">
            <v>438.52232359515904</v>
          </cell>
          <cell r="AH33">
            <v>406.30586285732761</v>
          </cell>
          <cell r="AI33">
            <v>295.57980519523204</v>
          </cell>
          <cell r="AJ33">
            <v>252.17928965950526</v>
          </cell>
          <cell r="AK33">
            <v>214.18287809158309</v>
          </cell>
          <cell r="AL33">
            <v>128.32717820191593</v>
          </cell>
          <cell r="AM33">
            <v>102.4440408363571</v>
          </cell>
          <cell r="AN33">
            <v>54.661124391665126</v>
          </cell>
          <cell r="AO33">
            <v>31.788088278040423</v>
          </cell>
          <cell r="AP33">
            <v>8.3024444898381926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A34" t="str">
            <v>PRE4</v>
          </cell>
          <cell r="B34">
            <v>2196</v>
          </cell>
          <cell r="C34" t="str">
            <v xml:space="preserve">BOCON PREV. U$S 1 RA. (C.G.)            </v>
          </cell>
          <cell r="D34" t="str">
            <v>S</v>
          </cell>
          <cell r="U34">
            <v>0</v>
          </cell>
          <cell r="V34">
            <v>0</v>
          </cell>
          <cell r="W34">
            <v>355.6318734823912</v>
          </cell>
          <cell r="X34">
            <v>462.39245547071079</v>
          </cell>
          <cell r="Y34">
            <v>493.70423316679995</v>
          </cell>
          <cell r="Z34">
            <v>635.78139504284093</v>
          </cell>
          <cell r="AA34">
            <v>704.70693869680815</v>
          </cell>
          <cell r="AB34">
            <v>625.59243261635015</v>
          </cell>
          <cell r="AC34">
            <v>600.66556435373968</v>
          </cell>
          <cell r="AD34">
            <v>572.87909715673027</v>
          </cell>
          <cell r="AE34">
            <v>580.6491928636724</v>
          </cell>
          <cell r="AF34">
            <v>699.33303255400324</v>
          </cell>
          <cell r="AG34">
            <v>562.40370118964097</v>
          </cell>
          <cell r="AH34">
            <v>600.01572511117888</v>
          </cell>
          <cell r="AI34">
            <v>613.78277312293392</v>
          </cell>
          <cell r="AJ34">
            <v>650.38798148966862</v>
          </cell>
          <cell r="AK34">
            <v>601.47833220853113</v>
          </cell>
          <cell r="AL34">
            <v>509.69170125212776</v>
          </cell>
          <cell r="AM34">
            <v>496.61436628292711</v>
          </cell>
          <cell r="AN34">
            <v>118.14745864392287</v>
          </cell>
          <cell r="AO34">
            <v>134.83636429318545</v>
          </cell>
          <cell r="AP34">
            <v>103.15204051644737</v>
          </cell>
          <cell r="AQ34">
            <v>82.153992868464357</v>
          </cell>
          <cell r="AR34">
            <v>59.70336672133427</v>
          </cell>
          <cell r="AS34">
            <v>39.753061399815472</v>
          </cell>
          <cell r="AT34">
            <v>21.863015484410663</v>
          </cell>
          <cell r="AU34">
            <v>19.925972037170045</v>
          </cell>
        </row>
        <row r="35">
          <cell r="A35" t="str">
            <v>PRE4</v>
          </cell>
          <cell r="B35">
            <v>2225</v>
          </cell>
          <cell r="C35" t="str">
            <v>BOCON PREV 2ra Serie en Dólares</v>
          </cell>
          <cell r="D35" t="str">
            <v>S</v>
          </cell>
          <cell r="U35">
            <v>0</v>
          </cell>
          <cell r="V35">
            <v>0</v>
          </cell>
          <cell r="W35">
            <v>355.31780573331673</v>
          </cell>
          <cell r="X35">
            <v>462.15645721660314</v>
          </cell>
          <cell r="Y35">
            <v>493.47592237799995</v>
          </cell>
          <cell r="Z35">
            <v>635.56268582138648</v>
          </cell>
          <cell r="AA35">
            <v>704.49713364924492</v>
          </cell>
          <cell r="AB35">
            <v>625.3968146586152</v>
          </cell>
          <cell r="AC35">
            <v>600.50457932381971</v>
          </cell>
          <cell r="AD35">
            <v>572.68838738052125</v>
          </cell>
          <cell r="AE35">
            <v>580.47303223033055</v>
          </cell>
          <cell r="AF35">
            <v>699.17370497754496</v>
          </cell>
          <cell r="AG35">
            <v>562.24371917021756</v>
          </cell>
          <cell r="AH35">
            <v>599.88978761197347</v>
          </cell>
          <cell r="AI35">
            <v>613.66379288285339</v>
          </cell>
          <cell r="AJ35">
            <v>650.28571473597822</v>
          </cell>
          <cell r="AK35">
            <v>601.35541386217415</v>
          </cell>
          <cell r="AL35">
            <v>509.60060798706644</v>
          </cell>
          <cell r="AM35">
            <v>496.54424645644224</v>
          </cell>
          <cell r="AN35">
            <v>118.08323545850683</v>
          </cell>
          <cell r="AO35">
            <v>134.77851906056432</v>
          </cell>
          <cell r="AP35">
            <v>103.04432861408044</v>
          </cell>
          <cell r="AQ35">
            <v>82.074971718577316</v>
          </cell>
          <cell r="AR35">
            <v>59.640069167598213</v>
          </cell>
          <cell r="AS35">
            <v>39.701625249770451</v>
          </cell>
          <cell r="AT35">
            <v>21.827727516580712</v>
          </cell>
          <cell r="AU35">
            <v>19.907933925492603</v>
          </cell>
        </row>
        <row r="36">
          <cell r="A36" t="str">
            <v>PRO1</v>
          </cell>
          <cell r="B36">
            <v>2225</v>
          </cell>
          <cell r="C36" t="str">
            <v xml:space="preserve">BOCON PREV. U$S 2 DA.(C.G.)             </v>
          </cell>
          <cell r="D36" t="str">
            <v>S</v>
          </cell>
          <cell r="U36">
            <v>0</v>
          </cell>
          <cell r="V36">
            <v>0</v>
          </cell>
          <cell r="W36">
            <v>0.31406774907445562</v>
          </cell>
          <cell r="X36">
            <v>0.23599825410764941</v>
          </cell>
          <cell r="Y36">
            <v>0.22831078879999997</v>
          </cell>
          <cell r="Z36">
            <v>0.21870922145440974</v>
          </cell>
          <cell r="AA36">
            <v>0.20980504756328203</v>
          </cell>
          <cell r="AB36">
            <v>0.19561795773496518</v>
          </cell>
          <cell r="AC36">
            <v>0.16098502992000002</v>
          </cell>
          <cell r="AD36">
            <v>0.19070977620897384</v>
          </cell>
          <cell r="AE36">
            <v>0.17616063334180859</v>
          </cell>
          <cell r="AF36">
            <v>0.15932757645825563</v>
          </cell>
          <cell r="AG36">
            <v>0.15998201942342721</v>
          </cell>
          <cell r="AH36">
            <v>0.1259374992054125</v>
          </cell>
          <cell r="AI36">
            <v>0.11898024008056997</v>
          </cell>
          <cell r="AJ36">
            <v>0.10226675369043607</v>
          </cell>
          <cell r="AK36">
            <v>0.12291834635701811</v>
          </cell>
          <cell r="AL36">
            <v>9.1093265061302234E-2</v>
          </cell>
          <cell r="AM36">
            <v>7.0119826484852071E-2</v>
          </cell>
          <cell r="AN36">
            <v>6.4223185416037928E-2</v>
          </cell>
          <cell r="AO36">
            <v>5.7845232621119701E-2</v>
          </cell>
          <cell r="AP36">
            <v>0.10771190236692944</v>
          </cell>
          <cell r="AQ36">
            <v>7.9021149887034542E-2</v>
          </cell>
          <cell r="AR36">
            <v>6.3297553736058582E-2</v>
          </cell>
          <cell r="AS36">
            <v>5.1436150045022277E-2</v>
          </cell>
          <cell r="AT36">
            <v>3.5287967829951028E-2</v>
          </cell>
          <cell r="AU36">
            <v>1.8038111677439999E-2</v>
          </cell>
        </row>
        <row r="37">
          <cell r="A37" t="str">
            <v>PRO2</v>
          </cell>
          <cell r="B37">
            <v>2215</v>
          </cell>
          <cell r="C37" t="str">
            <v xml:space="preserve">BOCON PREV. U$S 2 DA.(JUB)(C.G.)        </v>
          </cell>
          <cell r="D37" t="str">
            <v>S</v>
          </cell>
          <cell r="U37">
            <v>0</v>
          </cell>
          <cell r="V37">
            <v>0</v>
          </cell>
          <cell r="W37">
            <v>0</v>
          </cell>
          <cell r="X37">
            <v>319.94406000719999</v>
          </cell>
          <cell r="Y37">
            <v>304.74520650882749</v>
          </cell>
          <cell r="Z37">
            <v>432.91690192109849</v>
          </cell>
          <cell r="AA37">
            <v>360.77039853873129</v>
          </cell>
          <cell r="AB37">
            <v>276.21334344216604</v>
          </cell>
          <cell r="AC37">
            <v>304.0276951406849</v>
          </cell>
          <cell r="AD37">
            <v>199.03200187901808</v>
          </cell>
          <cell r="AE37">
            <v>251.40645197446426</v>
          </cell>
          <cell r="AF37">
            <v>204.76455491109652</v>
          </cell>
          <cell r="AG37">
            <v>148.61575508691905</v>
          </cell>
          <cell r="AH37">
            <v>160.73200776946325</v>
          </cell>
          <cell r="AI37">
            <v>153.78423343155427</v>
          </cell>
          <cell r="AJ37">
            <v>242.76310516138528</v>
          </cell>
          <cell r="AK37">
            <v>223.47044248046302</v>
          </cell>
          <cell r="AL37">
            <v>177.27396768557816</v>
          </cell>
          <cell r="AM37">
            <v>219.48456380904238</v>
          </cell>
          <cell r="AN37">
            <v>46.068187816573683</v>
          </cell>
          <cell r="AO37">
            <v>55.966508721519396</v>
          </cell>
          <cell r="AP37">
            <v>47.131356354414478</v>
          </cell>
          <cell r="AQ37">
            <v>37.206999417191689</v>
          </cell>
          <cell r="AR37">
            <v>24.254778694223436</v>
          </cell>
          <cell r="AS37">
            <v>18.086855764567773</v>
          </cell>
          <cell r="AT37">
            <v>8.3048441010685483</v>
          </cell>
          <cell r="AU37">
            <v>0</v>
          </cell>
        </row>
        <row r="38">
          <cell r="A38" t="str">
            <v>PRE6</v>
          </cell>
          <cell r="B38">
            <v>42225</v>
          </cell>
          <cell r="C38" t="str">
            <v xml:space="preserve">BOCON PREV. (U$S) 2DA. SERIE CG.        </v>
          </cell>
          <cell r="D38" t="str">
            <v>S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4.5968249754000006E-3</v>
          </cell>
          <cell r="AF38">
            <v>4.6316267130000009E-3</v>
          </cell>
          <cell r="AG38">
            <v>6.2814124594199994E-2</v>
          </cell>
          <cell r="AH38">
            <v>4.6999045086000002E-3</v>
          </cell>
          <cell r="AI38">
            <v>2.1236626564999996E-2</v>
          </cell>
          <cell r="AJ38">
            <v>6.2811730129999993E-2</v>
          </cell>
          <cell r="AK38">
            <v>0.2001978781066</v>
          </cell>
          <cell r="AL38">
            <v>5.889547648E-2</v>
          </cell>
          <cell r="AM38">
            <v>7.4845076058000004E-2</v>
          </cell>
          <cell r="AN38">
            <v>5.9736444480000005E-2</v>
          </cell>
          <cell r="AO38">
            <v>6.013614112E-2</v>
          </cell>
          <cell r="AP38">
            <v>5.9918402702071362E-2</v>
          </cell>
          <cell r="AQ38">
            <v>5.7633733707145904E-2</v>
          </cell>
          <cell r="AR38">
            <v>5.8205709883968865E-2</v>
          </cell>
          <cell r="AS38">
            <v>1.5446095878456847E-2</v>
          </cell>
          <cell r="AT38">
            <v>4.4107662688475109E-17</v>
          </cell>
          <cell r="AU38">
            <v>0</v>
          </cell>
        </row>
        <row r="39">
          <cell r="A39" t="str">
            <v>PRO1</v>
          </cell>
          <cell r="B39">
            <v>2129</v>
          </cell>
          <cell r="C39" t="str">
            <v>BONOS CONSOLIDACION 1ra Serie en Pesos</v>
          </cell>
          <cell r="D39" t="str">
            <v>S</v>
          </cell>
          <cell r="U39">
            <v>0</v>
          </cell>
          <cell r="V39">
            <v>0</v>
          </cell>
          <cell r="W39">
            <v>1011.5531358799999</v>
          </cell>
          <cell r="X39">
            <v>981.52352355959999</v>
          </cell>
          <cell r="Y39">
            <v>1048.6829933656909</v>
          </cell>
          <cell r="Z39">
            <v>999.20392174954986</v>
          </cell>
          <cell r="AA39">
            <v>861.62512085463584</v>
          </cell>
          <cell r="AB39">
            <v>704.08403833040995</v>
          </cell>
          <cell r="AC39">
            <v>1013.1409356702302</v>
          </cell>
          <cell r="AD39">
            <v>976.71584408615058</v>
          </cell>
          <cell r="AE39">
            <v>963.11537391673107</v>
          </cell>
          <cell r="AF39">
            <v>949.50854555525166</v>
          </cell>
          <cell r="AG39">
            <v>831.7372098815905</v>
          </cell>
          <cell r="AH39">
            <v>784.70031390058853</v>
          </cell>
          <cell r="AI39">
            <v>627.462319371185</v>
          </cell>
          <cell r="AJ39">
            <v>625.07998322320418</v>
          </cell>
          <cell r="AK39">
            <v>627.31008561053875</v>
          </cell>
          <cell r="AL39">
            <v>581.18509686522395</v>
          </cell>
          <cell r="AM39">
            <v>518.59056906166779</v>
          </cell>
          <cell r="AN39">
            <v>491.99294052866492</v>
          </cell>
          <cell r="AO39">
            <v>458.55621563250696</v>
          </cell>
          <cell r="AP39">
            <v>423.51630399142596</v>
          </cell>
          <cell r="AQ39">
            <v>19.825629465669323</v>
          </cell>
          <cell r="AR39">
            <v>17.521386520047237</v>
          </cell>
          <cell r="AS39">
            <v>19.162377265422119</v>
          </cell>
          <cell r="AT39">
            <v>13.880028796105936</v>
          </cell>
          <cell r="AU39">
            <v>0</v>
          </cell>
        </row>
        <row r="40">
          <cell r="A40" t="str">
            <v>PRO5</v>
          </cell>
          <cell r="B40">
            <v>2209</v>
          </cell>
          <cell r="C40" t="str">
            <v>BONOS CONSOLIDACION 1ra Serie en Pesos</v>
          </cell>
          <cell r="D40" t="str">
            <v>S</v>
          </cell>
          <cell r="U40">
            <v>0</v>
          </cell>
          <cell r="V40">
            <v>0</v>
          </cell>
          <cell r="W40">
            <v>1011.5531358799999</v>
          </cell>
          <cell r="X40">
            <v>981.52352355959999</v>
          </cell>
          <cell r="Y40">
            <v>1048.6829933656909</v>
          </cell>
          <cell r="Z40">
            <v>999.20392174954986</v>
          </cell>
          <cell r="AA40">
            <v>861.62512085463584</v>
          </cell>
          <cell r="AB40">
            <v>704.08403833040995</v>
          </cell>
          <cell r="AC40">
            <v>1013.1409356702302</v>
          </cell>
          <cell r="AD40">
            <v>976.71584408615058</v>
          </cell>
          <cell r="AE40">
            <v>963.11537391673107</v>
          </cell>
          <cell r="AF40">
            <v>949.50854555525166</v>
          </cell>
          <cell r="AG40">
            <v>831.7372098815905</v>
          </cell>
          <cell r="AH40">
            <v>784.70031390058853</v>
          </cell>
          <cell r="AI40">
            <v>627.462319371185</v>
          </cell>
          <cell r="AJ40">
            <v>625.07998322320418</v>
          </cell>
          <cell r="AK40">
            <v>627.31008561053875</v>
          </cell>
          <cell r="AL40">
            <v>581.18509686522395</v>
          </cell>
          <cell r="AM40">
            <v>518.59056906166779</v>
          </cell>
          <cell r="AN40">
            <v>491.99294052866492</v>
          </cell>
          <cell r="AO40">
            <v>458.55621563250696</v>
          </cell>
          <cell r="AP40">
            <v>423.51630399142596</v>
          </cell>
          <cell r="AQ40">
            <v>19.825629465669323</v>
          </cell>
          <cell r="AR40">
            <v>17.521386520047237</v>
          </cell>
          <cell r="AS40">
            <v>19.162377265422119</v>
          </cell>
          <cell r="AT40">
            <v>13.880028796105936</v>
          </cell>
          <cell r="AU40">
            <v>8.1826418917578412</v>
          </cell>
        </row>
        <row r="41">
          <cell r="A41" t="str">
            <v>PRO6</v>
          </cell>
          <cell r="B41">
            <v>2209</v>
          </cell>
          <cell r="C41" t="str">
            <v>BONOS CONSOLIDACION 1ra Serie en Pesos</v>
          </cell>
          <cell r="D41" t="str">
            <v>S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1.05</v>
          </cell>
          <cell r="AI41">
            <v>9.0109999999999996E-2</v>
          </cell>
          <cell r="AJ41">
            <v>0.79226099999999999</v>
          </cell>
          <cell r="AK41">
            <v>2.0316880025773352</v>
          </cell>
          <cell r="AL41">
            <v>4.4362170000000001</v>
          </cell>
          <cell r="AM41">
            <v>6.6319700000000221</v>
          </cell>
          <cell r="AN41">
            <v>12.807052002398089</v>
          </cell>
          <cell r="AO41">
            <v>13.555734019728645</v>
          </cell>
          <cell r="AP41">
            <v>23.856722000000001</v>
          </cell>
          <cell r="AQ41">
            <v>24.872774399999919</v>
          </cell>
          <cell r="AR41">
            <v>38.917493160000106</v>
          </cell>
          <cell r="AS41">
            <v>24.435922719999954</v>
          </cell>
          <cell r="AT41">
            <v>18.010175399999927</v>
          </cell>
          <cell r="AU41">
            <v>0</v>
          </cell>
        </row>
        <row r="42">
          <cell r="A42" t="str">
            <v>PRO2</v>
          </cell>
          <cell r="B42">
            <v>42209</v>
          </cell>
          <cell r="C42" t="str">
            <v xml:space="preserve">BONO CONSOLIDACION 1 SERIE $            </v>
          </cell>
          <cell r="D42" t="str">
            <v>S</v>
          </cell>
          <cell r="V42">
            <v>0</v>
          </cell>
          <cell r="W42">
            <v>313.10264128417919</v>
          </cell>
          <cell r="X42">
            <v>319.94406000719999</v>
          </cell>
          <cell r="Y42">
            <v>304.74520650882749</v>
          </cell>
          <cell r="Z42">
            <v>432.91690192109849</v>
          </cell>
          <cell r="AA42">
            <v>360.77039853873129</v>
          </cell>
          <cell r="AB42">
            <v>276.21334344216604</v>
          </cell>
          <cell r="AC42">
            <v>304.0276951406849</v>
          </cell>
          <cell r="AD42">
            <v>199.03200187901808</v>
          </cell>
          <cell r="AE42">
            <v>251.40645197446426</v>
          </cell>
          <cell r="AF42">
            <v>204.76455491109652</v>
          </cell>
          <cell r="AG42">
            <v>148.61575508691905</v>
          </cell>
          <cell r="AH42">
            <v>160.73200776946325</v>
          </cell>
          <cell r="AI42">
            <v>153.78423343155427</v>
          </cell>
          <cell r="AJ42">
            <v>242.76310516138528</v>
          </cell>
          <cell r="AK42">
            <v>223.47044248046302</v>
          </cell>
          <cell r="AL42">
            <v>177.27396768557816</v>
          </cell>
          <cell r="AM42">
            <v>219.48456380904238</v>
          </cell>
          <cell r="AN42">
            <v>46.068187816573683</v>
          </cell>
          <cell r="AO42">
            <v>55.966508721519396</v>
          </cell>
          <cell r="AP42">
            <v>47.131356354414478</v>
          </cell>
          <cell r="AQ42">
            <v>37.206999417191689</v>
          </cell>
          <cell r="AR42">
            <v>24.254778694223436</v>
          </cell>
          <cell r="AS42">
            <v>18.086855764567773</v>
          </cell>
          <cell r="AT42">
            <v>8.3048441010685483</v>
          </cell>
          <cell r="AU42">
            <v>0</v>
          </cell>
        </row>
        <row r="43">
          <cell r="A43" t="str">
            <v>PRO8</v>
          </cell>
          <cell r="B43">
            <v>2208</v>
          </cell>
          <cell r="C43" t="str">
            <v>BONOS CONSOLIDACION 1ra Serie en Dólares</v>
          </cell>
          <cell r="D43" t="str">
            <v>S</v>
          </cell>
          <cell r="U43">
            <v>0</v>
          </cell>
          <cell r="V43">
            <v>0</v>
          </cell>
          <cell r="W43">
            <v>313.10264128417919</v>
          </cell>
          <cell r="X43">
            <v>319.94406000719999</v>
          </cell>
          <cell r="Y43">
            <v>304.74520650882749</v>
          </cell>
          <cell r="Z43">
            <v>432.91690192109849</v>
          </cell>
          <cell r="AA43">
            <v>360.77039853873129</v>
          </cell>
          <cell r="AB43">
            <v>276.21334344216604</v>
          </cell>
          <cell r="AC43">
            <v>304.0276951406849</v>
          </cell>
          <cell r="AD43">
            <v>199.03200187901808</v>
          </cell>
          <cell r="AE43">
            <v>251.40645197446426</v>
          </cell>
          <cell r="AF43">
            <v>204.76455491109652</v>
          </cell>
          <cell r="AG43">
            <v>148.61575508691905</v>
          </cell>
          <cell r="AH43">
            <v>160.73200776946325</v>
          </cell>
          <cell r="AI43">
            <v>153.78423343155427</v>
          </cell>
          <cell r="AJ43">
            <v>242.76310516138528</v>
          </cell>
          <cell r="AK43">
            <v>223.47044248046302</v>
          </cell>
          <cell r="AL43">
            <v>177.27396768557816</v>
          </cell>
          <cell r="AM43">
            <v>219.48456380904238</v>
          </cell>
          <cell r="AN43">
            <v>46.068187816573683</v>
          </cell>
          <cell r="AO43">
            <v>55.966508721519396</v>
          </cell>
          <cell r="AP43">
            <v>47.131356354414478</v>
          </cell>
          <cell r="AQ43">
            <v>37.206999417191689</v>
          </cell>
          <cell r="AR43">
            <v>24.254778694223436</v>
          </cell>
          <cell r="AS43">
            <v>18.086855764567773</v>
          </cell>
          <cell r="AT43">
            <v>8.3048441010685483</v>
          </cell>
          <cell r="AU43">
            <v>12.865641004713567</v>
          </cell>
        </row>
        <row r="44">
          <cell r="A44" t="str">
            <v>PRO9</v>
          </cell>
          <cell r="B44">
            <v>2208</v>
          </cell>
          <cell r="C44" t="str">
            <v>BONOS CONSOLIDACION 1ra Serie en Dólares</v>
          </cell>
          <cell r="D44" t="str">
            <v>S</v>
          </cell>
          <cell r="U44">
            <v>0</v>
          </cell>
          <cell r="V44">
            <v>0</v>
          </cell>
          <cell r="W44">
            <v>313.10264128417919</v>
          </cell>
          <cell r="X44">
            <v>319.94406000719999</v>
          </cell>
          <cell r="Y44">
            <v>304.74520650882749</v>
          </cell>
          <cell r="Z44">
            <v>432.91690192109849</v>
          </cell>
          <cell r="AA44">
            <v>360.77039853873129</v>
          </cell>
          <cell r="AB44">
            <v>276.21334344216604</v>
          </cell>
          <cell r="AC44">
            <v>304.0276951406849</v>
          </cell>
          <cell r="AD44">
            <v>199.03200187901808</v>
          </cell>
          <cell r="AE44">
            <v>251.40645197446426</v>
          </cell>
          <cell r="AF44">
            <v>204.76455491109652</v>
          </cell>
          <cell r="AG44">
            <v>148.61575508691905</v>
          </cell>
          <cell r="AH44">
            <v>160.73200776946325</v>
          </cell>
          <cell r="AI44">
            <v>153.78423343155427</v>
          </cell>
          <cell r="AJ44">
            <v>242.76310516138528</v>
          </cell>
          <cell r="AK44">
            <v>223.47044248046302</v>
          </cell>
          <cell r="AL44">
            <v>177.27396768557816</v>
          </cell>
          <cell r="AM44">
            <v>219.48456380904238</v>
          </cell>
          <cell r="AN44">
            <v>46.068187816573683</v>
          </cell>
          <cell r="AO44">
            <v>55.966508721519396</v>
          </cell>
          <cell r="AP44">
            <v>47.131356354414478</v>
          </cell>
          <cell r="AQ44">
            <v>0</v>
          </cell>
          <cell r="AR44">
            <v>0.711426</v>
          </cell>
          <cell r="AS44">
            <v>8.1182000000000004E-2</v>
          </cell>
          <cell r="AT44">
            <v>6.9409999999999999E-2</v>
          </cell>
          <cell r="AU44">
            <v>0</v>
          </cell>
        </row>
        <row r="45">
          <cell r="A45" t="str">
            <v>PRO3</v>
          </cell>
          <cell r="B45">
            <v>42208</v>
          </cell>
          <cell r="C45" t="str">
            <v xml:space="preserve">BONO CONSL. (U$S) ESCRIT. 1RA. SERIE    </v>
          </cell>
          <cell r="D45" t="str">
            <v>S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4.5968249754000006E-3</v>
          </cell>
          <cell r="AF45">
            <v>4.6316267130000009E-3</v>
          </cell>
          <cell r="AG45">
            <v>6.2814124594199994E-2</v>
          </cell>
          <cell r="AH45">
            <v>4.6999045086000002E-3</v>
          </cell>
          <cell r="AI45">
            <v>2.1236626564999996E-2</v>
          </cell>
          <cell r="AJ45">
            <v>6.2811730129999993E-2</v>
          </cell>
          <cell r="AK45">
            <v>0.2001978781066</v>
          </cell>
          <cell r="AL45">
            <v>5.889547648E-2</v>
          </cell>
          <cell r="AM45">
            <v>7.4845076058000004E-2</v>
          </cell>
          <cell r="AN45">
            <v>5.9736444480000005E-2</v>
          </cell>
          <cell r="AO45">
            <v>6.013614112E-2</v>
          </cell>
          <cell r="AP45">
            <v>5.9918402702071362E-2</v>
          </cell>
          <cell r="AQ45">
            <v>5.7633733707145904E-2</v>
          </cell>
          <cell r="AR45">
            <v>5.8205709883968865E-2</v>
          </cell>
          <cell r="AS45">
            <v>1.5446095878456847E-2</v>
          </cell>
          <cell r="AT45">
            <v>4.4104759658636767E-17</v>
          </cell>
          <cell r="AU45">
            <v>0</v>
          </cell>
        </row>
        <row r="46">
          <cell r="A46" t="str">
            <v>BIHD</v>
          </cell>
          <cell r="B46">
            <v>2130</v>
          </cell>
          <cell r="C46" t="str">
            <v>BONOS CONSOLIDACION 2da Serie en Pesos</v>
          </cell>
          <cell r="D46" t="str">
            <v>S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4.5968249754000006E-3</v>
          </cell>
          <cell r="AF46">
            <v>4.6316267130000009E-3</v>
          </cell>
          <cell r="AG46">
            <v>6.2814124594199994E-2</v>
          </cell>
          <cell r="AH46">
            <v>4.6999045086000002E-3</v>
          </cell>
          <cell r="AI46">
            <v>2.1236626564999996E-2</v>
          </cell>
          <cell r="AJ46">
            <v>6.2811730129999993E-2</v>
          </cell>
          <cell r="AK46">
            <v>0.2001978781066</v>
          </cell>
          <cell r="AL46">
            <v>5.889547648E-2</v>
          </cell>
          <cell r="AM46">
            <v>7.4845076058000004E-2</v>
          </cell>
          <cell r="AN46">
            <v>5.9736444480000005E-2</v>
          </cell>
          <cell r="AO46">
            <v>6.013614112E-2</v>
          </cell>
          <cell r="AP46">
            <v>5.9918402702071362E-2</v>
          </cell>
          <cell r="AQ46">
            <v>5.7633733707145904E-2</v>
          </cell>
          <cell r="AR46">
            <v>5.8205709883968865E-2</v>
          </cell>
          <cell r="AS46">
            <v>1.5446095878456847E-2</v>
          </cell>
          <cell r="AT46">
            <v>4.4104759658636767E-17</v>
          </cell>
          <cell r="AU46">
            <v>4.5211495420572796E-3</v>
          </cell>
        </row>
        <row r="47">
          <cell r="A47" t="str">
            <v>FERRO</v>
          </cell>
          <cell r="B47">
            <v>2130</v>
          </cell>
          <cell r="C47" t="str">
            <v>BONOS CONSOLIDACION 2da Serie en Pesos</v>
          </cell>
          <cell r="D47" t="str">
            <v>S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0.03</v>
          </cell>
          <cell r="AB47">
            <v>0.03</v>
          </cell>
          <cell r="AC47">
            <v>0.03</v>
          </cell>
          <cell r="AD47">
            <v>0.03</v>
          </cell>
          <cell r="AE47">
            <v>0.03</v>
          </cell>
          <cell r="AF47">
            <v>0.03</v>
          </cell>
          <cell r="AG47">
            <v>0.03</v>
          </cell>
          <cell r="AH47">
            <v>0.03</v>
          </cell>
          <cell r="AI47">
            <v>0.03</v>
          </cell>
          <cell r="AJ47">
            <v>0.03</v>
          </cell>
          <cell r="AK47">
            <v>0.03</v>
          </cell>
          <cell r="AL47">
            <v>0.03</v>
          </cell>
          <cell r="AM47">
            <v>0.03</v>
          </cell>
          <cell r="AN47">
            <v>0.03</v>
          </cell>
          <cell r="AO47">
            <v>0.03</v>
          </cell>
          <cell r="AP47">
            <v>0.03</v>
          </cell>
          <cell r="AQ47">
            <v>0.03</v>
          </cell>
          <cell r="AR47">
            <v>0.03</v>
          </cell>
          <cell r="AS47">
            <v>0.03</v>
          </cell>
          <cell r="AT47">
            <v>0.03</v>
          </cell>
          <cell r="AU47">
            <v>0</v>
          </cell>
        </row>
        <row r="48">
          <cell r="A48" t="str">
            <v>PRO4</v>
          </cell>
          <cell r="B48">
            <v>42130</v>
          </cell>
          <cell r="C48" t="str">
            <v xml:space="preserve">BONO CONSOL. ($) ESCRIT.  2 DA. SERIE   </v>
          </cell>
          <cell r="D48" t="str">
            <v>S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0.16531432060000001</v>
          </cell>
          <cell r="AD48">
            <v>3.91244624092</v>
          </cell>
          <cell r="AE48">
            <v>6.4310707104121558</v>
          </cell>
          <cell r="AF48">
            <v>7.4728956580491417</v>
          </cell>
          <cell r="AG48">
            <v>5.0996061358522091</v>
          </cell>
          <cell r="AH48">
            <v>6.9812167767410003</v>
          </cell>
          <cell r="AI48">
            <v>10.259108328562981</v>
          </cell>
          <cell r="AJ48">
            <v>13.07976840555</v>
          </cell>
          <cell r="AK48">
            <v>16.721844796986456</v>
          </cell>
          <cell r="AL48">
            <v>26.257733558587535</v>
          </cell>
          <cell r="AM48">
            <v>43.643355792949166</v>
          </cell>
          <cell r="AN48">
            <v>43.289319766131285</v>
          </cell>
          <cell r="AO48">
            <v>62.825711398827224</v>
          </cell>
          <cell r="AP48">
            <v>60.391025244598779</v>
          </cell>
          <cell r="AQ48">
            <v>22.701954165865722</v>
          </cell>
          <cell r="AR48">
            <v>21.72719583007256</v>
          </cell>
          <cell r="AS48">
            <v>14.107000190912448</v>
          </cell>
          <cell r="AT48">
            <v>16.611540701962799</v>
          </cell>
          <cell r="AU48">
            <v>0</v>
          </cell>
        </row>
        <row r="49">
          <cell r="A49" t="str">
            <v>BT01</v>
          </cell>
          <cell r="B49">
            <v>2129</v>
          </cell>
          <cell r="C49" t="str">
            <v>BONOS CONSOLIDACION 2da Serie en Dólares</v>
          </cell>
          <cell r="D49" t="str">
            <v>S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0.16531432060000001</v>
          </cell>
          <cell r="AD49">
            <v>3.91244624092</v>
          </cell>
          <cell r="AE49">
            <v>6.4310707104121558</v>
          </cell>
          <cell r="AF49">
            <v>7.4728956580491417</v>
          </cell>
          <cell r="AG49">
            <v>5.0996061358522091</v>
          </cell>
          <cell r="AH49">
            <v>6.9812167767410003</v>
          </cell>
          <cell r="AI49">
            <v>10.259108328562981</v>
          </cell>
          <cell r="AJ49">
            <v>13.07976840555</v>
          </cell>
          <cell r="AK49">
            <v>16.721844796986456</v>
          </cell>
          <cell r="AL49">
            <v>26.257733558587535</v>
          </cell>
          <cell r="AM49">
            <v>43.643355792949166</v>
          </cell>
          <cell r="AN49">
            <v>43.289319766131285</v>
          </cell>
          <cell r="AO49">
            <v>62.825711398827224</v>
          </cell>
          <cell r="AP49">
            <v>60.391025244598779</v>
          </cell>
          <cell r="AQ49">
            <v>22.701954165865722</v>
          </cell>
          <cell r="AR49">
            <v>21.72719583007256</v>
          </cell>
          <cell r="AS49">
            <v>14.107000190912448</v>
          </cell>
          <cell r="AT49">
            <v>16.611540701962799</v>
          </cell>
          <cell r="AU49">
            <v>17.829642585118481</v>
          </cell>
        </row>
        <row r="50">
          <cell r="A50" t="str">
            <v>BT02</v>
          </cell>
          <cell r="B50">
            <v>2129</v>
          </cell>
          <cell r="C50" t="str">
            <v>BONOS CONSOLIDACION 2da Serie en Dólares</v>
          </cell>
          <cell r="D50" t="str">
            <v>S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129.86100000000013</v>
          </cell>
          <cell r="AB50">
            <v>364.97300000000001</v>
          </cell>
          <cell r="AC50">
            <v>404.53199999999998</v>
          </cell>
          <cell r="AD50">
            <v>349.41300000000001</v>
          </cell>
          <cell r="AE50">
            <v>427.41699999999997</v>
          </cell>
          <cell r="AF50">
            <v>652.678</v>
          </cell>
          <cell r="AG50">
            <v>659.11800000000005</v>
          </cell>
          <cell r="AH50">
            <v>686.34299999999996</v>
          </cell>
          <cell r="AI50">
            <v>698.19500000000005</v>
          </cell>
          <cell r="AJ50">
            <v>747.68299999999999</v>
          </cell>
          <cell r="AK50">
            <v>764.26</v>
          </cell>
          <cell r="AL50">
            <v>753.17300000000034</v>
          </cell>
          <cell r="AM50">
            <v>742.46199999999999</v>
          </cell>
          <cell r="AN50">
            <v>713.89</v>
          </cell>
          <cell r="AO50">
            <v>491.34899999999999</v>
          </cell>
          <cell r="AP50">
            <v>488.66699999999997</v>
          </cell>
          <cell r="AQ50">
            <v>361.20400000000001</v>
          </cell>
          <cell r="AR50">
            <v>342.661</v>
          </cell>
          <cell r="AS50">
            <v>243.00200000000001</v>
          </cell>
          <cell r="AT50">
            <v>0</v>
          </cell>
          <cell r="AU50">
            <v>0</v>
          </cell>
        </row>
        <row r="51">
          <cell r="A51" t="str">
            <v>PRO5</v>
          </cell>
          <cell r="B51">
            <v>42129</v>
          </cell>
          <cell r="C51" t="str">
            <v xml:space="preserve">BONO CONSOL.(U$S) ESCRIT. 2 DA SERIE    </v>
          </cell>
          <cell r="D51" t="str">
            <v>S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4.7534E-2</v>
          </cell>
          <cell r="AN51">
            <v>15.183881001472756</v>
          </cell>
          <cell r="AO51">
            <v>12.792199999999999</v>
          </cell>
          <cell r="AP51">
            <v>21.062260999999999</v>
          </cell>
          <cell r="AQ51">
            <v>20.818826880000017</v>
          </cell>
          <cell r="AR51">
            <v>16.538665199999929</v>
          </cell>
          <cell r="AS51">
            <v>10.838651999999914</v>
          </cell>
          <cell r="AT51">
            <v>0</v>
          </cell>
          <cell r="AU51">
            <v>0</v>
          </cell>
        </row>
        <row r="52">
          <cell r="A52" t="str">
            <v>BT03Flot</v>
          </cell>
          <cell r="B52">
            <v>2156</v>
          </cell>
          <cell r="C52" t="str">
            <v>BONOS CONSOLIDACION 3ra Serie en Pesos</v>
          </cell>
          <cell r="D52" t="str">
            <v>N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4.7534E-2</v>
          </cell>
          <cell r="AN52">
            <v>15.183881001472756</v>
          </cell>
          <cell r="AO52">
            <v>12.792199999999999</v>
          </cell>
          <cell r="AP52">
            <v>21.062260999999999</v>
          </cell>
          <cell r="AQ52">
            <v>20.818826880000017</v>
          </cell>
          <cell r="AR52">
            <v>16.538665199999929</v>
          </cell>
          <cell r="AS52">
            <v>10.838651999999914</v>
          </cell>
          <cell r="AT52">
            <v>10.182811799999989</v>
          </cell>
          <cell r="AU52">
            <v>4.0573671600000001</v>
          </cell>
        </row>
        <row r="53">
          <cell r="A53" t="str">
            <v>BT04</v>
          </cell>
          <cell r="B53">
            <v>2156</v>
          </cell>
          <cell r="C53" t="str">
            <v>BONOS CONSOLIDACION 3ra Serie en Pesos</v>
          </cell>
          <cell r="D53" t="str">
            <v>N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138.12399601058198</v>
          </cell>
          <cell r="AJ53">
            <v>224.79051798804807</v>
          </cell>
          <cell r="AK53">
            <v>241.7449</v>
          </cell>
          <cell r="AL53">
            <v>221.50846399617578</v>
          </cell>
          <cell r="AM53">
            <v>331.31151699999998</v>
          </cell>
          <cell r="AN53">
            <v>327.30173500000001</v>
          </cell>
          <cell r="AO53">
            <v>329.33452900103009</v>
          </cell>
          <cell r="AP53">
            <v>195.287995</v>
          </cell>
          <cell r="AQ53">
            <v>134.475695</v>
          </cell>
          <cell r="AR53">
            <v>130.90362099999999</v>
          </cell>
          <cell r="AS53">
            <v>78.915716000000003</v>
          </cell>
          <cell r="AT53">
            <v>86.583769000000004</v>
          </cell>
          <cell r="AU53">
            <v>0</v>
          </cell>
        </row>
        <row r="54">
          <cell r="A54" t="str">
            <v>PRO6</v>
          </cell>
          <cell r="B54">
            <v>42156</v>
          </cell>
          <cell r="C54" t="str">
            <v>BONOS CONSOLIDACION 3RA SERIE ($) ESCRIT</v>
          </cell>
          <cell r="D54" t="str">
            <v>N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1.05</v>
          </cell>
          <cell r="AI54">
            <v>9.0109999999999996E-2</v>
          </cell>
          <cell r="AJ54">
            <v>0.79226099999999999</v>
          </cell>
          <cell r="AK54">
            <v>2.0316880025773352</v>
          </cell>
          <cell r="AL54">
            <v>4.4362170000000001</v>
          </cell>
          <cell r="AM54">
            <v>6.6319700000000221</v>
          </cell>
          <cell r="AN54">
            <v>12.807052002398089</v>
          </cell>
          <cell r="AO54">
            <v>13.555734019728645</v>
          </cell>
          <cell r="AP54">
            <v>23.856722000000001</v>
          </cell>
          <cell r="AQ54">
            <v>24.872774399999919</v>
          </cell>
          <cell r="AR54">
            <v>38.917493160000106</v>
          </cell>
          <cell r="AS54">
            <v>24.435922719999954</v>
          </cell>
          <cell r="AT54">
            <v>18.010175399999927</v>
          </cell>
          <cell r="AU54">
            <v>0</v>
          </cell>
        </row>
        <row r="55">
          <cell r="A55" t="str">
            <v>BT06</v>
          </cell>
          <cell r="B55">
            <v>2155</v>
          </cell>
          <cell r="C55" t="str">
            <v>BONOS CONSOLIDACION 3ra Serie en Dólares</v>
          </cell>
          <cell r="D55" t="str">
            <v>N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1.05</v>
          </cell>
          <cell r="AI55">
            <v>9.0109999999999996E-2</v>
          </cell>
          <cell r="AJ55">
            <v>0.79226099999999999</v>
          </cell>
          <cell r="AK55">
            <v>2.0316880025773352</v>
          </cell>
          <cell r="AL55">
            <v>4.4362170000000001</v>
          </cell>
          <cell r="AM55">
            <v>6.6319700000000221</v>
          </cell>
          <cell r="AN55">
            <v>12.807052002398089</v>
          </cell>
          <cell r="AO55">
            <v>13.555734019728645</v>
          </cell>
          <cell r="AP55">
            <v>23.856722000000001</v>
          </cell>
          <cell r="AQ55">
            <v>24.872774399999919</v>
          </cell>
          <cell r="AR55">
            <v>38.917493160000106</v>
          </cell>
          <cell r="AS55">
            <v>24.435922719999954</v>
          </cell>
          <cell r="AT55">
            <v>18.010175399999927</v>
          </cell>
          <cell r="AU55">
            <v>18.0297348</v>
          </cell>
        </row>
        <row r="56">
          <cell r="A56" t="str">
            <v>BT27</v>
          </cell>
          <cell r="B56">
            <v>2155</v>
          </cell>
          <cell r="C56" t="str">
            <v>BONOS CONSOLIDACION 3ra Serie en Dólares</v>
          </cell>
          <cell r="D56" t="str">
            <v>N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11.324999999999999</v>
          </cell>
          <cell r="AJ56">
            <v>11.324999999999999</v>
          </cell>
          <cell r="AK56">
            <v>0.70699999999999996</v>
          </cell>
          <cell r="AL56">
            <v>6.7070000000000034</v>
          </cell>
          <cell r="AM56">
            <v>6.7070000000000034</v>
          </cell>
          <cell r="AN56">
            <v>0.70699999999999996</v>
          </cell>
          <cell r="AO56">
            <v>0.70699999999999996</v>
          </cell>
          <cell r="AP56">
            <v>0.70699999999999996</v>
          </cell>
          <cell r="AQ56">
            <v>0.72</v>
          </cell>
          <cell r="AR56">
            <v>1</v>
          </cell>
          <cell r="AS56">
            <v>1.2999999999999999E-2</v>
          </cell>
          <cell r="AT56">
            <v>1.2999999999999999E-2</v>
          </cell>
          <cell r="AU56">
            <v>0</v>
          </cell>
        </row>
        <row r="57">
          <cell r="A57" t="str">
            <v>PRO7</v>
          </cell>
          <cell r="B57">
            <v>42155</v>
          </cell>
          <cell r="C57" t="str">
            <v xml:space="preserve">BONO CONSOLIDACION 3 SERIE U$S          </v>
          </cell>
          <cell r="D57" t="str">
            <v>N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PRO8</v>
          </cell>
          <cell r="B58">
            <v>2438</v>
          </cell>
          <cell r="C58" t="str">
            <v xml:space="preserve">BONOS CONSOLIDACION U$S ESCRIT.4TA.     </v>
          </cell>
          <cell r="D58" t="str">
            <v>S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7.6166067490811892E-3</v>
          </cell>
        </row>
        <row r="59">
          <cell r="A59" t="str">
            <v>PRO9</v>
          </cell>
          <cell r="B59">
            <v>0</v>
          </cell>
          <cell r="C59" t="str">
            <v xml:space="preserve">BONOS CONSOLIDACION PESOS ESCRIT.5TA.S. </v>
          </cell>
          <cell r="D59" t="str">
            <v>N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0.1</v>
          </cell>
          <cell r="AR59">
            <v>0.11062311000000001</v>
          </cell>
          <cell r="AS59">
            <v>0.11721012006767452</v>
          </cell>
          <cell r="AT59">
            <v>0.12768050575779077</v>
          </cell>
          <cell r="AU59">
            <v>4.658527495497463E-2</v>
          </cell>
        </row>
        <row r="60">
          <cell r="A60" t="str">
            <v>BTVAU$</v>
          </cell>
          <cell r="B60">
            <v>2441</v>
          </cell>
          <cell r="C60" t="str">
            <v xml:space="preserve">BONOS CONSOLIDACION PESOS ESCRIT.5TA.S. </v>
          </cell>
          <cell r="D60" t="str">
            <v>N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0.711426</v>
          </cell>
          <cell r="AS60">
            <v>8.1182000000000004E-2</v>
          </cell>
          <cell r="AT60">
            <v>6.9409999999999999E-2</v>
          </cell>
          <cell r="AU60">
            <v>1.4599999999999999E-3</v>
          </cell>
        </row>
        <row r="61">
          <cell r="A61" t="str">
            <v>PRO7</v>
          </cell>
          <cell r="B61">
            <v>2441</v>
          </cell>
          <cell r="C61" t="str">
            <v xml:space="preserve">BONOS CONSOLIDACION PESOS ESCRIT.5TA.S. </v>
          </cell>
          <cell r="D61" t="str">
            <v>N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17.605</v>
          </cell>
          <cell r="AK61">
            <v>38.192999999999998</v>
          </cell>
          <cell r="AL61">
            <v>61.671999999999997</v>
          </cell>
          <cell r="AM61">
            <v>30.948</v>
          </cell>
          <cell r="AN61">
            <v>48.759</v>
          </cell>
          <cell r="AO61">
            <v>40.109000000000002</v>
          </cell>
          <cell r="AP61">
            <v>123.86899999999999</v>
          </cell>
          <cell r="AQ61">
            <v>0</v>
          </cell>
          <cell r="AR61">
            <v>0.711426</v>
          </cell>
          <cell r="AS61">
            <v>8.1182000000000004E-2</v>
          </cell>
          <cell r="AT61">
            <v>6.9409999999999999E-2</v>
          </cell>
          <cell r="AU61">
            <v>1.4599999999999999E-3</v>
          </cell>
        </row>
        <row r="62">
          <cell r="A62" t="str">
            <v>PRO10</v>
          </cell>
          <cell r="B62">
            <v>42441</v>
          </cell>
          <cell r="C62" t="str">
            <v xml:space="preserve">BONO CONSOLIDACION 5 SERIE $            </v>
          </cell>
          <cell r="D62" t="str">
            <v>N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2.8000000000000001E-2</v>
          </cell>
          <cell r="AR62">
            <v>4.6283999999999999E-2</v>
          </cell>
          <cell r="AS62">
            <v>2.6374000000000002E-2</v>
          </cell>
          <cell r="AT62">
            <v>11.567389</v>
          </cell>
          <cell r="AU62">
            <v>0</v>
          </cell>
        </row>
        <row r="63">
          <cell r="A63" t="str">
            <v>BP01/E600</v>
          </cell>
          <cell r="B63">
            <v>2440</v>
          </cell>
          <cell r="C63" t="str">
            <v xml:space="preserve">BONOS CONSOLIDACION U$S ESCRIT.5TA.S.   </v>
          </cell>
          <cell r="D63" t="str">
            <v>N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2.8000000000000001E-2</v>
          </cell>
          <cell r="AR63">
            <v>4.6283999999999999E-2</v>
          </cell>
          <cell r="AS63">
            <v>2.6374000000000002E-2</v>
          </cell>
          <cell r="AT63">
            <v>11.567389</v>
          </cell>
          <cell r="AU63">
            <v>11.499563</v>
          </cell>
        </row>
        <row r="64">
          <cell r="A64" t="str">
            <v>BP01/E521</v>
          </cell>
          <cell r="B64">
            <v>2440</v>
          </cell>
          <cell r="C64" t="str">
            <v xml:space="preserve">BONOS CONSOLIDACION U$S ESCRIT.5TA.S.   </v>
          </cell>
          <cell r="D64" t="str">
            <v>N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20.54</v>
          </cell>
          <cell r="AL64">
            <v>40.734999999999999</v>
          </cell>
          <cell r="AM64">
            <v>9.484</v>
          </cell>
          <cell r="AN64">
            <v>9.407</v>
          </cell>
          <cell r="AO64">
            <v>10.92</v>
          </cell>
          <cell r="AP64">
            <v>99.313999999999993</v>
          </cell>
          <cell r="AQ64">
            <v>2.8000000000000001E-2</v>
          </cell>
          <cell r="AR64">
            <v>4.6283999999999999E-2</v>
          </cell>
          <cell r="AS64">
            <v>2.6374000000000002E-2</v>
          </cell>
          <cell r="AT64">
            <v>11.567389</v>
          </cell>
          <cell r="AU64">
            <v>11.499563</v>
          </cell>
        </row>
        <row r="65">
          <cell r="A65" t="str">
            <v>BIHD</v>
          </cell>
          <cell r="B65">
            <v>42440</v>
          </cell>
          <cell r="C65" t="str">
            <v xml:space="preserve">BONO CONSOLIDACION 5 SERIE U$S          </v>
          </cell>
          <cell r="D65" t="str">
            <v>N</v>
          </cell>
          <cell r="U65">
            <v>0</v>
          </cell>
          <cell r="V65">
            <v>0</v>
          </cell>
          <cell r="W65">
            <v>1.1336422638577675</v>
          </cell>
          <cell r="X65">
            <v>6.6835632417107521E-3</v>
          </cell>
          <cell r="Y65">
            <v>6.7740633629812079E-3</v>
          </cell>
          <cell r="Z65">
            <v>6.8687006326526006E-3</v>
          </cell>
          <cell r="AA65">
            <v>6.9669472636741678E-3</v>
          </cell>
          <cell r="AB65">
            <v>3.6589638037176071</v>
          </cell>
          <cell r="AC65">
            <v>3.7110266053827639</v>
          </cell>
          <cell r="AD65">
            <v>1.1732656508120816</v>
          </cell>
          <cell r="AE65">
            <v>0.66436070831221483</v>
          </cell>
          <cell r="AF65">
            <v>0.67074871028319316</v>
          </cell>
          <cell r="AG65">
            <v>0.68293534546785617</v>
          </cell>
          <cell r="AH65">
            <v>0.66572538084399657</v>
          </cell>
          <cell r="AI65">
            <v>0.64851541255694778</v>
          </cell>
          <cell r="AJ65">
            <v>0.65003442339260409</v>
          </cell>
          <cell r="AK65">
            <v>0.61445983555309458</v>
          </cell>
          <cell r="AL65">
            <v>0.59723965673058466</v>
          </cell>
          <cell r="AM65">
            <v>0.58001947977179213</v>
          </cell>
          <cell r="AN65">
            <v>0.57614865739812826</v>
          </cell>
          <cell r="AO65">
            <v>0.55852001244988947</v>
          </cell>
          <cell r="AP65">
            <v>0.5408913800038474</v>
          </cell>
          <cell r="AQ65">
            <v>1.8096080166165044E-2</v>
          </cell>
          <cell r="AR65">
            <v>1.7486426128482661E-2</v>
          </cell>
          <cell r="AS65">
            <v>1.5934514701997721E-2</v>
          </cell>
          <cell r="AT65">
            <v>1.5358898631912683E-2</v>
          </cell>
          <cell r="AU65">
            <v>0</v>
          </cell>
        </row>
        <row r="66">
          <cell r="A66" t="str">
            <v>FERRO</v>
          </cell>
          <cell r="B66">
            <v>2193</v>
          </cell>
          <cell r="C66" t="str">
            <v>FERROBONOS</v>
          </cell>
          <cell r="D66" t="str">
            <v>N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0.03</v>
          </cell>
          <cell r="AB66">
            <v>0.03</v>
          </cell>
          <cell r="AC66">
            <v>0.03</v>
          </cell>
          <cell r="AD66">
            <v>0.03</v>
          </cell>
          <cell r="AE66">
            <v>0.03</v>
          </cell>
          <cell r="AF66">
            <v>0.03</v>
          </cell>
          <cell r="AG66">
            <v>0.03</v>
          </cell>
          <cell r="AH66">
            <v>0.03</v>
          </cell>
          <cell r="AI66">
            <v>0.03</v>
          </cell>
          <cell r="AJ66">
            <v>0.03</v>
          </cell>
          <cell r="AK66">
            <v>0.03</v>
          </cell>
          <cell r="AL66">
            <v>0.03</v>
          </cell>
          <cell r="AM66">
            <v>0.03</v>
          </cell>
          <cell r="AN66">
            <v>0.03</v>
          </cell>
          <cell r="AO66">
            <v>0.03</v>
          </cell>
          <cell r="AP66">
            <v>0.03</v>
          </cell>
          <cell r="AQ66">
            <v>0.03</v>
          </cell>
          <cell r="AR66">
            <v>0.03</v>
          </cell>
          <cell r="AS66">
            <v>0.03</v>
          </cell>
          <cell r="AT66">
            <v>0.03</v>
          </cell>
          <cell r="AU66">
            <v>0.03</v>
          </cell>
        </row>
        <row r="67">
          <cell r="A67" t="str">
            <v>BT98</v>
          </cell>
          <cell r="B67">
            <v>5301</v>
          </cell>
          <cell r="C67" t="str">
            <v xml:space="preserve">BONOS DEL TESORO ( BONTES ) V.13/12/98  </v>
          </cell>
          <cell r="D67" t="str">
            <v>N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38.5</v>
          </cell>
          <cell r="Z67">
            <v>327.84600000000012</v>
          </cell>
          <cell r="AA67">
            <v>309.51900000000001</v>
          </cell>
          <cell r="AB67">
            <v>346.68199999999996</v>
          </cell>
          <cell r="AC67">
            <v>194.364</v>
          </cell>
          <cell r="AD67">
            <v>390.95</v>
          </cell>
          <cell r="AE67">
            <v>433.3570000000002</v>
          </cell>
          <cell r="AF67">
            <v>510.93299999999999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</row>
        <row r="68">
          <cell r="A68" t="str">
            <v>BT01</v>
          </cell>
          <cell r="B68">
            <v>5305</v>
          </cell>
          <cell r="C68" t="str">
            <v xml:space="preserve">BONOS DEL TESORO (BONTES) 9,50 % V.2001 </v>
          </cell>
          <cell r="D68" t="str">
            <v>N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147.59725699792969</v>
          </cell>
          <cell r="AJ68">
            <v>198.41945599801392</v>
          </cell>
          <cell r="AK68">
            <v>207.59359799794643</v>
          </cell>
          <cell r="AL68">
            <v>253.38191000959682</v>
          </cell>
          <cell r="AM68">
            <v>221.70635501507545</v>
          </cell>
          <cell r="AN68">
            <v>259.51565400774456</v>
          </cell>
          <cell r="AO68">
            <v>223.79784700099307</v>
          </cell>
          <cell r="AP68">
            <v>194.29609500000001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</row>
        <row r="69">
          <cell r="A69" t="str">
            <v>BT02</v>
          </cell>
          <cell r="B69">
            <v>5302</v>
          </cell>
          <cell r="C69" t="str">
            <v xml:space="preserve">BONOS DEL TESORO (BONTES ) V. 9/5/2002  </v>
          </cell>
          <cell r="D69" t="str">
            <v>N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129.86100000000013</v>
          </cell>
          <cell r="AB69">
            <v>364.97300000000001</v>
          </cell>
          <cell r="AC69">
            <v>404.53199999999998</v>
          </cell>
          <cell r="AD69">
            <v>349.41300000000001</v>
          </cell>
          <cell r="AE69">
            <v>427.41699999999997</v>
          </cell>
          <cell r="AF69">
            <v>652.678</v>
          </cell>
          <cell r="AG69">
            <v>659.11800000000005</v>
          </cell>
          <cell r="AH69">
            <v>686.34299999999996</v>
          </cell>
          <cell r="AI69">
            <v>698.19500000000005</v>
          </cell>
          <cell r="AJ69">
            <v>747.68299999999999</v>
          </cell>
          <cell r="AK69">
            <v>764.26</v>
          </cell>
          <cell r="AL69">
            <v>753.17300000000034</v>
          </cell>
          <cell r="AM69">
            <v>742.46199999999999</v>
          </cell>
          <cell r="AN69">
            <v>713.89</v>
          </cell>
          <cell r="AO69">
            <v>491.34899999999999</v>
          </cell>
          <cell r="AP69">
            <v>488.66699999999997</v>
          </cell>
          <cell r="AQ69">
            <v>361.20400000000001</v>
          </cell>
          <cell r="AR69">
            <v>342.661</v>
          </cell>
          <cell r="AS69">
            <v>243.00200000000001</v>
          </cell>
          <cell r="AT69">
            <v>251.70400000000001</v>
          </cell>
          <cell r="AU69">
            <v>268.41899999999998</v>
          </cell>
        </row>
        <row r="70">
          <cell r="A70" t="str">
            <v>BT03</v>
          </cell>
          <cell r="B70">
            <v>5307</v>
          </cell>
          <cell r="C70" t="str">
            <v xml:space="preserve">BONOS DEL TESORO U$S(BONTES)11,75% 2003 </v>
          </cell>
          <cell r="D70" t="str">
            <v>N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154.55578900483084</v>
          </cell>
          <cell r="AM70">
            <v>227.31303800804835</v>
          </cell>
          <cell r="AN70">
            <v>218.69150600571979</v>
          </cell>
          <cell r="AO70">
            <v>259.52081699600791</v>
          </cell>
          <cell r="AP70">
            <v>282.79060900000002</v>
          </cell>
          <cell r="AQ70">
            <v>191.901364</v>
          </cell>
          <cell r="AR70">
            <v>168.52092999999999</v>
          </cell>
          <cell r="AS70">
            <v>81.679444000000004</v>
          </cell>
          <cell r="AT70">
            <v>75.928169999999994</v>
          </cell>
          <cell r="AU70">
            <v>89.560400999999999</v>
          </cell>
        </row>
        <row r="71">
          <cell r="A71" t="str">
            <v>BT03Flot</v>
          </cell>
          <cell r="B71">
            <v>5303</v>
          </cell>
          <cell r="C71" t="str">
            <v>BONOS DEL TESORO U$S (BONTES)V.21-7-2003</v>
          </cell>
          <cell r="D71" t="str">
            <v>N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276.93299999999999</v>
          </cell>
          <cell r="AG71">
            <v>149.69800000000001</v>
          </cell>
          <cell r="AH71">
            <v>126.83</v>
          </cell>
          <cell r="AI71">
            <v>133.203</v>
          </cell>
          <cell r="AJ71">
            <v>133.506</v>
          </cell>
          <cell r="AK71">
            <v>112.27800000000001</v>
          </cell>
          <cell r="AL71">
            <v>113.785</v>
          </cell>
          <cell r="AM71">
            <v>135.77799999999999</v>
          </cell>
          <cell r="AN71">
            <v>118.477</v>
          </cell>
          <cell r="AO71">
            <v>63.860999999999997</v>
          </cell>
          <cell r="AP71">
            <v>34.993000000000002</v>
          </cell>
          <cell r="AQ71">
            <v>13.929</v>
          </cell>
          <cell r="AR71">
            <v>17.811</v>
          </cell>
          <cell r="AS71">
            <v>12.657</v>
          </cell>
          <cell r="AT71">
            <v>13.613</v>
          </cell>
          <cell r="AU71">
            <v>14.61</v>
          </cell>
        </row>
        <row r="72">
          <cell r="A72" t="str">
            <v>BT04</v>
          </cell>
          <cell r="B72">
            <v>5306</v>
          </cell>
          <cell r="C72" t="str">
            <v xml:space="preserve">BONOS DEL TESORO (BONTES) 11,25% V.2004 </v>
          </cell>
          <cell r="D72" t="str">
            <v>N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138.12399601058198</v>
          </cell>
          <cell r="AJ72">
            <v>224.79051798804807</v>
          </cell>
          <cell r="AK72">
            <v>241.7449</v>
          </cell>
          <cell r="AL72">
            <v>221.50846399617578</v>
          </cell>
          <cell r="AM72">
            <v>331.31151699999998</v>
          </cell>
          <cell r="AN72">
            <v>327.30173500000001</v>
          </cell>
          <cell r="AO72">
            <v>329.33452900103009</v>
          </cell>
          <cell r="AP72">
            <v>195.287995</v>
          </cell>
          <cell r="AQ72">
            <v>134.475695</v>
          </cell>
          <cell r="AR72">
            <v>130.90362099999999</v>
          </cell>
          <cell r="AS72">
            <v>78.915716000000003</v>
          </cell>
          <cell r="AT72">
            <v>86.583769000000004</v>
          </cell>
          <cell r="AU72">
            <v>87.756361999999996</v>
          </cell>
        </row>
        <row r="73">
          <cell r="A73" t="str">
            <v>BT05</v>
          </cell>
          <cell r="B73">
            <v>5308</v>
          </cell>
          <cell r="C73" t="str">
            <v>BONOS DEL TESORO U$S(BONTES)12,125% 2005</v>
          </cell>
          <cell r="D73" t="str">
            <v>N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110.17448399806381</v>
          </cell>
          <cell r="AM73">
            <v>199.12099500513852</v>
          </cell>
          <cell r="AN73">
            <v>283.55675800956908</v>
          </cell>
          <cell r="AO73">
            <v>354.65318800403224</v>
          </cell>
          <cell r="AP73">
            <v>231.21057500000001</v>
          </cell>
          <cell r="AQ73">
            <v>177.37463</v>
          </cell>
          <cell r="AR73">
            <v>161.81280699999999</v>
          </cell>
          <cell r="AS73">
            <v>92.387896999999995</v>
          </cell>
          <cell r="AT73">
            <v>111.30803299999999</v>
          </cell>
          <cell r="AU73">
            <v>114.19304200000001</v>
          </cell>
        </row>
        <row r="74">
          <cell r="A74" t="str">
            <v>BT06</v>
          </cell>
          <cell r="B74">
            <v>5309</v>
          </cell>
          <cell r="C74" t="str">
            <v>BONOS DEL TESORO (BONTES) U$S V.15/05/06</v>
          </cell>
          <cell r="D74" t="str">
            <v>N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301.76301599999999</v>
          </cell>
          <cell r="AQ74">
            <v>52.991059999999997</v>
          </cell>
          <cell r="AR74">
            <v>36.736552000000003</v>
          </cell>
          <cell r="AS74">
            <v>20.760338999999998</v>
          </cell>
          <cell r="AT74">
            <v>17.963735</v>
          </cell>
          <cell r="AU74">
            <v>21.220146</v>
          </cell>
        </row>
        <row r="75">
          <cell r="A75" t="str">
            <v>BT27</v>
          </cell>
          <cell r="B75">
            <v>5304</v>
          </cell>
          <cell r="C75" t="str">
            <v xml:space="preserve">BONOS TESORO U$S (BONTES)V.19-9-2027    </v>
          </cell>
          <cell r="D75" t="str">
            <v>N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11.324999999999999</v>
          </cell>
          <cell r="AJ75">
            <v>11.324999999999999</v>
          </cell>
          <cell r="AK75">
            <v>0.70699999999999996</v>
          </cell>
          <cell r="AL75">
            <v>6.7070000000000034</v>
          </cell>
          <cell r="AM75">
            <v>6.7070000000000034</v>
          </cell>
          <cell r="AN75">
            <v>0.70699999999999996</v>
          </cell>
          <cell r="AO75">
            <v>0.70699999999999996</v>
          </cell>
          <cell r="AP75">
            <v>0.70699999999999996</v>
          </cell>
          <cell r="AQ75">
            <v>0.72</v>
          </cell>
          <cell r="AR75">
            <v>1</v>
          </cell>
          <cell r="AS75">
            <v>1.2999999999999999E-2</v>
          </cell>
          <cell r="AT75">
            <v>1.2999999999999999E-2</v>
          </cell>
          <cell r="AU75">
            <v>0</v>
          </cell>
        </row>
        <row r="76">
          <cell r="A76" t="str">
            <v>BT2006</v>
          </cell>
          <cell r="B76">
            <v>0</v>
          </cell>
          <cell r="C76" t="str">
            <v>BONOS TESORO U$S (BONTES) V.2006 (YPF)</v>
          </cell>
          <cell r="D76" t="str">
            <v>N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7">
          <cell r="A77" t="str">
            <v>BOARDOM</v>
          </cell>
          <cell r="B77">
            <v>0</v>
          </cell>
          <cell r="C77" t="str">
            <v>BONO ARGENTINA - TRAMO DOMESTICO</v>
          </cell>
          <cell r="D77" t="str">
            <v>N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</row>
        <row r="78">
          <cell r="A78" t="str">
            <v>BTVA$</v>
          </cell>
          <cell r="B78">
            <v>0</v>
          </cell>
          <cell r="C78" t="str">
            <v xml:space="preserve">BONOS GOB. NACIONAL PESOS T.VARIA. V.2001 </v>
          </cell>
          <cell r="D78" t="str">
            <v>N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</row>
        <row r="79">
          <cell r="A79" t="str">
            <v>BTVAU$</v>
          </cell>
          <cell r="B79">
            <v>5401</v>
          </cell>
          <cell r="C79" t="str">
            <v xml:space="preserve">BONOS GOB. NACIONAL U$S T.VARIA. V.2001 </v>
          </cell>
          <cell r="D79" t="str">
            <v>N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101</v>
          </cell>
          <cell r="AE79">
            <v>104</v>
          </cell>
          <cell r="AF79">
            <v>104</v>
          </cell>
          <cell r="AG79">
            <v>52</v>
          </cell>
          <cell r="AH79">
            <v>109</v>
          </cell>
          <cell r="AI79">
            <v>63</v>
          </cell>
          <cell r="AJ79">
            <v>103</v>
          </cell>
          <cell r="AK79">
            <v>40</v>
          </cell>
          <cell r="AL79">
            <v>78.666672964824144</v>
          </cell>
          <cell r="AM79">
            <v>37.566677397119342</v>
          </cell>
          <cell r="AN79">
            <v>1.3000010367170647</v>
          </cell>
          <cell r="AO79">
            <v>8.4917040307692293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</row>
        <row r="80">
          <cell r="A80" t="str">
            <v>BP06/B450-Fid3</v>
          </cell>
          <cell r="B80">
            <v>5426</v>
          </cell>
          <cell r="C80" t="str">
            <v>BONO PAGARE</v>
          </cell>
          <cell r="D80" t="str">
            <v>N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17.605</v>
          </cell>
          <cell r="AK80">
            <v>38.192999999999998</v>
          </cell>
          <cell r="AL80">
            <v>61.671999999999997</v>
          </cell>
          <cell r="AM80">
            <v>30.948</v>
          </cell>
          <cell r="AN80">
            <v>48.759</v>
          </cell>
          <cell r="AO80">
            <v>40.109000000000002</v>
          </cell>
          <cell r="AP80">
            <v>123.86899999999999</v>
          </cell>
          <cell r="AQ80">
            <v>56.341399999999993</v>
          </cell>
          <cell r="AR80">
            <v>4.6063999999999998</v>
          </cell>
          <cell r="AS80">
            <v>0</v>
          </cell>
          <cell r="AT80">
            <v>0.1424</v>
          </cell>
          <cell r="AU80">
            <v>0.2424</v>
          </cell>
        </row>
        <row r="81">
          <cell r="A81" t="str">
            <v>BP01/B500</v>
          </cell>
          <cell r="B81">
            <v>5403</v>
          </cell>
          <cell r="C81" t="str">
            <v>BONO PAGARE</v>
          </cell>
          <cell r="D81" t="str">
            <v>N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0.1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</row>
        <row r="82">
          <cell r="A82" t="str">
            <v>BP01/E600</v>
          </cell>
          <cell r="B82">
            <v>5404</v>
          </cell>
          <cell r="C82" t="str">
            <v xml:space="preserve">BONOS GOBIERNO T. ENCUESTA V. 14-7-2001 </v>
          </cell>
          <cell r="D82" t="str">
            <v>N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17.605</v>
          </cell>
          <cell r="AK82">
            <v>17.652999999999999</v>
          </cell>
          <cell r="AL82">
            <v>20.937000000000001</v>
          </cell>
          <cell r="AM82">
            <v>21.213999999999999</v>
          </cell>
          <cell r="AN82">
            <v>25.202000000000002</v>
          </cell>
          <cell r="AO82">
            <v>28.739000000000001</v>
          </cell>
          <cell r="AP82">
            <v>23.960999999999999</v>
          </cell>
          <cell r="AQ82">
            <v>38.134999999999998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3">
          <cell r="A83" t="str">
            <v>BP01/E521</v>
          </cell>
          <cell r="B83">
            <v>5406</v>
          </cell>
          <cell r="C83" t="str">
            <v xml:space="preserve">BONOS GOB.T.ENCUESTA 2DA.V.2-11-2001    </v>
          </cell>
          <cell r="D83" t="str">
            <v>N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20.54</v>
          </cell>
          <cell r="AL83">
            <v>40.734999999999999</v>
          </cell>
          <cell r="AM83">
            <v>9.484</v>
          </cell>
          <cell r="AN83">
            <v>9.407</v>
          </cell>
          <cell r="AO83">
            <v>10.92</v>
          </cell>
          <cell r="AP83">
            <v>99.313999999999993</v>
          </cell>
          <cell r="AQ83">
            <v>10.914</v>
          </cell>
          <cell r="AR83">
            <v>2.4140000000000001</v>
          </cell>
          <cell r="AS83">
            <v>0</v>
          </cell>
          <cell r="AT83">
            <v>0</v>
          </cell>
          <cell r="AU83">
            <v>0</v>
          </cell>
        </row>
        <row r="84">
          <cell r="A84" t="str">
            <v>BP02/E400</v>
          </cell>
          <cell r="B84">
            <v>5408</v>
          </cell>
          <cell r="C84" t="str">
            <v xml:space="preserve">BONOS GOB.T.ENCUESTA 3S.V.24-4-2002     </v>
          </cell>
          <cell r="D84" t="str">
            <v>N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0.25</v>
          </cell>
          <cell r="AN84">
            <v>14.15</v>
          </cell>
          <cell r="AO84">
            <v>0.45</v>
          </cell>
          <cell r="AP84">
            <v>0.55000000000000004</v>
          </cell>
          <cell r="AQ84">
            <v>2.0499999999999998</v>
          </cell>
          <cell r="AR84">
            <v>2.0499999999999998</v>
          </cell>
          <cell r="AS84">
            <v>0</v>
          </cell>
          <cell r="AT84">
            <v>0</v>
          </cell>
          <cell r="AU84">
            <v>0.1</v>
          </cell>
        </row>
        <row r="85">
          <cell r="A85" t="str">
            <v>BP02/E580</v>
          </cell>
          <cell r="B85">
            <v>5410</v>
          </cell>
          <cell r="C85" t="str">
            <v xml:space="preserve">BONOS GOB.T.ENCUESTA 5 S. V. 30/10/2002 </v>
          </cell>
          <cell r="D85" t="str">
            <v>N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4.3999999999999997E-2</v>
          </cell>
          <cell r="AQ85">
            <v>5.0439999999999996</v>
          </cell>
          <cell r="AR85">
            <v>4.3999999999999997E-2</v>
          </cell>
          <cell r="AS85">
            <v>0</v>
          </cell>
          <cell r="AT85">
            <v>4.3999999999999997E-2</v>
          </cell>
          <cell r="AU85">
            <v>4.3999999999999997E-2</v>
          </cell>
        </row>
        <row r="86">
          <cell r="A86" t="str">
            <v>BP01/B410</v>
          </cell>
          <cell r="B86">
            <v>5407</v>
          </cell>
          <cell r="C86" t="str">
            <v xml:space="preserve">BONOS GOB.T.BADLAR 2DA.V.2-11-2001      </v>
          </cell>
          <cell r="D86" t="str">
            <v>N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</row>
        <row r="87">
          <cell r="A87" t="str">
            <v>BP02/E330</v>
          </cell>
          <cell r="B87">
            <v>5409</v>
          </cell>
          <cell r="C87" t="str">
            <v xml:space="preserve">BONOS GOB.T.ENCUESTA 4S.V.22-8-2002     </v>
          </cell>
          <cell r="D87" t="str">
            <v>N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8">
          <cell r="A88" t="str">
            <v>BP04/E435</v>
          </cell>
          <cell r="B88">
            <v>5411</v>
          </cell>
          <cell r="C88" t="str">
            <v xml:space="preserve">BONOS GOB.T.ENCUESTA V.16-2-2004        </v>
          </cell>
          <cell r="D88" t="str">
            <v>N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</row>
        <row r="89">
          <cell r="A89" t="str">
            <v>BP06/E580</v>
          </cell>
          <cell r="B89">
            <v>5415</v>
          </cell>
          <cell r="C89" t="str">
            <v xml:space="preserve">BONOS GOB.NAC.T.ENCUESTA V. 19/6/06     </v>
          </cell>
          <cell r="D89" t="str">
            <v>N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</row>
        <row r="90">
          <cell r="A90" t="str">
            <v>BP02/F900</v>
          </cell>
          <cell r="B90">
            <v>5019</v>
          </cell>
          <cell r="C90" t="str">
            <v xml:space="preserve">   Bono 2002 / 9,00%</v>
          </cell>
          <cell r="D90" t="str">
            <v>N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9.8400000000000001E-2</v>
          </cell>
          <cell r="AR90">
            <v>9.8400000000000001E-2</v>
          </cell>
          <cell r="AS90">
            <v>0</v>
          </cell>
          <cell r="AT90">
            <v>9.8400000000000001E-2</v>
          </cell>
          <cell r="AU90">
            <v>9.8400000000000001E-2</v>
          </cell>
        </row>
        <row r="91">
          <cell r="A91" t="str">
            <v>BP02/E580-II</v>
          </cell>
          <cell r="B91">
            <v>5021</v>
          </cell>
          <cell r="C91" t="str">
            <v xml:space="preserve">   Bono 2002 / 9,00%</v>
          </cell>
          <cell r="D91" t="str">
            <v>N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A92" t="str">
            <v>BP02/B300</v>
          </cell>
          <cell r="B92">
            <v>5023</v>
          </cell>
          <cell r="C92" t="str">
            <v xml:space="preserve">   Bono 2002 / Encuesta + 5,80% - B</v>
          </cell>
          <cell r="D92" t="str">
            <v>N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</row>
        <row r="93">
          <cell r="A93" t="str">
            <v>BP02/B075</v>
          </cell>
          <cell r="B93">
            <v>5025</v>
          </cell>
          <cell r="C93" t="str">
            <v xml:space="preserve">   Bono 2002 / Badlar + 3,00% </v>
          </cell>
          <cell r="D93" t="str">
            <v>N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A94" t="str">
            <v>BP03/B405-Fid1</v>
          </cell>
          <cell r="B94">
            <v>5027</v>
          </cell>
          <cell r="C94" t="str">
            <v xml:space="preserve">   Bono 2002 / Badlar Correg + 0,75% </v>
          </cell>
          <cell r="D94" t="str">
            <v>N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5">
          <cell r="A95" t="str">
            <v>BP03/B405-Fid2</v>
          </cell>
          <cell r="B95">
            <v>5024</v>
          </cell>
          <cell r="C95" t="str">
            <v xml:space="preserve">   Bono 2003 / Badlar + 4,05% - Fideic 1</v>
          </cell>
          <cell r="D95" t="str">
            <v>N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BP04/E495</v>
          </cell>
          <cell r="B96">
            <v>5018</v>
          </cell>
          <cell r="C96" t="str">
            <v xml:space="preserve">   Bono 2003 / Badlar + 4,05% - Fideic 2</v>
          </cell>
          <cell r="D96" t="str">
            <v>N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7">
          <cell r="A97" t="str">
            <v>BP04/B298</v>
          </cell>
          <cell r="B97">
            <v>5035</v>
          </cell>
          <cell r="C97" t="str">
            <v xml:space="preserve">   Bono 2004 / Encuesta + 4,95%</v>
          </cell>
          <cell r="D97" t="str">
            <v>N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</row>
        <row r="98">
          <cell r="A98" t="str">
            <v>BP05/B400</v>
          </cell>
          <cell r="B98">
            <v>5037</v>
          </cell>
          <cell r="C98" t="str">
            <v xml:space="preserve">   Bono 2004 / Badlar + 2,98%</v>
          </cell>
          <cell r="D98" t="str">
            <v>N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</row>
        <row r="99">
          <cell r="A99" t="str">
            <v>BP06/B450-Fid3</v>
          </cell>
          <cell r="B99">
            <v>5038</v>
          </cell>
          <cell r="C99" t="str">
            <v xml:space="preserve">   Bono 2005 / Badlar + 4,00%</v>
          </cell>
          <cell r="D99" t="str">
            <v>N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</row>
        <row r="100">
          <cell r="A100" t="str">
            <v>BP06/B450-Fid4</v>
          </cell>
          <cell r="B100">
            <v>5040</v>
          </cell>
          <cell r="C100" t="str">
            <v xml:space="preserve">   Bono 2006 / Badlar + 4,50% - Fideic 3</v>
          </cell>
          <cell r="D100" t="str">
            <v>N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</row>
        <row r="101">
          <cell r="A101" t="str">
            <v>BP07/B450</v>
          </cell>
          <cell r="B101">
            <v>5044</v>
          </cell>
          <cell r="C101" t="str">
            <v xml:space="preserve">   Bono 2006 / Badlar + 4,50% - Fideic 4</v>
          </cell>
          <cell r="D101" t="str">
            <v>N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</row>
        <row r="102">
          <cell r="A102" t="str">
            <v>BP07/B450-II</v>
          </cell>
          <cell r="C102" t="str">
            <v xml:space="preserve">   Bono 2007 / Badlar + 4,50% - Serie 2</v>
          </cell>
          <cell r="D102" t="str">
            <v>N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</row>
        <row r="103">
          <cell r="A103" t="str">
            <v>LETR</v>
          </cell>
          <cell r="B103">
            <v>0</v>
          </cell>
          <cell r="C103" t="str">
            <v xml:space="preserve">   Bono 2007 / Badlar + 4,50% - Serie 2</v>
          </cell>
          <cell r="D103" t="str">
            <v>N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</row>
        <row r="104">
          <cell r="A104" t="str">
            <v>LE$</v>
          </cell>
          <cell r="B104">
            <v>5011</v>
          </cell>
          <cell r="C104" t="str">
            <v>BODEN EN USD</v>
          </cell>
          <cell r="D104" t="str">
            <v>N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</row>
        <row r="105">
          <cell r="A105" t="str">
            <v>LE$</v>
          </cell>
          <cell r="B105">
            <v>5005</v>
          </cell>
          <cell r="C105" t="str">
            <v xml:space="preserve">LETRAS DEL TESORO $ VTO. 17/01/97       </v>
          </cell>
          <cell r="D105" t="str">
            <v>N</v>
          </cell>
          <cell r="U105">
            <v>0</v>
          </cell>
          <cell r="V105">
            <v>0</v>
          </cell>
          <cell r="W105">
            <v>0</v>
          </cell>
          <cell r="X105">
            <v>68.459999999999994</v>
          </cell>
          <cell r="Y105">
            <v>53.4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</row>
        <row r="106">
          <cell r="A106" t="str">
            <v>BD13-u$s</v>
          </cell>
          <cell r="B106" t="str">
            <v>5009a</v>
          </cell>
          <cell r="C106" t="str">
            <v xml:space="preserve">LETRAS DEL TESORO $ VTO. 14/02/97       </v>
          </cell>
          <cell r="D106" t="str">
            <v>N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28.95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A107" t="str">
            <v>BD12-I u$s</v>
          </cell>
          <cell r="B107" t="str">
            <v>5013a</v>
          </cell>
          <cell r="C107" t="str">
            <v xml:space="preserve">LETRAS DEL TESORO $ VTO. 18/4/97        </v>
          </cell>
          <cell r="D107" t="str">
            <v>N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17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</row>
        <row r="108">
          <cell r="A108" t="str">
            <v>BP05/B400</v>
          </cell>
          <cell r="B108" t="str">
            <v>5014a</v>
          </cell>
          <cell r="C108" t="str">
            <v>BODEN EN $</v>
          </cell>
          <cell r="D108" t="str">
            <v>N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09">
          <cell r="A109" t="str">
            <v>BD08-UCP</v>
          </cell>
          <cell r="B109">
            <v>5019</v>
          </cell>
          <cell r="C109" t="str">
            <v xml:space="preserve">LETRAS DEL TESORO $ VTO. 15/8/97        </v>
          </cell>
          <cell r="D109" t="str">
            <v>N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0.99399999999999999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</row>
        <row r="110">
          <cell r="A110" t="str">
            <v>BD07-I $</v>
          </cell>
          <cell r="B110">
            <v>5021</v>
          </cell>
          <cell r="C110" t="str">
            <v xml:space="preserve">LETRAS DEL TESORO $ VTO. 19/09/97       </v>
          </cell>
          <cell r="D110" t="str">
            <v>N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</row>
        <row r="111">
          <cell r="A111" t="str">
            <v>BOGAR</v>
          </cell>
          <cell r="B111">
            <v>5023</v>
          </cell>
          <cell r="C111" t="str">
            <v xml:space="preserve">LETRAS DEL TESORO $ VTO. 17/10/97       </v>
          </cell>
          <cell r="D111" t="str">
            <v>N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1.5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</row>
        <row r="112">
          <cell r="A112" t="str">
            <v>LETR</v>
          </cell>
          <cell r="B112">
            <v>5025</v>
          </cell>
          <cell r="C112" t="str">
            <v xml:space="preserve">LETRAS DEL TESORO $ VTO. 14/11/97       </v>
          </cell>
          <cell r="D112" t="str">
            <v>N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5.6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</row>
        <row r="113">
          <cell r="A113" t="str">
            <v>LE$</v>
          </cell>
          <cell r="B113">
            <v>5027</v>
          </cell>
          <cell r="C113" t="str">
            <v>LETRAS DEL TESORO en Pesos</v>
          </cell>
          <cell r="D113" t="str">
            <v>N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26.26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</row>
        <row r="114">
          <cell r="A114" t="str">
            <v>BD05-I u$s</v>
          </cell>
          <cell r="B114">
            <v>5005</v>
          </cell>
          <cell r="C114" t="str">
            <v xml:space="preserve">LETRAS DEL TESORO $ VTO. 17/01/97       </v>
          </cell>
          <cell r="D114" t="str">
            <v>N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6.5869999999999997</v>
          </cell>
          <cell r="AC114">
            <v>59.32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</row>
        <row r="115">
          <cell r="A115" t="str">
            <v>BD13-u$s</v>
          </cell>
          <cell r="B115" t="str">
            <v>5009a</v>
          </cell>
          <cell r="C115" t="str">
            <v xml:space="preserve">LETRAS DEL TESORO $ VTO. 14/02/97       </v>
          </cell>
          <cell r="D115" t="str">
            <v>N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60</v>
          </cell>
          <cell r="AA115">
            <v>133.33000000000001</v>
          </cell>
          <cell r="AB115">
            <v>206.56200000000001</v>
          </cell>
          <cell r="AC115">
            <v>186.6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</row>
        <row r="116">
          <cell r="A116" t="str">
            <v>BD12-I u$s</v>
          </cell>
          <cell r="B116" t="str">
            <v>5013a</v>
          </cell>
          <cell r="C116" t="str">
            <v xml:space="preserve">LETRAS DEL TESORO $ VTO. 18/4/97        </v>
          </cell>
          <cell r="D116" t="str">
            <v>N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0.03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</row>
        <row r="117">
          <cell r="B117">
            <v>5037</v>
          </cell>
          <cell r="C117" t="str">
            <v xml:space="preserve">LETRAS DEL TESORO $ VTO. 17/07/98       </v>
          </cell>
          <cell r="D117" t="str">
            <v>N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0.254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</row>
        <row r="118">
          <cell r="B118">
            <v>5038</v>
          </cell>
          <cell r="C118" t="str">
            <v xml:space="preserve">LETRAS DEL TESORO $ VTO. 14-08-98       </v>
          </cell>
          <cell r="D118" t="str">
            <v>N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0.65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</row>
        <row r="119">
          <cell r="B119">
            <v>5040</v>
          </cell>
          <cell r="C119" t="str">
            <v xml:space="preserve">LETRAS DEL TESORO $ VTO. 18/9/98        </v>
          </cell>
          <cell r="D119" t="str">
            <v>N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0.33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</row>
        <row r="120">
          <cell r="B120">
            <v>5044</v>
          </cell>
          <cell r="C120" t="str">
            <v xml:space="preserve">LETRAS TESORO $ VTO. 13-11-98           </v>
          </cell>
          <cell r="D120" t="str">
            <v>N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0.31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</row>
        <row r="121">
          <cell r="A121" t="str">
            <v>BD08-UCP</v>
          </cell>
          <cell r="B121">
            <v>5025</v>
          </cell>
          <cell r="C121" t="str">
            <v xml:space="preserve">LETRAS DEL TESORO $ VTO. 14/11/97       </v>
          </cell>
          <cell r="D121" t="str">
            <v>N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108.78700000000001</v>
          </cell>
          <cell r="AG121">
            <v>221.41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</row>
        <row r="122">
          <cell r="A122" t="str">
            <v>LEBAC$</v>
          </cell>
          <cell r="B122">
            <v>5027</v>
          </cell>
          <cell r="C122" t="str">
            <v xml:space="preserve">LETRAS DEL TESORO $ VTO. 19/12/97       </v>
          </cell>
          <cell r="D122" t="str">
            <v>N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0.15</v>
          </cell>
        </row>
        <row r="123">
          <cell r="A123" t="str">
            <v>LEBAC$</v>
          </cell>
          <cell r="B123">
            <v>5024</v>
          </cell>
          <cell r="C123" t="str">
            <v xml:space="preserve">LETRAS DEL TESORO $ VTO. 16/01/98       </v>
          </cell>
          <cell r="D123" t="str">
            <v>N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0.15</v>
          </cell>
        </row>
        <row r="124">
          <cell r="A124" t="str">
            <v>BD07-I $</v>
          </cell>
          <cell r="B124">
            <v>5018</v>
          </cell>
          <cell r="C124" t="str">
            <v xml:space="preserve">LETRAS DEL TESORO $ VTO.20/03/98        </v>
          </cell>
          <cell r="D124" t="str">
            <v>N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</row>
        <row r="125">
          <cell r="A125" t="str">
            <v>BOGAR</v>
          </cell>
          <cell r="B125">
            <v>5035</v>
          </cell>
          <cell r="C125" t="str">
            <v xml:space="preserve">LETRAS DEL TESORO $ VTO. 19/06/98       </v>
          </cell>
          <cell r="D125" t="str">
            <v>N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</row>
        <row r="126">
          <cell r="A126" t="str">
            <v>LETR</v>
          </cell>
          <cell r="B126">
            <v>5037</v>
          </cell>
          <cell r="C126" t="str">
            <v xml:space="preserve">LETRAS DEL TESORO $ VTO. 17/07/98       </v>
          </cell>
          <cell r="D126" t="str">
            <v>N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</row>
        <row r="127">
          <cell r="A127" t="str">
            <v>LE$</v>
          </cell>
          <cell r="B127">
            <v>5038</v>
          </cell>
          <cell r="C127" t="str">
            <v xml:space="preserve">LETRAS DEL TESORO $ VTO. 14-08-98       </v>
          </cell>
          <cell r="D127" t="str">
            <v>N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</row>
        <row r="128">
          <cell r="B128">
            <v>5626</v>
          </cell>
          <cell r="C128" t="str">
            <v xml:space="preserve">LETRAS DEL BCRA $ V.06/12/02(AJUS.X CER </v>
          </cell>
          <cell r="D128" t="str">
            <v>N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</row>
        <row r="129">
          <cell r="B129">
            <v>5628</v>
          </cell>
          <cell r="C129" t="str">
            <v xml:space="preserve">LETRAS DEL B.C.R.A. $ VTO. 09/10/02     </v>
          </cell>
          <cell r="D129" t="str">
            <v>N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</row>
        <row r="130">
          <cell r="B130">
            <v>5631</v>
          </cell>
          <cell r="C130" t="str">
            <v xml:space="preserve">LETRAS DEL B.C.R.A. $ VTO 11/10/02      </v>
          </cell>
          <cell r="D130" t="str">
            <v>N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</row>
        <row r="131">
          <cell r="A131" t="str">
            <v>LEBAC$</v>
          </cell>
          <cell r="B131">
            <v>5634</v>
          </cell>
          <cell r="C131" t="str">
            <v>LETRAS DEL BCRA en Pesos</v>
          </cell>
          <cell r="D131" t="str">
            <v>N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0.15</v>
          </cell>
        </row>
        <row r="132">
          <cell r="B132">
            <v>5637</v>
          </cell>
          <cell r="C132" t="str">
            <v xml:space="preserve">LETRAS DEL B.C.R.A $ VTO. 18/10/02      </v>
          </cell>
          <cell r="D132" t="str">
            <v>N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0.15</v>
          </cell>
        </row>
        <row r="133">
          <cell r="B133">
            <v>5638</v>
          </cell>
          <cell r="C133" t="str">
            <v xml:space="preserve">LETRAS DEL B.C.R.A. $ VTO. 15/11/02     </v>
          </cell>
          <cell r="D133" t="str">
            <v>N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</row>
        <row r="134">
          <cell r="B134">
            <v>5640</v>
          </cell>
          <cell r="C134" t="str">
            <v xml:space="preserve">LETRAS DEL B.C.R.A. $ VTO. 23/10/02     </v>
          </cell>
          <cell r="D134" t="str">
            <v>N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</row>
        <row r="135">
          <cell r="B135">
            <v>5641</v>
          </cell>
          <cell r="C135" t="str">
            <v xml:space="preserve">LETRAS DEL B.C.R.A. $  VTO. 20/11/02    </v>
          </cell>
          <cell r="D135" t="str">
            <v>N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</row>
        <row r="136">
          <cell r="B136">
            <v>5644</v>
          </cell>
          <cell r="C136" t="str">
            <v xml:space="preserve">LETRAS DEL B.C.R.A. $ VTO. 25/10/02     </v>
          </cell>
          <cell r="D136" t="str">
            <v>N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</row>
        <row r="137">
          <cell r="B137">
            <v>5645</v>
          </cell>
          <cell r="C137" t="str">
            <v xml:space="preserve">LETRAS DEL B.C.R.A $ VTO. 22/11/02      </v>
          </cell>
          <cell r="D137" t="str">
            <v>N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</row>
        <row r="138">
          <cell r="A138" t="str">
            <v>LEBACU$</v>
          </cell>
          <cell r="B138">
            <v>5628</v>
          </cell>
          <cell r="C138" t="str">
            <v xml:space="preserve">LETRAS DEL B.C.R.A. $ VTO. 09/10/02     </v>
          </cell>
          <cell r="D138" t="str">
            <v>N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</row>
        <row r="139">
          <cell r="B139">
            <v>5668</v>
          </cell>
          <cell r="C139" t="str">
            <v xml:space="preserve">LETRAS DEL B.C.R.A. $ VTO. 15/01/03     </v>
          </cell>
          <cell r="D139" t="str">
            <v>N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</row>
        <row r="140">
          <cell r="B140">
            <v>5679</v>
          </cell>
          <cell r="C140" t="str">
            <v xml:space="preserve">LETRAS DEL B.C.R.A. $ VTO. 30/04/03     </v>
          </cell>
          <cell r="D140" t="str">
            <v>N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</row>
        <row r="141">
          <cell r="B141">
            <v>5683</v>
          </cell>
          <cell r="C141" t="str">
            <v xml:space="preserve">LETRAS DEL B.C.R.A. $ VTO. 24/01/03     </v>
          </cell>
          <cell r="D141" t="str">
            <v>N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</row>
        <row r="142">
          <cell r="B142">
            <v>5684</v>
          </cell>
          <cell r="C142" t="str">
            <v xml:space="preserve">LETRAS DEL B.C.R.A $ VTO. 02/05/03      </v>
          </cell>
          <cell r="D142" t="str">
            <v>N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</row>
        <row r="143">
          <cell r="A143" t="str">
            <v>LEU$</v>
          </cell>
          <cell r="B143">
            <v>5640</v>
          </cell>
          <cell r="C143" t="str">
            <v xml:space="preserve">LETRAS DEL B.C.R.A. $ VTO. 23/10/02     </v>
          </cell>
          <cell r="D143" t="str">
            <v>N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</row>
        <row r="144">
          <cell r="B144">
            <v>5696</v>
          </cell>
          <cell r="C144" t="str">
            <v xml:space="preserve">LETRAS DEL B.C.R.A. $ VTO. 14/05/2003   </v>
          </cell>
          <cell r="D144" t="str">
            <v>N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</row>
        <row r="145">
          <cell r="A145" t="str">
            <v>LEBAC$</v>
          </cell>
          <cell r="B145">
            <v>5644</v>
          </cell>
          <cell r="C145" t="str">
            <v xml:space="preserve">LETRAS DEL B.C.R.A. $ VTO. 25/10/02     </v>
          </cell>
          <cell r="D145" t="str">
            <v>N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</row>
        <row r="146">
          <cell r="B146">
            <v>45518</v>
          </cell>
          <cell r="C146" t="str">
            <v xml:space="preserve">LETRAS DEL B.C.R.A. $ VTO. 30/05/03     </v>
          </cell>
          <cell r="D146" t="str">
            <v>N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</row>
        <row r="147">
          <cell r="B147">
            <v>45532</v>
          </cell>
          <cell r="C147" t="str">
            <v xml:space="preserve">LETRAS DEL B.C.R.A. $ VTO. 11/06/03     </v>
          </cell>
          <cell r="D147" t="str">
            <v>N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</row>
        <row r="148">
          <cell r="B148">
            <v>45537</v>
          </cell>
          <cell r="C148" t="str">
            <v xml:space="preserve">LETRAS DEL B.C.R.A. $ VTO. 18/06/03     </v>
          </cell>
          <cell r="D148" t="str">
            <v>N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</row>
        <row r="149">
          <cell r="B149">
            <v>45541</v>
          </cell>
          <cell r="C149" t="str">
            <v xml:space="preserve">LETRAS DEL B.C.R.A $ VTO. 17/09/2003    </v>
          </cell>
          <cell r="D149" t="str">
            <v>N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</row>
        <row r="150">
          <cell r="B150">
            <v>45543</v>
          </cell>
          <cell r="C150" t="str">
            <v xml:space="preserve">LETRAS DEL B.C.R.A. $ VTO. 25/06/03     </v>
          </cell>
          <cell r="D150" t="str">
            <v>N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</row>
        <row r="151">
          <cell r="A151" t="str">
            <v>LEBACU$</v>
          </cell>
          <cell r="B151">
            <v>5684</v>
          </cell>
          <cell r="C151" t="str">
            <v xml:space="preserve">LETRAS DEL B.C.R.A $ VTO. 02/05/03      </v>
          </cell>
          <cell r="D151" t="str">
            <v>N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</row>
        <row r="152">
          <cell r="B152">
            <v>5633</v>
          </cell>
          <cell r="C152" t="str">
            <v xml:space="preserve">LETRAS DEL B.C.R.A. U$S VTO. 02/10/02   </v>
          </cell>
          <cell r="D152" t="str">
            <v>N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</row>
        <row r="153">
          <cell r="B153">
            <v>5636</v>
          </cell>
          <cell r="C153" t="str">
            <v xml:space="preserve">LETRAS DEL B.C.R.A. U$S VTO. 04/10/02   </v>
          </cell>
          <cell r="D153" t="str">
            <v>N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</row>
        <row r="154">
          <cell r="B154">
            <v>5642</v>
          </cell>
          <cell r="C154" t="str">
            <v xml:space="preserve">LETRAS DEL B.C.R.A. U$S VTO.09/10/02    </v>
          </cell>
          <cell r="D154" t="str">
            <v>N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</row>
        <row r="155">
          <cell r="B155">
            <v>5646</v>
          </cell>
          <cell r="C155" t="str">
            <v xml:space="preserve">LETRAS DEL B.C.R.A U$S VTO. 11/10/02    </v>
          </cell>
          <cell r="D155" t="str">
            <v>N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</row>
        <row r="156">
          <cell r="A156" t="str">
            <v>LEU$</v>
          </cell>
          <cell r="B156">
            <v>45532</v>
          </cell>
          <cell r="C156" t="str">
            <v xml:space="preserve">LETRAS DEL B.C.R.A. $ VTO. 11/06/03     </v>
          </cell>
          <cell r="D156" t="str">
            <v>N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</row>
        <row r="157">
          <cell r="B157">
            <v>5007</v>
          </cell>
          <cell r="C157" t="str">
            <v xml:space="preserve">LETRAS DEL TESORO U$S VTO. 14/02/97     </v>
          </cell>
          <cell r="D157" t="str">
            <v>N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</row>
        <row r="158">
          <cell r="B158">
            <v>5011</v>
          </cell>
          <cell r="C158" t="str">
            <v xml:space="preserve">LETRAS DEL TESORO U$S VTO. 16/05/97     </v>
          </cell>
          <cell r="D158" t="str">
            <v>N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</row>
        <row r="159">
          <cell r="B159" t="str">
            <v>5016a</v>
          </cell>
          <cell r="C159" t="str">
            <v xml:space="preserve">LETRAS DEL TESORO U$S V.15/8/97         </v>
          </cell>
          <cell r="D159" t="str">
            <v>N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</row>
        <row r="160">
          <cell r="B160">
            <v>5010</v>
          </cell>
          <cell r="C160" t="str">
            <v xml:space="preserve">LETRAS DEL TESORO U$S VTO. 17/10/97     </v>
          </cell>
          <cell r="D160" t="str">
            <v>N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71.135000000000005</v>
          </cell>
          <cell r="Z160">
            <v>57.128</v>
          </cell>
          <cell r="AA160">
            <v>69.885999999999996</v>
          </cell>
          <cell r="AB160">
            <v>95.941000000000003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</row>
        <row r="161">
          <cell r="B161">
            <v>5020</v>
          </cell>
          <cell r="C161" t="str">
            <v xml:space="preserve">LETRAS DEL TESORO U$S VTO. 14/11/97     </v>
          </cell>
          <cell r="D161" t="str">
            <v>N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49</v>
          </cell>
          <cell r="AB161">
            <v>48.5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</row>
        <row r="162">
          <cell r="B162">
            <v>5022</v>
          </cell>
          <cell r="C162" t="str">
            <v xml:space="preserve">LETRAS DEL TESORO U$S VTO. 19/12/97     </v>
          </cell>
          <cell r="D162" t="str">
            <v>N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19.5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</row>
        <row r="163">
          <cell r="A163" t="str">
            <v>LEBACU$</v>
          </cell>
          <cell r="B163">
            <v>45552</v>
          </cell>
          <cell r="C163" t="str">
            <v>LETRA DEL B.C.R.A. $ VTO. 10/07/03</v>
          </cell>
          <cell r="D163" t="str">
            <v>N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13</v>
          </cell>
          <cell r="AC163">
            <v>26.451000000000001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</row>
        <row r="164">
          <cell r="A164" t="str">
            <v>LEBACU$</v>
          </cell>
          <cell r="B164">
            <v>45555</v>
          </cell>
          <cell r="C164" t="str">
            <v>LETRAS DEL B.C.R.A. $ VTO. 11/07/03</v>
          </cell>
          <cell r="D164" t="str">
            <v>N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5.92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</row>
        <row r="165">
          <cell r="B165">
            <v>5032</v>
          </cell>
          <cell r="C165" t="str">
            <v xml:space="preserve">LETRAS DEL TESORO U$S VTO. 17/04/98     </v>
          </cell>
          <cell r="D165" t="str">
            <v>N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32.363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</row>
        <row r="166">
          <cell r="A166" t="str">
            <v>LEBACU$</v>
          </cell>
          <cell r="B166">
            <v>45559</v>
          </cell>
          <cell r="C166" t="str">
            <v>LETRAS DEL B.C.R.A $ VTO. 30/07/03</v>
          </cell>
          <cell r="D166" t="str">
            <v>N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53.034999999999997</v>
          </cell>
          <cell r="AD166">
            <v>74.543999999999997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</row>
        <row r="167">
          <cell r="B167">
            <v>5031</v>
          </cell>
          <cell r="C167" t="str">
            <v xml:space="preserve">LETRAS DEL TESORO U$S VTO. 19/06/98     </v>
          </cell>
          <cell r="D167" t="str">
            <v>N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31.135000000000002</v>
          </cell>
          <cell r="AD167">
            <v>55.710999999999999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</row>
        <row r="168">
          <cell r="A168" t="str">
            <v>LEU$</v>
          </cell>
          <cell r="B168">
            <v>45571</v>
          </cell>
          <cell r="C168" t="str">
            <v>LETRAS DEL B.C.R.A. $ VTO 18/07/03</v>
          </cell>
          <cell r="D168" t="str">
            <v>N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28.937999999999999</v>
          </cell>
          <cell r="AE168">
            <v>30.591000000000001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</row>
        <row r="169">
          <cell r="A169" t="str">
            <v>LEU$</v>
          </cell>
          <cell r="B169">
            <v>45572</v>
          </cell>
          <cell r="C169" t="str">
            <v>LETRAS DEL B.C.R.A. $ VTO 20/08/03</v>
          </cell>
          <cell r="D169" t="str">
            <v>N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75.947000000000003</v>
          </cell>
          <cell r="AE169">
            <v>76.200999999999993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</row>
        <row r="170">
          <cell r="B170">
            <v>5028</v>
          </cell>
          <cell r="C170" t="str">
            <v xml:space="preserve">LETRAS DEL TESORO U$S VTO.16-10-98      </v>
          </cell>
          <cell r="D170" t="str">
            <v>N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90.820999999999998</v>
          </cell>
          <cell r="AD170">
            <v>88.47</v>
          </cell>
          <cell r="AE170">
            <v>58.969000000000001</v>
          </cell>
          <cell r="AF170">
            <v>147.05799999999999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</row>
        <row r="171">
          <cell r="A171" t="str">
            <v>LEU$</v>
          </cell>
          <cell r="B171">
            <v>45596</v>
          </cell>
          <cell r="C171" t="str">
            <v>LETRAS DEL BCRA $ VTO.15/08/03</v>
          </cell>
          <cell r="D171" t="str">
            <v>N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36.299999999999997</v>
          </cell>
          <cell r="AF171">
            <v>28.884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</row>
        <row r="172">
          <cell r="B172">
            <v>5041</v>
          </cell>
          <cell r="C172" t="str">
            <v xml:space="preserve">LETRAS DEL TESORO U$S 18/12/98          </v>
          </cell>
          <cell r="D172" t="str">
            <v>N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32.15</v>
          </cell>
          <cell r="AF172">
            <v>12.151999999999999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</row>
        <row r="173">
          <cell r="A173" t="str">
            <v>LEU$</v>
          </cell>
          <cell r="B173">
            <v>45593</v>
          </cell>
          <cell r="C173" t="str">
            <v xml:space="preserve">LETRAS DEL BCRA $ VTO.20/2/04 AJUST.CER </v>
          </cell>
          <cell r="D173" t="str">
            <v>N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11.1</v>
          </cell>
          <cell r="AE173">
            <v>90.295000000000002</v>
          </cell>
          <cell r="AF173">
            <v>113.82</v>
          </cell>
          <cell r="AG173">
            <v>120.18899999999999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</row>
        <row r="174">
          <cell r="B174">
            <v>5043</v>
          </cell>
          <cell r="C174" t="str">
            <v xml:space="preserve">LETRAS DEL TESORO U$S VTO. 15/01/99     </v>
          </cell>
          <cell r="D174" t="str">
            <v>N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30.858000000000001</v>
          </cell>
          <cell r="AG174">
            <v>105.752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</row>
        <row r="175">
          <cell r="A175" t="str">
            <v>x</v>
          </cell>
          <cell r="B175">
            <v>45608</v>
          </cell>
          <cell r="C175" t="str">
            <v>LETRAS DEL BCRA $ VTO.08/10/04 AJUST.CER</v>
          </cell>
          <cell r="D175" t="str">
            <v>N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108.78700000000001</v>
          </cell>
          <cell r="AG175">
            <v>221.41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</row>
        <row r="176">
          <cell r="A176" t="str">
            <v>x</v>
          </cell>
          <cell r="B176">
            <v>45614</v>
          </cell>
          <cell r="C176" t="str">
            <v xml:space="preserve">LETRAS DEL B.C.R.A. $ VTO.30/06/2004    </v>
          </cell>
          <cell r="D176" t="str">
            <v>N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128.81800000000001</v>
          </cell>
          <cell r="AH176">
            <v>170.042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</row>
        <row r="177">
          <cell r="A177" t="str">
            <v>TITULOS GOBIERNOS LOCALES</v>
          </cell>
          <cell r="B177">
            <v>45619</v>
          </cell>
          <cell r="C177" t="str">
            <v xml:space="preserve">LETRAS DEL B.C.R.A. $ VTO. 14/07/04     </v>
          </cell>
          <cell r="D177" t="str">
            <v>N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91.429000000000002</v>
          </cell>
          <cell r="AH177">
            <v>96.933999999999997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</row>
        <row r="178">
          <cell r="A178" t="str">
            <v>x</v>
          </cell>
          <cell r="B178">
            <v>45620</v>
          </cell>
          <cell r="C178" t="str">
            <v xml:space="preserve">LETRAS DEL B.C.R.A. $ VTO. 17/12/04     </v>
          </cell>
          <cell r="D178" t="str">
            <v>N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74.063999999999993</v>
          </cell>
          <cell r="AH178">
            <v>111.613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</row>
        <row r="179">
          <cell r="A179" t="str">
            <v>BPRV</v>
          </cell>
          <cell r="B179">
            <v>45621</v>
          </cell>
          <cell r="C179" t="str">
            <v>LETRAS DEL BCRA $ VTO.14/07/04 AJUST CER</v>
          </cell>
          <cell r="D179" t="str">
            <v>N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117.11199999999999</v>
          </cell>
          <cell r="AI179">
            <v>146.965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B180">
            <v>5050</v>
          </cell>
          <cell r="C180" t="str">
            <v xml:space="preserve">LETRAS DEL TESORO U$S VTO.13-8-1999     </v>
          </cell>
          <cell r="D180" t="str">
            <v>N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127.242</v>
          </cell>
          <cell r="AI180">
            <v>168.857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</row>
        <row r="181">
          <cell r="B181">
            <v>5051</v>
          </cell>
          <cell r="C181" t="str">
            <v xml:space="preserve">LETRAS DEL TESORO U$S V.17-9-1999       </v>
          </cell>
          <cell r="D181" t="str">
            <v>N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78.664000000000001</v>
          </cell>
          <cell r="AI181">
            <v>124.69499999999999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</row>
        <row r="182">
          <cell r="B182">
            <v>5053</v>
          </cell>
          <cell r="C182" t="str">
            <v xml:space="preserve">LETRAS DEL TESORO U$S VTO. 15/10/99     </v>
          </cell>
          <cell r="D182" t="str">
            <v>N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72.471000000000004</v>
          </cell>
          <cell r="AJ182">
            <v>141.68700000000001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</row>
        <row r="183">
          <cell r="B183">
            <v>5054</v>
          </cell>
          <cell r="C183" t="str">
            <v xml:space="preserve">LETRAS DEL TESORO U$S VTO.12-11-99      </v>
          </cell>
          <cell r="D183" t="str">
            <v>N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43.600999999999999</v>
          </cell>
          <cell r="AJ183">
            <v>102.556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</row>
        <row r="184">
          <cell r="A184" t="str">
            <v>LEBACU$</v>
          </cell>
          <cell r="B184">
            <v>5055</v>
          </cell>
          <cell r="C184" t="str">
            <v>LETRAS DEL BCRA en Dólares</v>
          </cell>
          <cell r="D184" t="str">
            <v>N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</row>
        <row r="185">
          <cell r="B185">
            <v>5056</v>
          </cell>
          <cell r="C185" t="str">
            <v xml:space="preserve">LETRAS DEL TESORO U$S VTO.14-1-2000     </v>
          </cell>
          <cell r="D185" t="str">
            <v>N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</row>
        <row r="186">
          <cell r="B186">
            <v>5057</v>
          </cell>
          <cell r="C186" t="str">
            <v xml:space="preserve">LETRAS DEL TESORO U$S VTO. 11/2/2000    </v>
          </cell>
          <cell r="D186" t="str">
            <v>N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</row>
        <row r="187">
          <cell r="B187">
            <v>5052</v>
          </cell>
          <cell r="C187" t="str">
            <v xml:space="preserve">LETRAS DEL TESORO U$S V.17-3-2000       </v>
          </cell>
          <cell r="D187" t="str">
            <v>N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</row>
        <row r="188">
          <cell r="B188">
            <v>5058</v>
          </cell>
          <cell r="C188" t="str">
            <v xml:space="preserve">LETRAS DEL TESORO U$S VTO. 14/04/2000   </v>
          </cell>
          <cell r="D188" t="str">
            <v>N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</row>
        <row r="189">
          <cell r="A189" t="str">
            <v>LEU$</v>
          </cell>
          <cell r="B189">
            <v>5063</v>
          </cell>
          <cell r="C189" t="str">
            <v>LETRAS DEL TESORO en Dólares</v>
          </cell>
          <cell r="D189" t="str">
            <v>N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38.600999999999999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</row>
        <row r="190">
          <cell r="B190">
            <v>5059</v>
          </cell>
          <cell r="C190" t="str">
            <v xml:space="preserve">LETRAS DEL TESORO U$S VTO. 12/05/2000   </v>
          </cell>
          <cell r="D190" t="str">
            <v>N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54.484999999999999</v>
          </cell>
          <cell r="AL190">
            <v>132.066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</row>
        <row r="191">
          <cell r="B191">
            <v>5065</v>
          </cell>
          <cell r="C191" t="str">
            <v xml:space="preserve">LETRAS DEL TESORO U$S V.26-5-2000       </v>
          </cell>
          <cell r="D191" t="str">
            <v>N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22.018000000000001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</row>
        <row r="192">
          <cell r="B192">
            <v>5061</v>
          </cell>
          <cell r="C192" t="str">
            <v xml:space="preserve">LETRAS DEL TESORO U$S VTO. 16/06/2000   </v>
          </cell>
          <cell r="D192" t="str">
            <v>N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56.110999999999997</v>
          </cell>
          <cell r="AL192">
            <v>49.094999999999999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</row>
        <row r="193">
          <cell r="B193">
            <v>5068</v>
          </cell>
          <cell r="C193" t="str">
            <v xml:space="preserve">LETRAS DEL TESORO U$S VTO. 30/6/2000    </v>
          </cell>
          <cell r="D193" t="str">
            <v>N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9.9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</row>
        <row r="194">
          <cell r="B194">
            <v>5062</v>
          </cell>
          <cell r="C194" t="str">
            <v xml:space="preserve">LETRAS DEL TESORO U$S VTO. 14/07/2000   </v>
          </cell>
          <cell r="D194" t="str">
            <v>N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86.525999999999996</v>
          </cell>
          <cell r="AM194">
            <v>126.542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</row>
        <row r="195">
          <cell r="B195">
            <v>5070</v>
          </cell>
          <cell r="C195" t="str">
            <v xml:space="preserve">LETRAS DEL TESORO U$S V.28-7-2000       </v>
          </cell>
          <cell r="D195" t="str">
            <v>N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21.812000000000001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</row>
        <row r="196">
          <cell r="B196">
            <v>5064</v>
          </cell>
          <cell r="C196" t="str">
            <v xml:space="preserve">LETRAS DEL TESORO U$S VTO. 11/08/2000   </v>
          </cell>
          <cell r="D196" t="str">
            <v>N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110.976</v>
          </cell>
          <cell r="AM196">
            <v>138.57300000000001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</row>
        <row r="197">
          <cell r="B197">
            <v>5071</v>
          </cell>
          <cell r="C197" t="str">
            <v xml:space="preserve">LETRAS DEL TESORO U$S VTO. 25/08/2000   </v>
          </cell>
          <cell r="D197" t="str">
            <v>N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52.49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</row>
        <row r="198">
          <cell r="B198">
            <v>5066</v>
          </cell>
          <cell r="C198" t="str">
            <v xml:space="preserve">LETRAS DEL TESORO U$S VTO.15-9-2000     </v>
          </cell>
          <cell r="D198" t="str">
            <v>N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77.284000000000006</v>
          </cell>
          <cell r="AM198">
            <v>96.15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</row>
        <row r="199">
          <cell r="B199">
            <v>5073</v>
          </cell>
          <cell r="C199" t="str">
            <v xml:space="preserve">LETRAS DEL TESORO U$S VTO.29-09-2000    </v>
          </cell>
          <cell r="D199" t="str">
            <v>N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72.584999999999994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</row>
        <row r="200">
          <cell r="B200">
            <v>5069</v>
          </cell>
          <cell r="C200" t="str">
            <v xml:space="preserve">LETRAS DEL TESORO U$S VTO. 13/10/2000   </v>
          </cell>
          <cell r="D200" t="str">
            <v>N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139.52099999999999</v>
          </cell>
          <cell r="AN200">
            <v>227.61699999999999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</row>
        <row r="201">
          <cell r="A201" t="str">
            <v>LEBACU$</v>
          </cell>
          <cell r="B201">
            <v>5033</v>
          </cell>
          <cell r="C201" t="str">
            <v xml:space="preserve">LETRAS DEL TESORO U$S VTO. 17/07/98     </v>
          </cell>
          <cell r="D201" t="str">
            <v>N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86.671000000000006</v>
          </cell>
          <cell r="AL201">
            <v>103.364</v>
          </cell>
          <cell r="AM201">
            <v>257.98700000000002</v>
          </cell>
          <cell r="AN201">
            <v>304.56299999999999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</row>
        <row r="202">
          <cell r="B202">
            <v>5067</v>
          </cell>
          <cell r="C202" t="str">
            <v xml:space="preserve">LETRAS DEL TESORO U$S VTO.16-3-2001     </v>
          </cell>
          <cell r="D202" t="str">
            <v>N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23.149000000000001</v>
          </cell>
          <cell r="AM202">
            <v>58.042000000000002</v>
          </cell>
          <cell r="AN202">
            <v>153.69964500521374</v>
          </cell>
          <cell r="AO202">
            <v>321.9264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</row>
        <row r="203">
          <cell r="B203">
            <v>5072</v>
          </cell>
          <cell r="C203" t="str">
            <v xml:space="preserve">LETRAS DEL TESORO U$S VTO. 15/12/2000   </v>
          </cell>
          <cell r="D203" t="str">
            <v>N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22.646000000000001</v>
          </cell>
          <cell r="AN203">
            <v>137.57400000000001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</row>
        <row r="204">
          <cell r="B204">
            <v>5074</v>
          </cell>
          <cell r="C204" t="str">
            <v xml:space="preserve">LETRAS DEL TESORO U$S V.12-01-2001      </v>
          </cell>
          <cell r="D204" t="str">
            <v>N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128.77000000000001</v>
          </cell>
          <cell r="AO204">
            <v>175.61600000000001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</row>
        <row r="205">
          <cell r="B205">
            <v>5075</v>
          </cell>
          <cell r="C205" t="str">
            <v xml:space="preserve">LETRAS DEL TESORO U$S 13-07-2001        </v>
          </cell>
          <cell r="D205" t="str">
            <v>N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78.781000000000006</v>
          </cell>
          <cell r="AO205">
            <v>127.955</v>
          </cell>
          <cell r="AP205">
            <v>228.17959999999999</v>
          </cell>
          <cell r="AQ205">
            <v>188.02019999999999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</row>
        <row r="206">
          <cell r="A206" t="str">
            <v>LEU$</v>
          </cell>
          <cell r="B206">
            <v>5036</v>
          </cell>
          <cell r="C206" t="str">
            <v xml:space="preserve">LETRAS DEL TESORO U$S VTO. 19/03/99     </v>
          </cell>
          <cell r="D206" t="str">
            <v>N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14.223000000000001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</row>
        <row r="207">
          <cell r="B207">
            <v>5077</v>
          </cell>
          <cell r="C207" t="str">
            <v xml:space="preserve">LETRAS DEL TESORO U$S V.9-2-2001        </v>
          </cell>
          <cell r="D207" t="str">
            <v>N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68.376999999999995</v>
          </cell>
          <cell r="AO207">
            <v>117.89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</row>
        <row r="208">
          <cell r="B208">
            <v>5078</v>
          </cell>
          <cell r="C208" t="str">
            <v xml:space="preserve">LETRAS DEL TESORO U$S VTO.24-11-2000    </v>
          </cell>
          <cell r="D208" t="str">
            <v>N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19.29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</row>
        <row r="209">
          <cell r="B209">
            <v>5079</v>
          </cell>
          <cell r="C209" t="str">
            <v xml:space="preserve">LETRAS DEL TESORO U$S V. 29/12/00       </v>
          </cell>
          <cell r="D209" t="str">
            <v>N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26.353999999999999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</row>
        <row r="210">
          <cell r="B210">
            <v>5080</v>
          </cell>
          <cell r="C210" t="str">
            <v xml:space="preserve">LETRAS DEL TESORO U$S VTO.16-04-2001    </v>
          </cell>
          <cell r="D210" t="str">
            <v>N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135.11500000000001</v>
          </cell>
          <cell r="AP210">
            <v>188.48259999999999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</row>
        <row r="211">
          <cell r="B211">
            <v>5081</v>
          </cell>
          <cell r="C211" t="str">
            <v xml:space="preserve">LETRAS DEL TESORO U$S V.26-1-2001       </v>
          </cell>
          <cell r="D211" t="str">
            <v>N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26.922000000000001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</row>
        <row r="212">
          <cell r="B212">
            <v>5082</v>
          </cell>
          <cell r="C212" t="str">
            <v xml:space="preserve">LETRAS DEL TESORO U$S VTO.11-5-2001     </v>
          </cell>
          <cell r="D212" t="str">
            <v>N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62.895000000000003</v>
          </cell>
          <cell r="AP212">
            <v>87.552000000000007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</row>
        <row r="213">
          <cell r="B213">
            <v>5083</v>
          </cell>
          <cell r="C213" t="str">
            <v xml:space="preserve">LETRAS DEL TESORO U$S VTO.9-11-2001     </v>
          </cell>
          <cell r="D213" t="str">
            <v>N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113.7011</v>
          </cell>
          <cell r="AP213">
            <v>88.126999999999995</v>
          </cell>
          <cell r="AQ213">
            <v>114.77795</v>
          </cell>
          <cell r="AR213">
            <v>88.640843000000004</v>
          </cell>
          <cell r="AS213">
            <v>0</v>
          </cell>
          <cell r="AT213">
            <v>0</v>
          </cell>
          <cell r="AU213">
            <v>0</v>
          </cell>
        </row>
        <row r="214">
          <cell r="B214">
            <v>5084</v>
          </cell>
          <cell r="C214" t="str">
            <v xml:space="preserve">LETRAS DEL TESORO U$S VTO.23-2-2001     </v>
          </cell>
          <cell r="D214" t="str">
            <v>N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70.026899999999998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</row>
        <row r="215">
          <cell r="B215">
            <v>5086</v>
          </cell>
          <cell r="C215" t="str">
            <v xml:space="preserve">LETRAS DEL TESORO U$S VTO.27/04/01      </v>
          </cell>
          <cell r="D215" t="str">
            <v>N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30.771965784548559</v>
          </cell>
          <cell r="AD215">
            <v>29.841431629120923</v>
          </cell>
          <cell r="AE215">
            <v>27.092707476183573</v>
          </cell>
          <cell r="AF215">
            <v>23.355531916400938</v>
          </cell>
          <cell r="AG215">
            <v>19.409021325759191</v>
          </cell>
          <cell r="AH215">
            <v>15.017570762101602</v>
          </cell>
          <cell r="AI215">
            <v>10.93558966870054</v>
          </cell>
          <cell r="AJ215">
            <v>6.8926733160999136</v>
          </cell>
          <cell r="AK215">
            <v>2.7461399382376031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28.097902000000001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</row>
        <row r="216">
          <cell r="B216">
            <v>5088</v>
          </cell>
          <cell r="C216" t="str">
            <v xml:space="preserve">LETRAS DEL TESORO U$S VTO.24-5-2001     </v>
          </cell>
          <cell r="D216" t="str">
            <v>N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0.64363254305130702</v>
          </cell>
          <cell r="AH216">
            <v>0.92091982814791684</v>
          </cell>
          <cell r="AI216">
            <v>1.269373148806251</v>
          </cell>
          <cell r="AJ216">
            <v>1.294517280277794</v>
          </cell>
          <cell r="AK216">
            <v>1.0809777157133142</v>
          </cell>
          <cell r="AL216">
            <v>0.90747846446383407</v>
          </cell>
          <cell r="AM216">
            <v>0.71183113686633326</v>
          </cell>
          <cell r="AN216">
            <v>0.43420723900333374</v>
          </cell>
          <cell r="AO216">
            <v>0.2947626389067361</v>
          </cell>
          <cell r="AP216">
            <v>84.665000000000006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</row>
        <row r="217">
          <cell r="B217">
            <v>5085</v>
          </cell>
          <cell r="C217" t="str">
            <v xml:space="preserve">LETRAS DEL TESORO U$S VTO. 15/06/01     </v>
          </cell>
          <cell r="D217" t="str">
            <v>N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36.735199999999999</v>
          </cell>
          <cell r="AP217">
            <v>62.589199999999998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</row>
        <row r="218">
          <cell r="B218">
            <v>5091</v>
          </cell>
          <cell r="C218" t="str">
            <v xml:space="preserve">LETRAS DEL TESORO U$S VTO. 29/06/01     </v>
          </cell>
          <cell r="D218" t="str">
            <v>N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0.26475110988235295</v>
          </cell>
          <cell r="AG218">
            <v>0.51748699186435532</v>
          </cell>
          <cell r="AH218">
            <v>0.71801462976496377</v>
          </cell>
          <cell r="AI218">
            <v>0.92274120277251981</v>
          </cell>
          <cell r="AJ218">
            <v>0.45203252380221176</v>
          </cell>
          <cell r="AK218">
            <v>0.31125354071685873</v>
          </cell>
          <cell r="AL218">
            <v>0.22825680624540168</v>
          </cell>
          <cell r="AM218">
            <v>0.28379601931562509</v>
          </cell>
          <cell r="AN218">
            <v>0.55234463429589586</v>
          </cell>
          <cell r="AO218">
            <v>0.19808998601541844</v>
          </cell>
          <cell r="AP218">
            <v>25.396000000000001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</row>
        <row r="219">
          <cell r="B219">
            <v>5087</v>
          </cell>
          <cell r="C219" t="str">
            <v xml:space="preserve">LETRAS DEL TESORO U$S VTO. 10/8/2001    </v>
          </cell>
          <cell r="D219" t="str">
            <v>N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0.53117257356876046</v>
          </cell>
          <cell r="AI219">
            <v>0.53117257356876046</v>
          </cell>
          <cell r="AJ219">
            <v>0.41223984731127356</v>
          </cell>
          <cell r="AK219">
            <v>6.8163974070484814</v>
          </cell>
          <cell r="AL219">
            <v>4.5859177206763375</v>
          </cell>
          <cell r="AM219">
            <v>5.094759905486784</v>
          </cell>
          <cell r="AN219">
            <v>5.1767042702320349</v>
          </cell>
          <cell r="AO219">
            <v>4.2754071947788379</v>
          </cell>
          <cell r="AP219">
            <v>92.062507999999994</v>
          </cell>
          <cell r="AQ219">
            <v>140.491015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</row>
        <row r="220">
          <cell r="B220">
            <v>5093</v>
          </cell>
          <cell r="C220" t="str">
            <v xml:space="preserve">LETRAS DEL TESORO U$S VTO. 24/08/2001   </v>
          </cell>
          <cell r="D220" t="str">
            <v>N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1.7719999999999999E-3</v>
          </cell>
          <cell r="AK220">
            <v>0.59757400000000005</v>
          </cell>
          <cell r="AL220">
            <v>0.78941499999999998</v>
          </cell>
          <cell r="AM220">
            <v>1.1277740000000001</v>
          </cell>
          <cell r="AN220">
            <v>1.292672</v>
          </cell>
          <cell r="AO220">
            <v>0.142039</v>
          </cell>
          <cell r="AP220">
            <v>0.208869</v>
          </cell>
          <cell r="AQ220">
            <v>22.407330000000002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</row>
        <row r="221">
          <cell r="B221">
            <v>5013</v>
          </cell>
          <cell r="C221" t="str">
            <v xml:space="preserve">LETES U$S V.24-8-2001 NO ARANCELADAS    </v>
          </cell>
          <cell r="D221" t="str">
            <v>N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0.36908276999999584</v>
          </cell>
          <cell r="AE221">
            <v>0.66197941999999432</v>
          </cell>
          <cell r="AF221">
            <v>1.4106745700000003</v>
          </cell>
          <cell r="AG221">
            <v>1.510151</v>
          </cell>
          <cell r="AH221">
            <v>1.1694058999999986</v>
          </cell>
          <cell r="AI221">
            <v>1.3701348400000035</v>
          </cell>
          <cell r="AJ221">
            <v>1.3974759299999997</v>
          </cell>
          <cell r="AK221">
            <v>1.9862295200000033</v>
          </cell>
          <cell r="AL221">
            <v>1.7492973100000024</v>
          </cell>
          <cell r="AM221">
            <v>2.1971284999999998</v>
          </cell>
          <cell r="AN221">
            <v>2.5088509499999994</v>
          </cell>
          <cell r="AO221">
            <v>2.3327988400000037</v>
          </cell>
          <cell r="AP221">
            <v>2.1705612199999988</v>
          </cell>
          <cell r="AQ221">
            <v>0.13577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</row>
        <row r="222">
          <cell r="B222">
            <v>5089</v>
          </cell>
          <cell r="C222" t="str">
            <v xml:space="preserve">LETRAS DEL TESORO U$S VTO.14/09/2001    </v>
          </cell>
          <cell r="D222" t="str">
            <v>N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0.45500000000000002</v>
          </cell>
          <cell r="AD222">
            <v>0.1701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23.228000000000002</v>
          </cell>
          <cell r="AQ222">
            <v>78.695177000000001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</row>
        <row r="223">
          <cell r="A223" t="str">
            <v>x</v>
          </cell>
          <cell r="B223">
            <v>5059</v>
          </cell>
          <cell r="C223" t="str">
            <v xml:space="preserve">LETRAS DEL TESORO U$S VTO. 12/05/2000   </v>
          </cell>
          <cell r="D223" t="str">
            <v>N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7.8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5.33E-2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</row>
        <row r="224">
          <cell r="A224" t="str">
            <v>TITULOS GOBIERNOS LOCALES</v>
          </cell>
          <cell r="B224">
            <v>5065</v>
          </cell>
          <cell r="C224" t="str">
            <v xml:space="preserve">LETRAS DEL TESORO U$S V.26-5-2000       </v>
          </cell>
          <cell r="D224" t="str">
            <v>N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0.76188080443828021</v>
          </cell>
          <cell r="AM224">
            <v>0.76188080443827999</v>
          </cell>
          <cell r="AN224">
            <v>0.88484800528401597</v>
          </cell>
          <cell r="AO224">
            <v>0.88484800528401597</v>
          </cell>
          <cell r="AP224">
            <v>1.3047922999999999</v>
          </cell>
          <cell r="AQ224">
            <v>41.588776000000003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</row>
        <row r="225">
          <cell r="A225" t="str">
            <v>x</v>
          </cell>
          <cell r="B225">
            <v>5061</v>
          </cell>
          <cell r="C225" t="str">
            <v xml:space="preserve">LETRAS DEL TESORO U$S VTO. 16/06/2000   </v>
          </cell>
          <cell r="D225" t="str">
            <v>N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0.29313264616769824</v>
          </cell>
          <cell r="AC225">
            <v>0.29554105230700001</v>
          </cell>
          <cell r="AD225">
            <v>0.1456740435587234</v>
          </cell>
          <cell r="AE225">
            <v>7.9245830275528978E-2</v>
          </cell>
          <cell r="AF225">
            <v>6.4952230922236939E-2</v>
          </cell>
          <cell r="AG225">
            <v>6.3197524394997318E-2</v>
          </cell>
          <cell r="AH225">
            <v>6.1442805932052223E-2</v>
          </cell>
          <cell r="AI225">
            <v>5.4078313577903395E-2</v>
          </cell>
          <cell r="AJ225">
            <v>5.2488518991861244E-2</v>
          </cell>
          <cell r="AK225">
            <v>3.7170855499812215E-2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52.081513999999999</v>
          </cell>
          <cell r="AR225">
            <v>48.081046999999998</v>
          </cell>
          <cell r="AS225">
            <v>0</v>
          </cell>
          <cell r="AT225">
            <v>0</v>
          </cell>
          <cell r="AU225">
            <v>0</v>
          </cell>
        </row>
        <row r="226">
          <cell r="A226" t="str">
            <v>BPRV</v>
          </cell>
          <cell r="B226">
            <v>5068</v>
          </cell>
          <cell r="C226" t="str">
            <v xml:space="preserve">LETRAS DEL TESORO U$S VTO. 30/6/2000    </v>
          </cell>
          <cell r="D226" t="str">
            <v>N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1.6822106006004756</v>
          </cell>
          <cell r="AC226">
            <v>1.7061465004440433</v>
          </cell>
          <cell r="AD226">
            <v>0.95337942970569445</v>
          </cell>
          <cell r="AE226">
            <v>1.6005398090927749</v>
          </cell>
          <cell r="AF226">
            <v>1.5584379259819148</v>
          </cell>
          <cell r="AG226">
            <v>1.516336045372026</v>
          </cell>
          <cell r="AH226">
            <v>1.4742341774624919</v>
          </cell>
          <cell r="AI226">
            <v>1.4321322870377371</v>
          </cell>
          <cell r="AJ226">
            <v>1.390030401163411</v>
          </cell>
          <cell r="AK226">
            <v>1.3479285324882455</v>
          </cell>
          <cell r="AL226">
            <v>0.58206174073326777</v>
          </cell>
          <cell r="AM226">
            <v>0.53408133131831603</v>
          </cell>
          <cell r="AN226">
            <v>0.50833020621906011</v>
          </cell>
          <cell r="AO226">
            <v>0.75036574720372073</v>
          </cell>
          <cell r="AP226">
            <v>0.65400695157072586</v>
          </cell>
          <cell r="AQ226">
            <v>20.212</v>
          </cell>
          <cell r="AR226">
            <v>21.371700000000001</v>
          </cell>
          <cell r="AS226">
            <v>0</v>
          </cell>
          <cell r="AT226">
            <v>0</v>
          </cell>
          <cell r="AU226">
            <v>0</v>
          </cell>
        </row>
        <row r="227">
          <cell r="B227">
            <v>5014</v>
          </cell>
          <cell r="C227" t="str">
            <v xml:space="preserve">LETES U$S VTO.14-12-2001 NO ARANCELADA  </v>
          </cell>
          <cell r="D227" t="str">
            <v>N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7.9533006629999934E-3</v>
          </cell>
          <cell r="AB227">
            <v>0.18593987656274996</v>
          </cell>
          <cell r="AC227">
            <v>7.1881304594400064E-2</v>
          </cell>
          <cell r="AD227">
            <v>0.32870553309329997</v>
          </cell>
          <cell r="AE227">
            <v>0.2918401807185001</v>
          </cell>
          <cell r="AF227">
            <v>0.10910969260204993</v>
          </cell>
          <cell r="AG227">
            <v>0.10861798172925005</v>
          </cell>
          <cell r="AH227">
            <v>0.10532810027954993</v>
          </cell>
          <cell r="AI227">
            <v>7.3523738568799957E-2</v>
          </cell>
          <cell r="AJ227">
            <v>0.16404145860955011</v>
          </cell>
          <cell r="AK227">
            <v>2.18828234725E-2</v>
          </cell>
          <cell r="AL227">
            <v>3.3004672051724124E-2</v>
          </cell>
          <cell r="AM227">
            <v>6.7462231729673227E-3</v>
          </cell>
          <cell r="AN227">
            <v>4.5050740534436237E-2</v>
          </cell>
          <cell r="AO227">
            <v>6.5855619411040067E-2</v>
          </cell>
          <cell r="AP227">
            <v>0.1113423319677599</v>
          </cell>
          <cell r="AQ227">
            <v>6.3868999999999995E-2</v>
          </cell>
          <cell r="AR227">
            <v>3.1869000000000001E-2</v>
          </cell>
          <cell r="AS227">
            <v>0</v>
          </cell>
          <cell r="AT227">
            <v>0</v>
          </cell>
          <cell r="AU227">
            <v>0</v>
          </cell>
        </row>
        <row r="228">
          <cell r="B228">
            <v>5016</v>
          </cell>
          <cell r="C228" t="str">
            <v xml:space="preserve">LETES U$S VTO. 23/11/01 NO ARANCELADA   </v>
          </cell>
          <cell r="D228" t="str">
            <v>N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0.15663214548537946</v>
          </cell>
          <cell r="AD228">
            <v>0.15306004993823985</v>
          </cell>
          <cell r="AE228">
            <v>0.25818616456537946</v>
          </cell>
          <cell r="AF228">
            <v>0.16350903673216113</v>
          </cell>
          <cell r="AG228">
            <v>1.5981708814883162</v>
          </cell>
          <cell r="AH228">
            <v>1.5497647490352879</v>
          </cell>
          <cell r="AI228">
            <v>1.5297791998969819</v>
          </cell>
          <cell r="AJ228">
            <v>1.4704102482216357</v>
          </cell>
          <cell r="AK228">
            <v>1.4554137437905581</v>
          </cell>
          <cell r="AL228">
            <v>1.1436340401618859</v>
          </cell>
          <cell r="AM228">
            <v>1.1157111590275315</v>
          </cell>
          <cell r="AN228">
            <v>0.23341159473707518</v>
          </cell>
          <cell r="AO228">
            <v>0.28626565481177763</v>
          </cell>
          <cell r="AP228">
            <v>0.52400817077823292</v>
          </cell>
          <cell r="AQ228">
            <v>0.28648957251212054</v>
          </cell>
          <cell r="AR228">
            <v>8.2679999999999993E-3</v>
          </cell>
          <cell r="AS228">
            <v>0</v>
          </cell>
          <cell r="AT228">
            <v>0</v>
          </cell>
          <cell r="AU228">
            <v>0</v>
          </cell>
        </row>
        <row r="229">
          <cell r="B229">
            <v>5090</v>
          </cell>
          <cell r="C229" t="str">
            <v xml:space="preserve">LETRAS DEL TESORO U$S VTO.15/03/2002    </v>
          </cell>
          <cell r="D229" t="str">
            <v>N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0.17</v>
          </cell>
          <cell r="AK229">
            <v>1.286</v>
          </cell>
          <cell r="AL229">
            <v>1.345</v>
          </cell>
          <cell r="AM229">
            <v>1.335</v>
          </cell>
          <cell r="AN229">
            <v>1.7419999999999962</v>
          </cell>
          <cell r="AO229">
            <v>1.7169999999999963</v>
          </cell>
          <cell r="AP229">
            <v>43.535899999999998</v>
          </cell>
          <cell r="AQ229">
            <v>59.379300000000001</v>
          </cell>
          <cell r="AR229">
            <v>37.708692999999997</v>
          </cell>
          <cell r="AS229">
            <v>34.551022000000003</v>
          </cell>
          <cell r="AT229">
            <v>37.142679000000001</v>
          </cell>
          <cell r="AU229">
            <v>38.634442</v>
          </cell>
        </row>
        <row r="230">
          <cell r="B230">
            <v>5105</v>
          </cell>
          <cell r="C230" t="str">
            <v xml:space="preserve">LETRAS DEL TESORO U$S VTO.15-2-2002     </v>
          </cell>
          <cell r="D230" t="str">
            <v>N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0.16305500000000001</v>
          </cell>
        </row>
        <row r="231">
          <cell r="B231">
            <v>5106</v>
          </cell>
          <cell r="C231" t="str">
            <v xml:space="preserve">LETRAS DEL TESORO U$S VTO.8-3-2002      </v>
          </cell>
          <cell r="D231" t="str">
            <v>N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1.3066359999999999</v>
          </cell>
        </row>
        <row r="232">
          <cell r="B232">
            <v>5107</v>
          </cell>
          <cell r="C232" t="str">
            <v xml:space="preserve">LETRAS DEL TESORO U$S VTO. 19/04/2002   </v>
          </cell>
          <cell r="D232" t="str">
            <v>N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</row>
        <row r="233">
          <cell r="B233">
            <v>5108</v>
          </cell>
          <cell r="C233" t="str">
            <v xml:space="preserve">LETRAS DEL TESORO U$S VTO.22-02-2002    </v>
          </cell>
          <cell r="D233" t="str">
            <v>N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1.326592</v>
          </cell>
        </row>
        <row r="234">
          <cell r="B234">
            <v>5109</v>
          </cell>
          <cell r="C234" t="str">
            <v xml:space="preserve">LETRAS DEL TESORO U$S VTO. 22-03-2002   </v>
          </cell>
          <cell r="D234" t="str">
            <v>N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1.390855</v>
          </cell>
        </row>
        <row r="235">
          <cell r="B235">
            <v>5110</v>
          </cell>
          <cell r="C235" t="str">
            <v xml:space="preserve">LETRAS DEL TESORO U$S VTO. 14/05/02     </v>
          </cell>
          <cell r="D235" t="str">
            <v>N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</row>
        <row r="236">
          <cell r="A236" t="str">
            <v>x</v>
          </cell>
          <cell r="B236">
            <v>5072</v>
          </cell>
          <cell r="C236" t="str">
            <v xml:space="preserve">LETRAS DEL TESORO U$S VTO. 15/12/2000   </v>
          </cell>
          <cell r="D236" t="str">
            <v>N</v>
          </cell>
          <cell r="U236">
            <v>0</v>
          </cell>
          <cell r="V236">
            <v>0</v>
          </cell>
          <cell r="W236">
            <v>0</v>
          </cell>
          <cell r="X236">
            <v>9.8249796497695865</v>
          </cell>
          <cell r="Y236">
            <v>11.200997154838712</v>
          </cell>
          <cell r="Z236">
            <v>14.057252589861752</v>
          </cell>
          <cell r="AA236">
            <v>15.624824332176207</v>
          </cell>
          <cell r="AB236">
            <v>18.272787987927067</v>
          </cell>
          <cell r="AC236">
            <v>18.992744089016107</v>
          </cell>
          <cell r="AD236">
            <v>13.970864092116448</v>
          </cell>
          <cell r="AE236">
            <v>24.741326912310079</v>
          </cell>
          <cell r="AF236">
            <v>23.981437903596881</v>
          </cell>
          <cell r="AG236">
            <v>15.175612805643247</v>
          </cell>
          <cell r="AH236">
            <v>18.31894758020135</v>
          </cell>
          <cell r="AI236">
            <v>15.200375901254295</v>
          </cell>
          <cell r="AJ236">
            <v>11.966435232465965</v>
          </cell>
          <cell r="AK236">
            <v>12.135239517693257</v>
          </cell>
          <cell r="AL236">
            <v>11.602359189408228</v>
          </cell>
          <cell r="AM236">
            <v>12.42191435515883</v>
          </cell>
          <cell r="AN236">
            <v>13.590725331279364</v>
          </cell>
          <cell r="AO236">
            <v>13.410569593601654</v>
          </cell>
          <cell r="AP236">
            <v>10.899044523455981</v>
          </cell>
          <cell r="AQ236">
            <v>8.6061701073264594</v>
          </cell>
          <cell r="AR236">
            <v>8.2428169989665783</v>
          </cell>
          <cell r="AS236">
            <v>1.3770419497083761</v>
          </cell>
          <cell r="AT236">
            <v>0.95277938762285386</v>
          </cell>
          <cell r="AU236">
            <v>0.4852155498689158</v>
          </cell>
        </row>
        <row r="237">
          <cell r="A237" t="str">
            <v>TITULOS GOBIERNOS LOCALES</v>
          </cell>
          <cell r="B237">
            <v>5074</v>
          </cell>
          <cell r="C237" t="str">
            <v xml:space="preserve">LETRAS DEL TESORO U$S V.12-01-2001      </v>
          </cell>
          <cell r="D237" t="str">
            <v>N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0.10133851086956543</v>
          </cell>
          <cell r="Z237">
            <v>3.4620255905511786E-2</v>
          </cell>
          <cell r="AA237">
            <v>0.21031091000000016</v>
          </cell>
          <cell r="AB237">
            <v>0.39126143961352666</v>
          </cell>
          <cell r="AC237">
            <v>0.38629537313432805</v>
          </cell>
          <cell r="AD237">
            <v>3.336E-3</v>
          </cell>
          <cell r="AE237">
            <v>0.23892887203791457</v>
          </cell>
          <cell r="AF237">
            <v>2.8258068181818117E-2</v>
          </cell>
          <cell r="AG237">
            <v>2.4989473140495828E-2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</row>
        <row r="238">
          <cell r="A238" t="str">
            <v>x</v>
          </cell>
          <cell r="B238">
            <v>5075</v>
          </cell>
          <cell r="C238" t="str">
            <v xml:space="preserve">LETRAS DEL TESORO U$S 13-07-2001        </v>
          </cell>
          <cell r="D238" t="str">
            <v>N</v>
          </cell>
          <cell r="U238">
            <v>0</v>
          </cell>
          <cell r="V238">
            <v>0</v>
          </cell>
          <cell r="W238">
            <v>0</v>
          </cell>
          <cell r="X238">
            <v>1.2608675346851648</v>
          </cell>
          <cell r="Y238">
            <v>3.6310915902438983</v>
          </cell>
          <cell r="Z238">
            <v>4.941894836852204</v>
          </cell>
          <cell r="AA238">
            <v>6.0964546788990797</v>
          </cell>
          <cell r="AB238">
            <v>3.356657127272725</v>
          </cell>
          <cell r="AC238">
            <v>3.2617547289719617</v>
          </cell>
          <cell r="AD238">
            <v>1.9585222291853168</v>
          </cell>
          <cell r="AE238">
            <v>0.86545230158730224</v>
          </cell>
          <cell r="AF238">
            <v>1.728174453405017</v>
          </cell>
          <cell r="AG238">
            <v>0.83070994623655914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</row>
        <row r="239">
          <cell r="A239" t="str">
            <v>BPRV</v>
          </cell>
          <cell r="B239">
            <v>5076</v>
          </cell>
          <cell r="C239" t="str">
            <v xml:space="preserve">LETRAS DEL TESORO U$S V.27-10-2000      </v>
          </cell>
          <cell r="D239" t="str">
            <v>N</v>
          </cell>
          <cell r="U239">
            <v>0</v>
          </cell>
          <cell r="V239">
            <v>0</v>
          </cell>
          <cell r="W239">
            <v>50.70549850279258</v>
          </cell>
          <cell r="X239">
            <v>55.217070541865141</v>
          </cell>
          <cell r="Y239">
            <v>107.76452383142804</v>
          </cell>
          <cell r="Z239">
            <v>137.27222306495565</v>
          </cell>
          <cell r="AA239">
            <v>229.79691627389911</v>
          </cell>
          <cell r="AB239">
            <v>265.5131269193738</v>
          </cell>
          <cell r="AC239">
            <v>401.5664381196496</v>
          </cell>
          <cell r="AD239">
            <v>391.34265100649128</v>
          </cell>
          <cell r="AE239">
            <v>410.55644899359424</v>
          </cell>
          <cell r="AF239">
            <v>430.94064831277149</v>
          </cell>
          <cell r="AG239">
            <v>423.10641578600251</v>
          </cell>
          <cell r="AH239">
            <v>417.52785841797572</v>
          </cell>
          <cell r="AI239">
            <v>387.88294910237062</v>
          </cell>
          <cell r="AJ239">
            <v>314.39814882087677</v>
          </cell>
          <cell r="AK239">
            <v>325.82373739053514</v>
          </cell>
          <cell r="AL239">
            <v>311.99966724284513</v>
          </cell>
          <cell r="AM239">
            <v>288.78085374423046</v>
          </cell>
          <cell r="AN239">
            <v>295.68748577653361</v>
          </cell>
          <cell r="AO239">
            <v>288.73302256786229</v>
          </cell>
          <cell r="AP239">
            <v>263.55832328719674</v>
          </cell>
          <cell r="AQ239">
            <v>242.56978932177435</v>
          </cell>
          <cell r="AR239">
            <v>236.89356277998604</v>
          </cell>
          <cell r="AS239">
            <v>69.245729783312882</v>
          </cell>
          <cell r="AT239">
            <v>48.838591225649104</v>
          </cell>
          <cell r="AU239">
            <v>65.49095325309402</v>
          </cell>
        </row>
        <row r="240">
          <cell r="B240">
            <v>2099</v>
          </cell>
          <cell r="C240" t="str">
            <v xml:space="preserve">BOCON PCIA. BS.AS. (PESOS) ESCRIT.      </v>
          </cell>
          <cell r="D240" t="str">
            <v>S</v>
          </cell>
          <cell r="U240">
            <v>0</v>
          </cell>
          <cell r="V240">
            <v>0</v>
          </cell>
          <cell r="W240">
            <v>0.99188249999999989</v>
          </cell>
          <cell r="X240">
            <v>1.7182427599999999</v>
          </cell>
          <cell r="Y240">
            <v>1.5940317900000001</v>
          </cell>
          <cell r="Z240">
            <v>4.9757248800000005</v>
          </cell>
          <cell r="AA240">
            <v>6.682625781855549</v>
          </cell>
          <cell r="AB240">
            <v>14.79144416546735</v>
          </cell>
          <cell r="AC240">
            <v>60.125233315291858</v>
          </cell>
          <cell r="AD240">
            <v>76.008086709717801</v>
          </cell>
          <cell r="AE240">
            <v>84.31709690852513</v>
          </cell>
          <cell r="AF240">
            <v>94.910830645545076</v>
          </cell>
          <cell r="AG240">
            <v>75.437781312484844</v>
          </cell>
          <cell r="AH240">
            <v>74.341437288626352</v>
          </cell>
          <cell r="AI240">
            <v>60.258241665704737</v>
          </cell>
          <cell r="AJ240">
            <v>13.586071182738944</v>
          </cell>
          <cell r="AK240">
            <v>12.681891277431115</v>
          </cell>
          <cell r="AL240">
            <v>13.883177294677578</v>
          </cell>
          <cell r="AM240">
            <v>11.721201024634473</v>
          </cell>
          <cell r="AN240">
            <v>12.677711904884223</v>
          </cell>
          <cell r="AO240">
            <v>10.670740616556376</v>
          </cell>
          <cell r="AP240">
            <v>11.422814685006195</v>
          </cell>
          <cell r="AQ240">
            <v>13.8868989128</v>
          </cell>
          <cell r="AR240">
            <v>12.965893979255618</v>
          </cell>
          <cell r="AS240">
            <v>9.8182608952791846</v>
          </cell>
          <cell r="AT240">
            <v>8.2802455693256576</v>
          </cell>
          <cell r="AU240">
            <v>8.7513586537207999</v>
          </cell>
        </row>
        <row r="241">
          <cell r="B241">
            <v>2098</v>
          </cell>
          <cell r="C241" t="str">
            <v xml:space="preserve">BOCON PCIA. BS.AS. (U$S) ESCRIT.        </v>
          </cell>
          <cell r="D241" t="str">
            <v>S</v>
          </cell>
          <cell r="U241">
            <v>0</v>
          </cell>
          <cell r="V241">
            <v>0</v>
          </cell>
          <cell r="W241">
            <v>1.7745333099999998</v>
          </cell>
          <cell r="X241">
            <v>2.4515535600000002</v>
          </cell>
          <cell r="Y241">
            <v>2.7796078</v>
          </cell>
          <cell r="Z241">
            <v>2.2172288</v>
          </cell>
          <cell r="AA241">
            <v>7.6410015574620846</v>
          </cell>
          <cell r="AB241">
            <v>9.6956650355666323</v>
          </cell>
          <cell r="AC241">
            <v>8.6952743194275222</v>
          </cell>
          <cell r="AD241">
            <v>8.2477223323589453</v>
          </cell>
          <cell r="AE241">
            <v>7.7960395352639047</v>
          </cell>
          <cell r="AF241">
            <v>9.9728512821445854</v>
          </cell>
          <cell r="AG241">
            <v>10.127218615697362</v>
          </cell>
          <cell r="AH241">
            <v>10.088378267653416</v>
          </cell>
          <cell r="AI241">
            <v>10.810769444702732</v>
          </cell>
          <cell r="AJ241">
            <v>10.529826289593901</v>
          </cell>
          <cell r="AK241">
            <v>10.09316552386672</v>
          </cell>
          <cell r="AL241">
            <v>9.5782162005260023</v>
          </cell>
          <cell r="AM241">
            <v>10.328830232261044</v>
          </cell>
          <cell r="AN241">
            <v>10.006066189305178</v>
          </cell>
          <cell r="AO241">
            <v>9.5599110340011322</v>
          </cell>
          <cell r="AP241">
            <v>9.162806072010401</v>
          </cell>
          <cell r="AQ241">
            <v>9.0073739666999995</v>
          </cell>
          <cell r="AR241">
            <v>8.5757852177301608</v>
          </cell>
          <cell r="AS241">
            <v>7.8723946675753602</v>
          </cell>
          <cell r="AT241">
            <v>7.4978018699490407</v>
          </cell>
          <cell r="AU241">
            <v>7.4978018699490399</v>
          </cell>
        </row>
        <row r="242">
          <cell r="B242">
            <v>2050</v>
          </cell>
          <cell r="C242" t="str">
            <v xml:space="preserve">BONO PARQUE IND. LA PLATA  U$S          </v>
          </cell>
          <cell r="D242" t="str">
            <v>N</v>
          </cell>
          <cell r="U242">
            <v>0</v>
          </cell>
          <cell r="V242">
            <v>0</v>
          </cell>
          <cell r="W242">
            <v>0.367796004250797</v>
          </cell>
          <cell r="X242">
            <v>0.27584700114025085</v>
          </cell>
          <cell r="Y242">
            <v>0.27584700114025085</v>
          </cell>
          <cell r="Z242">
            <v>0.18389800261096609</v>
          </cell>
          <cell r="AA242">
            <v>9.1948996212121215E-2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</row>
        <row r="243">
          <cell r="B243">
            <v>2128</v>
          </cell>
          <cell r="C243" t="str">
            <v>BOCON PCIA.DE CORRIENTES PESOS 2 DA. ESC</v>
          </cell>
          <cell r="D243" t="str">
            <v>S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10.118514734138614</v>
          </cell>
          <cell r="AD243">
            <v>13.199667309079095</v>
          </cell>
          <cell r="AE243">
            <v>13.992602456628648</v>
          </cell>
          <cell r="AF243">
            <v>15.223868985062909</v>
          </cell>
          <cell r="AG243">
            <v>27.142185021851592</v>
          </cell>
          <cell r="AH243">
            <v>25.10176629663745</v>
          </cell>
          <cell r="AI243">
            <v>24.426504337980383</v>
          </cell>
          <cell r="AJ243">
            <v>22.85972096696732</v>
          </cell>
          <cell r="AK243">
            <v>19.561908158421641</v>
          </cell>
          <cell r="AL243">
            <v>18.522451206704964</v>
          </cell>
          <cell r="AM243">
            <v>18.170970764425519</v>
          </cell>
          <cell r="AN243">
            <v>17.415224585147293</v>
          </cell>
          <cell r="AO243">
            <v>16.647749118050847</v>
          </cell>
          <cell r="AP243">
            <v>14.242901934776402</v>
          </cell>
          <cell r="AQ243">
            <v>13.87109960231435</v>
          </cell>
          <cell r="AR243">
            <v>13.510817650089665</v>
          </cell>
          <cell r="AS243">
            <v>0.15429710366944172</v>
          </cell>
          <cell r="AT243">
            <v>0.14897942449484641</v>
          </cell>
          <cell r="AU243">
            <v>0.14897942449484086</v>
          </cell>
        </row>
        <row r="244">
          <cell r="B244">
            <v>2030</v>
          </cell>
          <cell r="C244" t="str">
            <v xml:space="preserve">BOCON PCIA DE CORRIENTES PESOS ESCR     </v>
          </cell>
          <cell r="D244" t="str">
            <v>S</v>
          </cell>
          <cell r="U244">
            <v>0</v>
          </cell>
          <cell r="V244">
            <v>0</v>
          </cell>
          <cell r="W244">
            <v>11.33679602449048</v>
          </cell>
          <cell r="X244">
            <v>25.77489225865973</v>
          </cell>
          <cell r="Y244">
            <v>37.885145324163382</v>
          </cell>
          <cell r="Z244">
            <v>62.768501954206158</v>
          </cell>
          <cell r="AA244">
            <v>83.817559115761426</v>
          </cell>
          <cell r="AB244">
            <v>96.554902150345555</v>
          </cell>
          <cell r="AC244">
            <v>106.09548397983892</v>
          </cell>
          <cell r="AD244">
            <v>116.81921563090967</v>
          </cell>
          <cell r="AE244">
            <v>127.9078539853106</v>
          </cell>
          <cell r="AF244">
            <v>133.54572968297131</v>
          </cell>
          <cell r="AG244">
            <v>132.47337149370196</v>
          </cell>
          <cell r="AH244">
            <v>134.1961303657651</v>
          </cell>
          <cell r="AI244">
            <v>126.47128477377085</v>
          </cell>
          <cell r="AJ244">
            <v>106.98860768159122</v>
          </cell>
          <cell r="AK244">
            <v>95.745439616654195</v>
          </cell>
          <cell r="AL244">
            <v>85.569862652109293</v>
          </cell>
          <cell r="AM244">
            <v>86.054490096215773</v>
          </cell>
          <cell r="AN244">
            <v>78.627786796680809</v>
          </cell>
          <cell r="AO244">
            <v>73.779221201540423</v>
          </cell>
          <cell r="AP244">
            <v>61.281891559216341</v>
          </cell>
          <cell r="AQ244">
            <v>56.889649976357283</v>
          </cell>
          <cell r="AR244">
            <v>54.825578939885304</v>
          </cell>
          <cell r="AS244">
            <v>2.9194707388630428</v>
          </cell>
          <cell r="AT244">
            <v>2.9869025002168517</v>
          </cell>
          <cell r="AU244">
            <v>2.8535088834277755</v>
          </cell>
        </row>
        <row r="245">
          <cell r="B245">
            <v>2094</v>
          </cell>
          <cell r="C245" t="str">
            <v xml:space="preserve">BOCON PCIA. MENDOZA $ ESCRIT.           </v>
          </cell>
          <cell r="D245" t="str">
            <v>P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0.37311999999999995</v>
          </cell>
          <cell r="AD245">
            <v>0.36883503000000001</v>
          </cell>
          <cell r="AE245">
            <v>4.9754119999999992E-2</v>
          </cell>
          <cell r="AF245">
            <v>4.970473999999999E-2</v>
          </cell>
          <cell r="AG245">
            <v>4.8243520000000019E-2</v>
          </cell>
          <cell r="AH245">
            <v>4.2748299999999934E-2</v>
          </cell>
          <cell r="AI245">
            <v>4.1413080000000074E-2</v>
          </cell>
          <cell r="AJ245">
            <v>4.0077849999999977E-2</v>
          </cell>
          <cell r="AK245">
            <v>3.1430629999999946E-2</v>
          </cell>
          <cell r="AL245">
            <v>0.37840541</v>
          </cell>
          <cell r="AM245">
            <v>0.29001058999999996</v>
          </cell>
          <cell r="AN245">
            <v>0.27927577000000003</v>
          </cell>
          <cell r="AO245">
            <v>0.26854095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</row>
        <row r="246">
          <cell r="B246">
            <v>2093</v>
          </cell>
          <cell r="C246" t="str">
            <v xml:space="preserve">BOCON PCIA. MENDOZA U$S ESCRIT.         </v>
          </cell>
          <cell r="D246" t="str">
            <v>P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3.8893500000000011E-2</v>
          </cell>
          <cell r="AH246">
            <v>8.0680000000000002E-2</v>
          </cell>
          <cell r="AI246">
            <v>3.1029519999999991E-2</v>
          </cell>
          <cell r="AJ246">
            <v>4.9846760000000011E-2</v>
          </cell>
          <cell r="AK246">
            <v>4.8186080000000013E-2</v>
          </cell>
          <cell r="AL246">
            <v>0.18175405000000006</v>
          </cell>
          <cell r="AM246">
            <v>0.15000883000000007</v>
          </cell>
          <cell r="AN246">
            <v>0.14976722999999997</v>
          </cell>
          <cell r="AO246">
            <v>0.15772166999999992</v>
          </cell>
          <cell r="AP246">
            <v>1.1994458800000139E-2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</row>
        <row r="247">
          <cell r="A247" t="str">
            <v>x</v>
          </cell>
          <cell r="B247">
            <v>5084</v>
          </cell>
          <cell r="C247" t="str">
            <v xml:space="preserve">LETRAS DEL TESORO U$S VTO.23-2-2001     </v>
          </cell>
          <cell r="D247" t="str">
            <v>N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0.117045</v>
          </cell>
          <cell r="AK247">
            <v>0.14808750000000001</v>
          </cell>
          <cell r="AL247">
            <v>0.46776000000000001</v>
          </cell>
          <cell r="AM247">
            <v>0.51863000000000004</v>
          </cell>
          <cell r="AN247">
            <v>0.55289999999999995</v>
          </cell>
          <cell r="AO247">
            <v>0.57456249999999998</v>
          </cell>
          <cell r="AP247">
            <v>0.43924999999999997</v>
          </cell>
          <cell r="AQ247">
            <v>0.569295</v>
          </cell>
          <cell r="AR247">
            <v>0.199355</v>
          </cell>
          <cell r="AS247">
            <v>0.10199999999999999</v>
          </cell>
          <cell r="AT247">
            <v>0.10199999999999999</v>
          </cell>
          <cell r="AU247">
            <v>7.2437500000000002E-2</v>
          </cell>
        </row>
        <row r="248">
          <cell r="A248" t="str">
            <v>x</v>
          </cell>
          <cell r="B248">
            <v>5086</v>
          </cell>
          <cell r="C248" t="str">
            <v xml:space="preserve">LETRAS DEL TESORO U$S VTO.27/04/01      </v>
          </cell>
          <cell r="D248" t="str">
            <v>N</v>
          </cell>
          <cell r="U248">
            <v>0</v>
          </cell>
          <cell r="V248">
            <v>0</v>
          </cell>
          <cell r="W248">
            <v>19.979636249999999</v>
          </cell>
          <cell r="X248">
            <v>9.7844250000000006</v>
          </cell>
          <cell r="Y248">
            <v>14.893102499999999</v>
          </cell>
          <cell r="Z248">
            <v>8.9483174999999999</v>
          </cell>
          <cell r="AA248">
            <v>12.294740011627905</v>
          </cell>
          <cell r="AB248">
            <v>7.0362999999999998</v>
          </cell>
          <cell r="AC248">
            <v>6.5418000000000003</v>
          </cell>
          <cell r="AD248">
            <v>9.7659099999999999</v>
          </cell>
          <cell r="AE248">
            <v>8.5022275111111103</v>
          </cell>
          <cell r="AF248">
            <v>7.7224799999999982</v>
          </cell>
          <cell r="AG248">
            <v>9.3803187500000007</v>
          </cell>
          <cell r="AH248">
            <v>7.8853749999999998</v>
          </cell>
          <cell r="AI248">
            <v>7.5958987558139528</v>
          </cell>
          <cell r="AJ248">
            <v>7.5878899999999998</v>
          </cell>
          <cell r="AK248">
            <v>4.9634812601156071</v>
          </cell>
          <cell r="AL248">
            <v>4.5720599999999996</v>
          </cell>
          <cell r="AM248">
            <v>3.0666187499999999</v>
          </cell>
          <cell r="AN248">
            <v>3.0336350053361794</v>
          </cell>
          <cell r="AO248">
            <v>2.3595450107526883</v>
          </cell>
          <cell r="AP248">
            <v>28.097902000000001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</row>
        <row r="249">
          <cell r="A249" t="str">
            <v>OTROS TITULOS</v>
          </cell>
          <cell r="B249">
            <v>5088</v>
          </cell>
          <cell r="C249" t="str">
            <v xml:space="preserve">LETRAS DEL TESORO U$S VTO.24-5-2001     </v>
          </cell>
          <cell r="D249" t="str">
            <v>N</v>
          </cell>
          <cell r="U249">
            <v>0</v>
          </cell>
          <cell r="V249">
            <v>0</v>
          </cell>
          <cell r="W249">
            <v>0.47039999999999998</v>
          </cell>
          <cell r="X249">
            <v>0.134995</v>
          </cell>
          <cell r="Y249">
            <v>0.27068999999999999</v>
          </cell>
          <cell r="Z249">
            <v>0.18495</v>
          </cell>
          <cell r="AA249">
            <v>0.14949999999999999</v>
          </cell>
          <cell r="AB249">
            <v>0.15093750617283955</v>
          </cell>
          <cell r="AC249">
            <v>0.1449</v>
          </cell>
          <cell r="AD249">
            <v>0.16272500000000001</v>
          </cell>
          <cell r="AE249">
            <v>7.1499999999999994E-2</v>
          </cell>
          <cell r="AF249">
            <v>6.8250000000000005E-2</v>
          </cell>
          <cell r="AG249">
            <v>6.5000000000000002E-2</v>
          </cell>
          <cell r="AH249">
            <v>6.1749999999999999E-2</v>
          </cell>
          <cell r="AI249">
            <v>5.8500000000000003E-2</v>
          </cell>
          <cell r="AJ249">
            <v>5.525E-2</v>
          </cell>
          <cell r="AK249">
            <v>6.2799999999999995E-2</v>
          </cell>
          <cell r="AL249">
            <v>5.8875011286681517E-2</v>
          </cell>
          <cell r="AM249">
            <v>6.8949999999999997E-2</v>
          </cell>
          <cell r="AN249">
            <v>7.3612499999999997E-2</v>
          </cell>
          <cell r="AO249">
            <v>5.595E-2</v>
          </cell>
          <cell r="AP249">
            <v>84.665000000000006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</row>
        <row r="250">
          <cell r="A250" t="str">
            <v>x</v>
          </cell>
          <cell r="B250">
            <v>5085</v>
          </cell>
          <cell r="C250" t="str">
            <v xml:space="preserve">LETRAS DEL TESORO U$S VTO. 15/06/01     </v>
          </cell>
          <cell r="D250" t="str">
            <v>N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0.11010503216038325</v>
          </cell>
          <cell r="AB250">
            <v>0</v>
          </cell>
          <cell r="AC250">
            <v>0.12436893209426599</v>
          </cell>
          <cell r="AD250">
            <v>0.12536732593743977</v>
          </cell>
          <cell r="AE250">
            <v>0.77255355931077263</v>
          </cell>
          <cell r="AF250">
            <v>0.27031862182077188</v>
          </cell>
          <cell r="AG250">
            <v>0.27031862182077188</v>
          </cell>
          <cell r="AH250">
            <v>0.37210800204214572</v>
          </cell>
          <cell r="AI250">
            <v>0.37210800204214572</v>
          </cell>
          <cell r="AJ250">
            <v>0.27031862182077188</v>
          </cell>
          <cell r="AK250">
            <v>0.27031862182077188</v>
          </cell>
          <cell r="AL250">
            <v>0.14355725168207462</v>
          </cell>
          <cell r="AM250">
            <v>0.14355725168207462</v>
          </cell>
          <cell r="AN250">
            <v>0.14355725168207462</v>
          </cell>
          <cell r="AO250">
            <v>0.14355725168207462</v>
          </cell>
          <cell r="AP250">
            <v>0.14355725168207462</v>
          </cell>
          <cell r="AQ250">
            <v>0.14355725168207462</v>
          </cell>
          <cell r="AR250">
            <v>6.3380685069348627E-5</v>
          </cell>
          <cell r="AS250">
            <v>0</v>
          </cell>
          <cell r="AT250">
            <v>0</v>
          </cell>
          <cell r="AU250">
            <v>0</v>
          </cell>
        </row>
        <row r="251">
          <cell r="A251" t="str">
            <v>x</v>
          </cell>
          <cell r="B251">
            <v>5091</v>
          </cell>
          <cell r="C251" t="str">
            <v xml:space="preserve">LETRAS DEL TESORO U$S VTO. 29/06/01     </v>
          </cell>
          <cell r="D251" t="str">
            <v>N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8.3439395536554231E-2</v>
          </cell>
          <cell r="AL251">
            <v>0.21474946992260593</v>
          </cell>
          <cell r="AM251">
            <v>0.36718682715284928</v>
          </cell>
          <cell r="AN251">
            <v>1.5056531950987142</v>
          </cell>
          <cell r="AO251">
            <v>4.706837696933829</v>
          </cell>
          <cell r="AP251">
            <v>25.396000000000001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</row>
        <row r="252">
          <cell r="A252" t="str">
            <v>TITULOS GOBIERNOS LOCALES</v>
          </cell>
          <cell r="B252">
            <v>5087</v>
          </cell>
          <cell r="C252" t="str">
            <v xml:space="preserve">LETRAS DEL TESORO U$S VTO. 10/8/2001    </v>
          </cell>
          <cell r="D252" t="str">
            <v>N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1.0803781360646827</v>
          </cell>
          <cell r="Z252">
            <v>0.34671366478912941</v>
          </cell>
          <cell r="AA252">
            <v>1.4800152650862204</v>
          </cell>
          <cell r="AB252">
            <v>10.277008609299191</v>
          </cell>
          <cell r="AC252">
            <v>13.243268911151233</v>
          </cell>
          <cell r="AD252">
            <v>14.206801731327662</v>
          </cell>
          <cell r="AE252">
            <v>17.628168127570014</v>
          </cell>
          <cell r="AF252">
            <v>14.448609149500177</v>
          </cell>
          <cell r="AG252">
            <v>22.946210480028544</v>
          </cell>
          <cell r="AH252">
            <v>12.404211792991534</v>
          </cell>
          <cell r="AI252">
            <v>8.2488582229698331</v>
          </cell>
          <cell r="AJ252">
            <v>10.191844086958437</v>
          </cell>
          <cell r="AK252">
            <v>18.387527559862257</v>
          </cell>
          <cell r="AL252">
            <v>17.927640527030547</v>
          </cell>
          <cell r="AM252">
            <v>14.225293716350285</v>
          </cell>
          <cell r="AN252">
            <v>14.147253277599267</v>
          </cell>
          <cell r="AO252">
            <v>13.736391275562232</v>
          </cell>
          <cell r="AP252">
            <v>92.062507999999994</v>
          </cell>
          <cell r="AQ252">
            <v>140.491015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</row>
        <row r="253">
          <cell r="A253" t="str">
            <v>x</v>
          </cell>
          <cell r="B253">
            <v>5093</v>
          </cell>
          <cell r="C253" t="str">
            <v xml:space="preserve">LETRAS DEL TESORO U$S VTO. 24/08/2001   </v>
          </cell>
          <cell r="D253" t="str">
            <v>N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0.10029140954060144</v>
          </cell>
          <cell r="Z253">
            <v>8.6985542044548378E-2</v>
          </cell>
          <cell r="AA253">
            <v>8.5033247623175962E-2</v>
          </cell>
          <cell r="AB253">
            <v>0.11127453995293367</v>
          </cell>
          <cell r="AC253">
            <v>0.15891442172705583</v>
          </cell>
          <cell r="AD253">
            <v>0.15623739205865386</v>
          </cell>
          <cell r="AE253">
            <v>0.85614110662620835</v>
          </cell>
          <cell r="AF253">
            <v>1.3437217663825565</v>
          </cell>
          <cell r="AG253">
            <v>1.3177065771270065</v>
          </cell>
          <cell r="AH253">
            <v>1.2908598090149994</v>
          </cell>
          <cell r="AI253">
            <v>1.5236949207100214</v>
          </cell>
          <cell r="AJ253">
            <v>1.4899047245079331</v>
          </cell>
          <cell r="AK253">
            <v>1.4553970833785705</v>
          </cell>
          <cell r="AL253">
            <v>0.41177163271770001</v>
          </cell>
          <cell r="AM253">
            <v>0.33259262476491547</v>
          </cell>
          <cell r="AN253">
            <v>0.35220638040568342</v>
          </cell>
          <cell r="AO253">
            <v>0.34255462148755633</v>
          </cell>
          <cell r="AP253">
            <v>0.26891417954655772</v>
          </cell>
          <cell r="AQ253">
            <v>22.407330000000002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</row>
        <row r="254">
          <cell r="A254" t="str">
            <v>BPRV</v>
          </cell>
          <cell r="B254">
            <v>5013</v>
          </cell>
          <cell r="C254" t="str">
            <v xml:space="preserve">LETES U$S V.24-8-2001 NO ARANCELADAS    </v>
          </cell>
          <cell r="D254" t="str">
            <v>N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4.1552356187125215</v>
          </cell>
          <cell r="AD254">
            <v>7.2706025199874773</v>
          </cell>
          <cell r="AE254">
            <v>8.7815232099645062</v>
          </cell>
          <cell r="AF254">
            <v>7.0964914620373367</v>
          </cell>
          <cell r="AG254">
            <v>6.678074026551144</v>
          </cell>
          <cell r="AH254">
            <v>8.1530605901012354</v>
          </cell>
          <cell r="AI254">
            <v>9.1757138689858415</v>
          </cell>
          <cell r="AJ254">
            <v>4.95824789595759</v>
          </cell>
          <cell r="AK254">
            <v>3.7171369975431237</v>
          </cell>
          <cell r="AL254">
            <v>8.0106146925233261</v>
          </cell>
          <cell r="AM254">
            <v>4.2306758501092183</v>
          </cell>
          <cell r="AN254">
            <v>8.4220653443462297</v>
          </cell>
          <cell r="AO254">
            <v>6.7580980778878965</v>
          </cell>
          <cell r="AP254">
            <v>8.0146982205530524</v>
          </cell>
          <cell r="AQ254">
            <v>0.13577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</row>
        <row r="255">
          <cell r="A255" t="str">
            <v>x</v>
          </cell>
          <cell r="B255">
            <v>5089</v>
          </cell>
          <cell r="C255" t="str">
            <v xml:space="preserve">LETRAS DEL TESORO U$S VTO.14/09/2001    </v>
          </cell>
          <cell r="D255" t="str">
            <v>N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21.986092640987987</v>
          </cell>
          <cell r="AD255">
            <v>20.547747271823084</v>
          </cell>
          <cell r="AE255">
            <v>28.523365001502761</v>
          </cell>
          <cell r="AF255">
            <v>28.022086712937082</v>
          </cell>
          <cell r="AG255">
            <v>25.707669731671338</v>
          </cell>
          <cell r="AH255">
            <v>22.068064224341448</v>
          </cell>
          <cell r="AI255">
            <v>26.326222752252335</v>
          </cell>
          <cell r="AJ255">
            <v>27.616694124647381</v>
          </cell>
          <cell r="AK255">
            <v>25.28146675892771</v>
          </cell>
          <cell r="AL255">
            <v>23.95701155786395</v>
          </cell>
          <cell r="AM255">
            <v>19.755384268125233</v>
          </cell>
          <cell r="AN255">
            <v>22.706522194510431</v>
          </cell>
          <cell r="AO255">
            <v>22.324247511277612</v>
          </cell>
          <cell r="AP255">
            <v>23.228000000000002</v>
          </cell>
          <cell r="AQ255">
            <v>78.695177000000001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</row>
        <row r="256">
          <cell r="A256" t="str">
            <v>BPRV</v>
          </cell>
          <cell r="B256">
            <v>5009</v>
          </cell>
          <cell r="C256" t="str">
            <v xml:space="preserve">LETES U$S VTO.14-09-2001 NO ARANCELADA  </v>
          </cell>
          <cell r="D256" t="str">
            <v>N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0.46359963562395795</v>
          </cell>
          <cell r="AI256">
            <v>2.516527808046801</v>
          </cell>
          <cell r="AJ256">
            <v>4.9523059882203082</v>
          </cell>
          <cell r="AK256">
            <v>6.9274047143704172</v>
          </cell>
          <cell r="AL256">
            <v>13.063364279420091</v>
          </cell>
          <cell r="AM256">
            <v>13.109828493218544</v>
          </cell>
          <cell r="AN256">
            <v>11.885517643921339</v>
          </cell>
          <cell r="AO256">
            <v>9.127040367595006</v>
          </cell>
          <cell r="AP256">
            <v>8.471457144335389</v>
          </cell>
          <cell r="AQ256">
            <v>5.33E-2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</row>
        <row r="257">
          <cell r="B257">
            <v>2089</v>
          </cell>
          <cell r="C257" t="str">
            <v xml:space="preserve">BOCON PCIA.SANTIAGO DEL ESTERO $ ESC.   </v>
          </cell>
          <cell r="D257" t="str">
            <v>P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4.2277599999997768E-3</v>
          </cell>
          <cell r="AI257">
            <v>4.1194000000003726E-3</v>
          </cell>
          <cell r="AJ257">
            <v>1.3659919999999926E-2</v>
          </cell>
          <cell r="AK257">
            <v>1.7726339999999851E-2</v>
          </cell>
          <cell r="AL257">
            <v>1.7234150000000371E-2</v>
          </cell>
          <cell r="AM257">
            <v>4.1669349999999626E-2</v>
          </cell>
          <cell r="AN257">
            <v>0.12843750000000001</v>
          </cell>
          <cell r="AO257">
            <v>0.13266454999999888</v>
          </cell>
          <cell r="AP257">
            <v>0.1285208328000009</v>
          </cell>
          <cell r="AQ257">
            <v>41.588776000000003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</row>
        <row r="258">
          <cell r="B258">
            <v>2088</v>
          </cell>
          <cell r="C258" t="str">
            <v xml:space="preserve">BOCON PCIA.SANTIAGO DEL ESTERO U$S ESC. </v>
          </cell>
          <cell r="D258" t="str">
            <v>P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0.11405999999999999</v>
          </cell>
          <cell r="AF258">
            <v>0.11405999999999999</v>
          </cell>
          <cell r="AG258">
            <v>0.11405999999999999</v>
          </cell>
          <cell r="AH258">
            <v>0</v>
          </cell>
          <cell r="AI258">
            <v>0</v>
          </cell>
          <cell r="AJ258">
            <v>2.7983999999999998E-2</v>
          </cell>
          <cell r="AK258">
            <v>0.1741257800000012</v>
          </cell>
          <cell r="AL258">
            <v>9.1167809999998656E-2</v>
          </cell>
          <cell r="AM258">
            <v>0.22910556000000237</v>
          </cell>
          <cell r="AN258">
            <v>0.4244764200000018</v>
          </cell>
          <cell r="AO258">
            <v>0.48760732999999823</v>
          </cell>
          <cell r="AP258">
            <v>0.48618490080000087</v>
          </cell>
          <cell r="AQ258">
            <v>52.081513999999999</v>
          </cell>
          <cell r="AR258">
            <v>48.081046999999998</v>
          </cell>
          <cell r="AS258">
            <v>0</v>
          </cell>
          <cell r="AT258">
            <v>0</v>
          </cell>
          <cell r="AU258">
            <v>0</v>
          </cell>
        </row>
        <row r="259">
          <cell r="B259">
            <v>2091</v>
          </cell>
          <cell r="C259" t="str">
            <v xml:space="preserve">BOCON PREV.SANTIAGO DEL ESTERO $ ESC    </v>
          </cell>
          <cell r="D259" t="str">
            <v>P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0.10517799999999999</v>
          </cell>
          <cell r="AF259">
            <v>0.10517799999999999</v>
          </cell>
          <cell r="AG259">
            <v>0.109178</v>
          </cell>
          <cell r="AH259">
            <v>0.15523300999999978</v>
          </cell>
          <cell r="AI259">
            <v>0.2276350700000003</v>
          </cell>
          <cell r="AJ259">
            <v>0.20702456000000005</v>
          </cell>
          <cell r="AK259">
            <v>0.19537195000000018</v>
          </cell>
          <cell r="AL259">
            <v>0.12634856000000005</v>
          </cell>
          <cell r="AM259">
            <v>0.12652697999999998</v>
          </cell>
          <cell r="AN259">
            <v>9.0928799999998883E-3</v>
          </cell>
          <cell r="AO259">
            <v>6.1060580000000073E-2</v>
          </cell>
          <cell r="AP259">
            <v>9.9627113599999803E-2</v>
          </cell>
          <cell r="AQ259">
            <v>20.212</v>
          </cell>
          <cell r="AR259">
            <v>21.371700000000001</v>
          </cell>
          <cell r="AS259">
            <v>0</v>
          </cell>
          <cell r="AT259">
            <v>0</v>
          </cell>
          <cell r="AU259">
            <v>0</v>
          </cell>
        </row>
        <row r="260">
          <cell r="B260">
            <v>2090</v>
          </cell>
          <cell r="C260" t="str">
            <v xml:space="preserve">BOCON PREV.SANTIAGO DEL ESTERO U$S ESC  </v>
          </cell>
          <cell r="D260" t="str">
            <v>P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9.8635999999998605E-4</v>
          </cell>
          <cell r="AL260">
            <v>4.150020000000019E-3</v>
          </cell>
          <cell r="AM260">
            <v>0</v>
          </cell>
          <cell r="AN260">
            <v>3.3814000000001394E-4</v>
          </cell>
          <cell r="AO260">
            <v>5.3481729999999984E-2</v>
          </cell>
          <cell r="AP260">
            <v>7.6209291199999973E-2</v>
          </cell>
          <cell r="AQ260">
            <v>6.3868999999999995E-2</v>
          </cell>
          <cell r="AR260">
            <v>3.1869000000000001E-2</v>
          </cell>
          <cell r="AS260">
            <v>0</v>
          </cell>
          <cell r="AT260">
            <v>0</v>
          </cell>
          <cell r="AU260">
            <v>0</v>
          </cell>
        </row>
        <row r="261">
          <cell r="B261">
            <v>2126</v>
          </cell>
          <cell r="C261" t="str">
            <v>TIT.CANC.DEUDA SANTIAGO DEL ESTERO $ ESC</v>
          </cell>
          <cell r="D261" t="str">
            <v>P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0.20497899999999999</v>
          </cell>
          <cell r="AF261">
            <v>0.20497899999999999</v>
          </cell>
          <cell r="AG261">
            <v>0.20497899999999999</v>
          </cell>
          <cell r="AH261">
            <v>8.6447999999999997E-2</v>
          </cell>
          <cell r="AI261">
            <v>0</v>
          </cell>
          <cell r="AJ261">
            <v>1.7888000000000001E-2</v>
          </cell>
          <cell r="AK261">
            <v>0.141625</v>
          </cell>
          <cell r="AL261">
            <v>0.33166499999999999</v>
          </cell>
          <cell r="AM261">
            <v>1.0534030000000001</v>
          </cell>
          <cell r="AN261">
            <v>0.93665200000000004</v>
          </cell>
          <cell r="AO261">
            <v>1.371912</v>
          </cell>
          <cell r="AP261">
            <v>0.74856800000000001</v>
          </cell>
          <cell r="AQ261">
            <v>0.35855300000000001</v>
          </cell>
          <cell r="AR261">
            <v>8.2679999999999993E-3</v>
          </cell>
          <cell r="AS261">
            <v>0</v>
          </cell>
          <cell r="AT261">
            <v>0</v>
          </cell>
          <cell r="AU261">
            <v>0</v>
          </cell>
        </row>
        <row r="262">
          <cell r="B262">
            <v>2092</v>
          </cell>
          <cell r="C262" t="str">
            <v xml:space="preserve">TIT.TESORO SANTIAGO DEL ESTERO U$S ESC  </v>
          </cell>
          <cell r="D262" t="str">
            <v>P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1.1161899999994785E-3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2.5767000000001864E-3</v>
          </cell>
          <cell r="AP262">
            <v>43.535899999999998</v>
          </cell>
          <cell r="AQ262">
            <v>59.379300000000001</v>
          </cell>
          <cell r="AR262">
            <v>37.708692999999997</v>
          </cell>
          <cell r="AS262">
            <v>34.551022000000003</v>
          </cell>
          <cell r="AT262">
            <v>37.142679000000001</v>
          </cell>
          <cell r="AU262">
            <v>38.634442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ort Títulos"/>
      <sheetName val="Intereses"/>
      <sheetName val="I-02"/>
      <sheetName val=" II-02"/>
      <sheetName val=" III-02"/>
      <sheetName val="Resumen"/>
      <sheetName val="BOP"/>
    </sheetNames>
    <sheetDataSet>
      <sheetData sheetId="0" refreshError="1">
        <row r="1">
          <cell r="K1">
            <v>37346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 K"/>
      <sheetName val="2004 Int"/>
      <sheetName val="2005 K"/>
      <sheetName val="2005 Int"/>
      <sheetName val="Resto K"/>
      <sheetName val="Resto Int"/>
      <sheetName val="Amort Títulos"/>
      <sheetName val="INT. 2006"/>
      <sheetName val="INT. 2007"/>
      <sheetName val="int. 2008"/>
      <sheetName val="int. resto"/>
      <sheetName val="M"/>
      <sheetName val="Perfil Final Sigade"/>
    </sheetNames>
    <sheetDataSet>
      <sheetData sheetId="0" refreshError="1"/>
      <sheetData sheetId="1" refreshError="1"/>
      <sheetData sheetId="2" refreshError="1">
        <row r="2">
          <cell r="A2" t="str">
            <v>DNCI</v>
          </cell>
          <cell r="B2" t="str">
            <v>I trim</v>
          </cell>
          <cell r="C2">
            <v>2</v>
          </cell>
          <cell r="D2">
            <v>3</v>
          </cell>
          <cell r="E2">
            <v>4</v>
          </cell>
          <cell r="F2" t="str">
            <v>Total general</v>
          </cell>
          <cell r="G2" t="str">
            <v>Resto 2005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</row>
        <row r="4">
          <cell r="A4" t="str">
            <v>ABCRA</v>
          </cell>
          <cell r="B4">
            <v>1605.24475524476</v>
          </cell>
          <cell r="F4">
            <v>1605.24475524476</v>
          </cell>
          <cell r="G4">
            <v>0</v>
          </cell>
        </row>
        <row r="5">
          <cell r="A5" t="str">
            <v>ALENIA/FFAA</v>
          </cell>
          <cell r="E5">
            <v>0.72465000000000002</v>
          </cell>
          <cell r="F5">
            <v>0.72465000000000002</v>
          </cell>
          <cell r="G5">
            <v>0.72465000000000002</v>
          </cell>
        </row>
        <row r="6">
          <cell r="A6" t="str">
            <v>API</v>
          </cell>
          <cell r="B6">
            <v>0.14677398999999999</v>
          </cell>
          <cell r="E6">
            <v>0.14677398999999999</v>
          </cell>
          <cell r="F6">
            <v>0.29354797999999999</v>
          </cell>
          <cell r="G6">
            <v>0.14677398999999999</v>
          </cell>
        </row>
        <row r="7">
          <cell r="A7" t="str">
            <v>BBVA/CONEA</v>
          </cell>
          <cell r="B7">
            <v>0.15072034000000001</v>
          </cell>
          <cell r="C7">
            <v>0.17166155999999999</v>
          </cell>
          <cell r="F7">
            <v>0.3223819</v>
          </cell>
          <cell r="G7">
            <v>0.17166155999999999</v>
          </cell>
        </row>
        <row r="8">
          <cell r="A8" t="str">
            <v>BBVA/DEFENSA</v>
          </cell>
          <cell r="B8">
            <v>0.16532869</v>
          </cell>
          <cell r="C8">
            <v>7.3594839999999995E-2</v>
          </cell>
          <cell r="F8">
            <v>0.23892353</v>
          </cell>
          <cell r="G8">
            <v>7.3594839999999995E-2</v>
          </cell>
        </row>
        <row r="9">
          <cell r="A9" t="str">
            <v>BBVA/SALUD</v>
          </cell>
          <cell r="B9">
            <v>0.35267416999999995</v>
          </cell>
          <cell r="C9">
            <v>0.25008995000000001</v>
          </cell>
          <cell r="D9">
            <v>0.17503758</v>
          </cell>
          <cell r="E9">
            <v>5.0406329999999999E-2</v>
          </cell>
          <cell r="F9">
            <v>0.82820803000000009</v>
          </cell>
          <cell r="G9">
            <v>0.47553386000000003</v>
          </cell>
        </row>
        <row r="10">
          <cell r="A10" t="str">
            <v>BD05-I u$s</v>
          </cell>
          <cell r="C10">
            <v>369.13977</v>
          </cell>
          <cell r="F10">
            <v>369.13977</v>
          </cell>
          <cell r="G10">
            <v>369.13977</v>
          </cell>
        </row>
        <row r="11">
          <cell r="A11" t="str">
            <v>BD06-u$s</v>
          </cell>
          <cell r="B11">
            <v>11.04609</v>
          </cell>
          <cell r="D11">
            <v>0</v>
          </cell>
          <cell r="F11">
            <v>11.04609</v>
          </cell>
          <cell r="G11">
            <v>0</v>
          </cell>
        </row>
        <row r="12">
          <cell r="A12" t="str">
            <v>BD07-I $</v>
          </cell>
          <cell r="B12">
            <v>134.15127362978799</v>
          </cell>
          <cell r="D12">
            <v>134.15127362978799</v>
          </cell>
          <cell r="F12">
            <v>268.30254725957599</v>
          </cell>
          <cell r="G12">
            <v>134.15127362978799</v>
          </cell>
        </row>
        <row r="13">
          <cell r="A13" t="str">
            <v>BD08-UCP</v>
          </cell>
          <cell r="B13">
            <v>98.230133133589291</v>
          </cell>
          <cell r="E13">
            <v>98.230133133589291</v>
          </cell>
          <cell r="F13">
            <v>196.46026626717858</v>
          </cell>
          <cell r="G13">
            <v>98.230133133589291</v>
          </cell>
        </row>
        <row r="14">
          <cell r="A14" t="str">
            <v>BD11-UCP</v>
          </cell>
          <cell r="B14">
            <v>81.664303138731896</v>
          </cell>
          <cell r="C14">
            <v>81.664303138731896</v>
          </cell>
          <cell r="D14">
            <v>54.442868759154599</v>
          </cell>
          <cell r="E14">
            <v>108.8857375183092</v>
          </cell>
          <cell r="F14">
            <v>326.65721255492758</v>
          </cell>
          <cell r="G14">
            <v>244.99290941619569</v>
          </cell>
        </row>
        <row r="15">
          <cell r="A15" t="str">
            <v>BD12-I u$s</v>
          </cell>
          <cell r="B15">
            <v>0</v>
          </cell>
          <cell r="D15">
            <v>1374.3684841199999</v>
          </cell>
          <cell r="F15">
            <v>1374.3684841199999</v>
          </cell>
          <cell r="G15">
            <v>1374.3684841199999</v>
          </cell>
        </row>
        <row r="16">
          <cell r="A16" t="str">
            <v>BD13-$</v>
          </cell>
          <cell r="B16">
            <v>0</v>
          </cell>
          <cell r="C16">
            <v>5.5011982998151394</v>
          </cell>
          <cell r="D16">
            <v>5.5011982998151394</v>
          </cell>
          <cell r="E16">
            <v>11.002396599630279</v>
          </cell>
          <cell r="F16">
            <v>22.004793199260558</v>
          </cell>
          <cell r="G16">
            <v>22.004793199260558</v>
          </cell>
        </row>
        <row r="17">
          <cell r="A17" t="str">
            <v>BD13-u$s</v>
          </cell>
          <cell r="C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 t="str">
            <v>BERL/YACYRETA</v>
          </cell>
          <cell r="B18">
            <v>0.48102763497724799</v>
          </cell>
          <cell r="D18">
            <v>0.48102763497724799</v>
          </cell>
          <cell r="F18">
            <v>0.96205526995449597</v>
          </cell>
          <cell r="G18">
            <v>0.48102763497724799</v>
          </cell>
        </row>
        <row r="19">
          <cell r="A19" t="str">
            <v>BESP</v>
          </cell>
          <cell r="B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BESP/TESORO</v>
          </cell>
          <cell r="B20">
            <v>104.430375</v>
          </cell>
          <cell r="C20">
            <v>104.430375</v>
          </cell>
          <cell r="D20">
            <v>41.139249999999997</v>
          </cell>
          <cell r="E20">
            <v>167.72149999999999</v>
          </cell>
          <cell r="F20">
            <v>417.72149999999999</v>
          </cell>
          <cell r="G20">
            <v>313.29112499999997</v>
          </cell>
        </row>
        <row r="21">
          <cell r="A21" t="str">
            <v>BG04/06</v>
          </cell>
          <cell r="C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 t="str">
            <v>BG05/17</v>
          </cell>
          <cell r="B22">
            <v>0</v>
          </cell>
          <cell r="D22">
            <v>0</v>
          </cell>
          <cell r="F22">
            <v>0</v>
          </cell>
          <cell r="G22">
            <v>0</v>
          </cell>
        </row>
        <row r="23">
          <cell r="A23" t="str">
            <v>BG06/27</v>
          </cell>
          <cell r="B23">
            <v>0</v>
          </cell>
          <cell r="C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 t="str">
            <v>BG07/05</v>
          </cell>
          <cell r="C24">
            <v>0</v>
          </cell>
          <cell r="E24">
            <v>821.55551600000001</v>
          </cell>
          <cell r="F24">
            <v>821.55551600000001</v>
          </cell>
          <cell r="G24">
            <v>821.55551600000001</v>
          </cell>
        </row>
        <row r="25">
          <cell r="A25" t="str">
            <v>BG08/19</v>
          </cell>
          <cell r="B25">
            <v>0</v>
          </cell>
          <cell r="D25">
            <v>0</v>
          </cell>
          <cell r="F25">
            <v>0</v>
          </cell>
          <cell r="G25">
            <v>0</v>
          </cell>
        </row>
        <row r="26">
          <cell r="A26" t="str">
            <v>BG09/09</v>
          </cell>
          <cell r="C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 t="str">
            <v>BG10/20</v>
          </cell>
          <cell r="B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 t="str">
            <v>BG11/10</v>
          </cell>
          <cell r="B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 t="str">
            <v>BG12/15</v>
          </cell>
          <cell r="C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 t="str">
            <v>BG13/30</v>
          </cell>
          <cell r="B30">
            <v>0</v>
          </cell>
          <cell r="D30">
            <v>0</v>
          </cell>
          <cell r="F30">
            <v>0</v>
          </cell>
          <cell r="G30">
            <v>0</v>
          </cell>
        </row>
        <row r="31">
          <cell r="A31" t="str">
            <v>BG14/31</v>
          </cell>
          <cell r="B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 t="str">
            <v>BG15/12</v>
          </cell>
          <cell r="B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 t="str">
            <v>BG16/08$</v>
          </cell>
          <cell r="B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BG17/08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BID 1008</v>
          </cell>
          <cell r="C35">
            <v>0.14664232000000002</v>
          </cell>
          <cell r="E35">
            <v>0.14664232000000002</v>
          </cell>
          <cell r="F35">
            <v>0.29328464000000004</v>
          </cell>
          <cell r="G35">
            <v>0.29328464000000004</v>
          </cell>
        </row>
        <row r="36">
          <cell r="A36" t="str">
            <v>BID 1021</v>
          </cell>
          <cell r="B36">
            <v>0</v>
          </cell>
          <cell r="E36">
            <v>0.27867512999999999</v>
          </cell>
          <cell r="F36">
            <v>0.27867512999999999</v>
          </cell>
          <cell r="G36">
            <v>0.27867512999999999</v>
          </cell>
        </row>
        <row r="37">
          <cell r="A37" t="str">
            <v>BID 1031</v>
          </cell>
          <cell r="B37">
            <v>0</v>
          </cell>
          <cell r="D37">
            <v>10.88537764</v>
          </cell>
          <cell r="F37">
            <v>10.88537764</v>
          </cell>
          <cell r="G37">
            <v>10.88537764</v>
          </cell>
        </row>
        <row r="38">
          <cell r="A38" t="str">
            <v>BID 1034</v>
          </cell>
          <cell r="C38">
            <v>2.8477344069999999</v>
          </cell>
          <cell r="E38">
            <v>2.8477344069999999</v>
          </cell>
          <cell r="F38">
            <v>5.6954688139999998</v>
          </cell>
          <cell r="G38">
            <v>5.6954688139999998</v>
          </cell>
        </row>
        <row r="39">
          <cell r="A39" t="str">
            <v>BID 1059</v>
          </cell>
          <cell r="B39">
            <v>0</v>
          </cell>
          <cell r="D39">
            <v>2.77334076</v>
          </cell>
          <cell r="F39">
            <v>2.77334076</v>
          </cell>
          <cell r="G39">
            <v>2.77334076</v>
          </cell>
        </row>
        <row r="40">
          <cell r="A40" t="str">
            <v>BID 1060</v>
          </cell>
          <cell r="B40">
            <v>0</v>
          </cell>
          <cell r="D40">
            <v>1.0619026999999999</v>
          </cell>
          <cell r="F40">
            <v>1.0619026999999999</v>
          </cell>
          <cell r="G40">
            <v>1.0619026999999999</v>
          </cell>
        </row>
        <row r="41">
          <cell r="A41" t="str">
            <v>BID 1068</v>
          </cell>
          <cell r="B41">
            <v>0</v>
          </cell>
          <cell r="E41">
            <v>1.5103818200000001</v>
          </cell>
          <cell r="F41">
            <v>1.5103818200000001</v>
          </cell>
          <cell r="G41">
            <v>1.5103818200000001</v>
          </cell>
        </row>
        <row r="42">
          <cell r="A42" t="str">
            <v>BID 1082</v>
          </cell>
          <cell r="B42">
            <v>5.6778839999999997E-2</v>
          </cell>
          <cell r="D42">
            <v>5.6778839999999997E-2</v>
          </cell>
          <cell r="F42">
            <v>0.11355767999999999</v>
          </cell>
          <cell r="G42">
            <v>5.6778839999999997E-2</v>
          </cell>
        </row>
        <row r="43">
          <cell r="A43" t="str">
            <v>BID 1111</v>
          </cell>
          <cell r="C43">
            <v>0.18407825</v>
          </cell>
          <cell r="E43">
            <v>0.18407825</v>
          </cell>
          <cell r="F43">
            <v>0.3681565</v>
          </cell>
          <cell r="G43">
            <v>0.3681565</v>
          </cell>
        </row>
        <row r="44">
          <cell r="A44" t="str">
            <v>BID 1118</v>
          </cell>
          <cell r="B44">
            <v>0</v>
          </cell>
          <cell r="D44">
            <v>0</v>
          </cell>
          <cell r="F44">
            <v>0</v>
          </cell>
          <cell r="G44">
            <v>0</v>
          </cell>
        </row>
        <row r="45">
          <cell r="A45" t="str">
            <v>BID 1133</v>
          </cell>
          <cell r="B45">
            <v>4.5727879999999999E-2</v>
          </cell>
          <cell r="D45">
            <v>4.5727879999999999E-2</v>
          </cell>
          <cell r="F45">
            <v>9.1455759999999997E-2</v>
          </cell>
          <cell r="G45">
            <v>4.5727879999999999E-2</v>
          </cell>
        </row>
        <row r="46">
          <cell r="A46" t="str">
            <v>BID 1134</v>
          </cell>
          <cell r="C46">
            <v>0</v>
          </cell>
          <cell r="E46">
            <v>0.21622211999999999</v>
          </cell>
          <cell r="F46">
            <v>0.21622211999999999</v>
          </cell>
          <cell r="G46">
            <v>0.21622211999999999</v>
          </cell>
        </row>
        <row r="47">
          <cell r="A47" t="str">
            <v>BID 1164</v>
          </cell>
          <cell r="C47">
            <v>0</v>
          </cell>
          <cell r="E47">
            <v>1.2008643999999999</v>
          </cell>
          <cell r="F47">
            <v>1.2008643999999999</v>
          </cell>
          <cell r="G47">
            <v>1.2008643999999999</v>
          </cell>
        </row>
        <row r="48">
          <cell r="A48" t="str">
            <v>BID 1192</v>
          </cell>
          <cell r="B48">
            <v>0.45357283000000004</v>
          </cell>
          <cell r="E48">
            <v>0.45357283000000004</v>
          </cell>
          <cell r="F48">
            <v>0.90714566000000008</v>
          </cell>
          <cell r="G48">
            <v>0.45357283000000004</v>
          </cell>
        </row>
        <row r="49">
          <cell r="A49" t="str">
            <v>BID 1193</v>
          </cell>
          <cell r="B49">
            <v>0</v>
          </cell>
          <cell r="E49">
            <v>0.73677643000000004</v>
          </cell>
          <cell r="F49">
            <v>0.73677643000000004</v>
          </cell>
          <cell r="G49">
            <v>0.73677643000000004</v>
          </cell>
        </row>
        <row r="50">
          <cell r="A50" t="str">
            <v>BID 1201</v>
          </cell>
          <cell r="C50">
            <v>1.9349916999999999</v>
          </cell>
          <cell r="E50">
            <v>1.9349916999999999</v>
          </cell>
          <cell r="F50">
            <v>3.8699833999999997</v>
          </cell>
          <cell r="G50">
            <v>3.8699833999999997</v>
          </cell>
        </row>
        <row r="51">
          <cell r="A51" t="str">
            <v>BID 1206</v>
          </cell>
          <cell r="B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A52" t="str">
            <v>BID 1279</v>
          </cell>
          <cell r="C52">
            <v>0</v>
          </cell>
          <cell r="E52">
            <v>1.1545450000000001E-2</v>
          </cell>
          <cell r="F52">
            <v>1.1545450000000001E-2</v>
          </cell>
          <cell r="G52">
            <v>1.1545450000000001E-2</v>
          </cell>
        </row>
        <row r="53">
          <cell r="A53" t="str">
            <v>BID 1287</v>
          </cell>
          <cell r="B53">
            <v>0</v>
          </cell>
          <cell r="D53">
            <v>0</v>
          </cell>
          <cell r="F53">
            <v>0</v>
          </cell>
          <cell r="G53">
            <v>0</v>
          </cell>
        </row>
        <row r="54">
          <cell r="A54" t="str">
            <v>BID 1295</v>
          </cell>
          <cell r="B54">
            <v>0</v>
          </cell>
          <cell r="D54">
            <v>0</v>
          </cell>
          <cell r="F54">
            <v>0</v>
          </cell>
          <cell r="G54">
            <v>0</v>
          </cell>
        </row>
        <row r="55">
          <cell r="A55" t="str">
            <v>BID 1307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 t="str">
            <v>BID 1324</v>
          </cell>
          <cell r="C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 t="str">
            <v>BID 1325</v>
          </cell>
          <cell r="C57">
            <v>1.204991E-2</v>
          </cell>
          <cell r="E57">
            <v>1.204991E-2</v>
          </cell>
          <cell r="F57">
            <v>2.4099820000000001E-2</v>
          </cell>
          <cell r="G57">
            <v>2.4099820000000001E-2</v>
          </cell>
        </row>
        <row r="58">
          <cell r="A58" t="str">
            <v>BID 1341</v>
          </cell>
          <cell r="B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BID 1353</v>
          </cell>
          <cell r="B59">
            <v>0.91604865000000002</v>
          </cell>
          <cell r="F59">
            <v>0.91604865000000002</v>
          </cell>
          <cell r="G59">
            <v>0</v>
          </cell>
        </row>
        <row r="60">
          <cell r="A60" t="str">
            <v>BID 142</v>
          </cell>
          <cell r="C60">
            <v>2.4657793343312</v>
          </cell>
          <cell r="E60">
            <v>2.07613488685447</v>
          </cell>
          <cell r="F60">
            <v>4.54191422118567</v>
          </cell>
          <cell r="G60">
            <v>4.54191422118567</v>
          </cell>
        </row>
        <row r="61">
          <cell r="A61" t="str">
            <v>BID 1452</v>
          </cell>
          <cell r="B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 t="str">
            <v>BID 1517</v>
          </cell>
          <cell r="B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 t="str">
            <v>BID 165</v>
          </cell>
          <cell r="B63">
            <v>1.73329530984484</v>
          </cell>
          <cell r="D63">
            <v>1.60613356783054</v>
          </cell>
          <cell r="F63">
            <v>3.3394288776753802</v>
          </cell>
          <cell r="G63">
            <v>1.60613356783054</v>
          </cell>
        </row>
        <row r="64">
          <cell r="A64" t="str">
            <v>BID 206</v>
          </cell>
          <cell r="B64">
            <v>3.9745548673421198</v>
          </cell>
          <cell r="D64">
            <v>3.9745548673421198</v>
          </cell>
          <cell r="F64">
            <v>7.9491097346842396</v>
          </cell>
          <cell r="G64">
            <v>3.9745548673421198</v>
          </cell>
        </row>
        <row r="65">
          <cell r="A65" t="str">
            <v>BID 214</v>
          </cell>
          <cell r="B65">
            <v>1.1287616240291201</v>
          </cell>
          <cell r="D65">
            <v>1.1287616240291201</v>
          </cell>
          <cell r="F65">
            <v>2.2575232480582401</v>
          </cell>
          <cell r="G65">
            <v>1.1287616240291201</v>
          </cell>
        </row>
        <row r="66">
          <cell r="A66" t="str">
            <v>BID 4</v>
          </cell>
          <cell r="B66">
            <v>7.1192524790236501E-3</v>
          </cell>
          <cell r="D66">
            <v>7.1192524790236501E-3</v>
          </cell>
          <cell r="F66">
            <v>1.42385049580473E-2</v>
          </cell>
          <cell r="G66">
            <v>7.1192524790236501E-3</v>
          </cell>
        </row>
        <row r="67">
          <cell r="A67" t="str">
            <v>BID 495</v>
          </cell>
          <cell r="B67">
            <v>1.41095171132895</v>
          </cell>
          <cell r="E67">
            <v>1.4639488061813601</v>
          </cell>
          <cell r="F67">
            <v>2.8749005175103104</v>
          </cell>
          <cell r="G67">
            <v>1.4639488061813601</v>
          </cell>
        </row>
        <row r="68">
          <cell r="A68" t="str">
            <v>BID 504</v>
          </cell>
          <cell r="B68">
            <v>3.6933299999999999E-3</v>
          </cell>
          <cell r="D68">
            <v>3.6933299999999999E-3</v>
          </cell>
          <cell r="F68">
            <v>7.3866599999999998E-3</v>
          </cell>
          <cell r="G68">
            <v>3.6933299999999999E-3</v>
          </cell>
        </row>
        <row r="69">
          <cell r="A69" t="str">
            <v>BID 514</v>
          </cell>
          <cell r="B69">
            <v>4.1075199999999999E-2</v>
          </cell>
          <cell r="D69">
            <v>4.1075199999999999E-2</v>
          </cell>
          <cell r="F69">
            <v>8.2150399999999998E-2</v>
          </cell>
          <cell r="G69">
            <v>4.1075199999999999E-2</v>
          </cell>
        </row>
        <row r="70">
          <cell r="A70" t="str">
            <v>BID 515</v>
          </cell>
          <cell r="B70">
            <v>1.6887288936939899</v>
          </cell>
          <cell r="E70">
            <v>1.6887288936939899</v>
          </cell>
          <cell r="F70">
            <v>3.3774577873879799</v>
          </cell>
          <cell r="G70">
            <v>1.6887288936939899</v>
          </cell>
        </row>
        <row r="71">
          <cell r="A71" t="str">
            <v>BID 516</v>
          </cell>
          <cell r="B71">
            <v>1.34906432747806</v>
          </cell>
          <cell r="E71">
            <v>1.34906432747806</v>
          </cell>
          <cell r="F71">
            <v>2.6981286549561201</v>
          </cell>
          <cell r="G71">
            <v>1.34906432747806</v>
          </cell>
        </row>
        <row r="72">
          <cell r="A72" t="str">
            <v>BID 528</v>
          </cell>
          <cell r="B72">
            <v>0.74551987861109592</v>
          </cell>
          <cell r="E72">
            <v>0.74551987861109592</v>
          </cell>
          <cell r="F72">
            <v>1.4910397572221918</v>
          </cell>
          <cell r="G72">
            <v>0.74551987861109592</v>
          </cell>
        </row>
        <row r="73">
          <cell r="A73" t="str">
            <v>BID 545</v>
          </cell>
          <cell r="C73">
            <v>1.91737319838552</v>
          </cell>
          <cell r="E73">
            <v>1.91737319838552</v>
          </cell>
          <cell r="F73">
            <v>3.83474639677104</v>
          </cell>
          <cell r="G73">
            <v>3.83474639677104</v>
          </cell>
        </row>
        <row r="74">
          <cell r="A74" t="str">
            <v>BID 553</v>
          </cell>
          <cell r="B74">
            <v>0.132743829575205</v>
          </cell>
          <cell r="D74">
            <v>0.132743829575205</v>
          </cell>
          <cell r="F74">
            <v>0.26548765915041</v>
          </cell>
          <cell r="G74">
            <v>0.132743829575205</v>
          </cell>
        </row>
        <row r="75">
          <cell r="A75" t="str">
            <v>BID 555</v>
          </cell>
          <cell r="C75">
            <v>9.9767981951966096</v>
          </cell>
          <cell r="E75">
            <v>9.9767981951966096</v>
          </cell>
          <cell r="F75">
            <v>19.953596390393219</v>
          </cell>
          <cell r="G75">
            <v>19.953596390393219</v>
          </cell>
        </row>
        <row r="76">
          <cell r="A76" t="str">
            <v>BID 583</v>
          </cell>
          <cell r="C76">
            <v>9.3653587235153797</v>
          </cell>
          <cell r="E76">
            <v>9.3653587235153797</v>
          </cell>
          <cell r="F76">
            <v>18.730717447030759</v>
          </cell>
          <cell r="G76">
            <v>18.730717447030759</v>
          </cell>
        </row>
        <row r="77">
          <cell r="A77" t="str">
            <v>BID 618</v>
          </cell>
          <cell r="B77">
            <v>1.7754893332961599</v>
          </cell>
          <cell r="E77">
            <v>1.7754893332961599</v>
          </cell>
          <cell r="F77">
            <v>3.5509786665923198</v>
          </cell>
          <cell r="G77">
            <v>1.7754893332961599</v>
          </cell>
        </row>
        <row r="78">
          <cell r="A78" t="str">
            <v>BID 619</v>
          </cell>
          <cell r="B78">
            <v>13.514464843566701</v>
          </cell>
          <cell r="E78">
            <v>13.514464843566701</v>
          </cell>
          <cell r="F78">
            <v>27.028929687133402</v>
          </cell>
          <cell r="G78">
            <v>13.514464843566701</v>
          </cell>
        </row>
        <row r="79">
          <cell r="A79" t="str">
            <v>BID 621</v>
          </cell>
          <cell r="B79">
            <v>2.1258153484699602</v>
          </cell>
          <cell r="D79">
            <v>2.1258153484699602</v>
          </cell>
          <cell r="F79">
            <v>4.2516306969399205</v>
          </cell>
          <cell r="G79">
            <v>2.1258153484699602</v>
          </cell>
        </row>
        <row r="80">
          <cell r="A80" t="str">
            <v>BID 633</v>
          </cell>
          <cell r="C80">
            <v>11.8148643157427</v>
          </cell>
          <cell r="E80">
            <v>11.8148643157427</v>
          </cell>
          <cell r="F80">
            <v>23.629728631485399</v>
          </cell>
          <cell r="G80">
            <v>23.629728631485399</v>
          </cell>
        </row>
        <row r="81">
          <cell r="A81" t="str">
            <v>BID 643</v>
          </cell>
          <cell r="C81">
            <v>1.0696973688663001</v>
          </cell>
          <cell r="E81">
            <v>1.0696973688663001</v>
          </cell>
          <cell r="F81">
            <v>2.1393947377326001</v>
          </cell>
          <cell r="G81">
            <v>2.1393947377326001</v>
          </cell>
        </row>
        <row r="82">
          <cell r="A82" t="str">
            <v>BID 661</v>
          </cell>
          <cell r="B82">
            <v>0.41505735999999999</v>
          </cell>
          <cell r="E82">
            <v>0.41505735999999999</v>
          </cell>
          <cell r="F82">
            <v>0.83011471999999997</v>
          </cell>
          <cell r="G82">
            <v>0.41505735999999999</v>
          </cell>
        </row>
        <row r="83">
          <cell r="A83" t="str">
            <v>BID 682</v>
          </cell>
          <cell r="C83">
            <v>10.361278159944899</v>
          </cell>
          <cell r="E83">
            <v>10.361278159944899</v>
          </cell>
          <cell r="F83">
            <v>20.722556319889797</v>
          </cell>
          <cell r="G83">
            <v>20.722556319889797</v>
          </cell>
        </row>
        <row r="84">
          <cell r="A84" t="str">
            <v>BID 684</v>
          </cell>
          <cell r="C84">
            <v>0.12365146539531301</v>
          </cell>
          <cell r="E84">
            <v>0.12365146539531301</v>
          </cell>
          <cell r="F84">
            <v>0.24730293079062601</v>
          </cell>
          <cell r="G84">
            <v>0.24730293079062601</v>
          </cell>
        </row>
        <row r="85">
          <cell r="A85" t="str">
            <v>BID 718</v>
          </cell>
          <cell r="B85">
            <v>0.56482353000000007</v>
          </cell>
          <cell r="E85">
            <v>0.56482353000000007</v>
          </cell>
          <cell r="F85">
            <v>1.1296470600000001</v>
          </cell>
          <cell r="G85">
            <v>0.56482353000000007</v>
          </cell>
        </row>
        <row r="86">
          <cell r="A86" t="str">
            <v>BID 733</v>
          </cell>
          <cell r="C86">
            <v>12.491399556693901</v>
          </cell>
          <cell r="E86">
            <v>12.491399556693901</v>
          </cell>
          <cell r="F86">
            <v>24.982799113387802</v>
          </cell>
          <cell r="G86">
            <v>24.982799113387802</v>
          </cell>
        </row>
        <row r="87">
          <cell r="A87" t="str">
            <v>BID 734</v>
          </cell>
          <cell r="C87">
            <v>14.523006059586502</v>
          </cell>
          <cell r="E87">
            <v>14.523006059586502</v>
          </cell>
          <cell r="F87">
            <v>29.046012119173003</v>
          </cell>
          <cell r="G87">
            <v>29.046012119173003</v>
          </cell>
        </row>
        <row r="88">
          <cell r="A88" t="str">
            <v>BID 740</v>
          </cell>
          <cell r="B88">
            <v>0.7781336877811571</v>
          </cell>
          <cell r="D88">
            <v>0.7781336877811571</v>
          </cell>
          <cell r="F88">
            <v>1.5562673755623142</v>
          </cell>
          <cell r="G88">
            <v>0.7781336877811571</v>
          </cell>
        </row>
        <row r="89">
          <cell r="A89" t="str">
            <v>BID 760</v>
          </cell>
          <cell r="B89">
            <v>2.30887738145403</v>
          </cell>
          <cell r="D89">
            <v>2.30887738145403</v>
          </cell>
          <cell r="F89">
            <v>4.61775476290806</v>
          </cell>
          <cell r="G89">
            <v>2.30887738145403</v>
          </cell>
        </row>
        <row r="90">
          <cell r="A90" t="str">
            <v>BID 768</v>
          </cell>
          <cell r="B90">
            <v>0.18951530329260699</v>
          </cell>
          <cell r="E90">
            <v>0.18951530329260699</v>
          </cell>
          <cell r="F90">
            <v>0.37903060658521398</v>
          </cell>
          <cell r="G90">
            <v>0.18951530329260699</v>
          </cell>
        </row>
        <row r="91">
          <cell r="A91" t="str">
            <v>BID 795</v>
          </cell>
          <cell r="B91">
            <v>13.008687206916601</v>
          </cell>
          <cell r="E91">
            <v>13.008687206916601</v>
          </cell>
          <cell r="F91">
            <v>26.017374413833203</v>
          </cell>
          <cell r="G91">
            <v>13.008687206916601</v>
          </cell>
        </row>
        <row r="92">
          <cell r="A92" t="str">
            <v>BID 797</v>
          </cell>
          <cell r="B92">
            <v>7.0170631624963704</v>
          </cell>
          <cell r="E92">
            <v>7.0170631624963704</v>
          </cell>
          <cell r="F92">
            <v>14.034126324992741</v>
          </cell>
          <cell r="G92">
            <v>7.0170631624963704</v>
          </cell>
        </row>
        <row r="93">
          <cell r="A93" t="str">
            <v>BID 798</v>
          </cell>
          <cell r="B93">
            <v>1.85413752427472</v>
          </cell>
          <cell r="E93">
            <v>1.85413752427472</v>
          </cell>
          <cell r="F93">
            <v>3.70827504854944</v>
          </cell>
          <cell r="G93">
            <v>1.85413752427472</v>
          </cell>
        </row>
        <row r="94">
          <cell r="A94" t="str">
            <v>BID 802</v>
          </cell>
          <cell r="B94">
            <v>3.3495915105276901</v>
          </cell>
          <cell r="E94">
            <v>3.3495915105276901</v>
          </cell>
          <cell r="F94">
            <v>6.6991830210553802</v>
          </cell>
          <cell r="G94">
            <v>3.3495915105276901</v>
          </cell>
        </row>
        <row r="95">
          <cell r="A95" t="str">
            <v>BID 816</v>
          </cell>
          <cell r="C95">
            <v>4.3544272538690603</v>
          </cell>
          <cell r="E95">
            <v>4.3544272538690603</v>
          </cell>
          <cell r="F95">
            <v>8.7088545077381205</v>
          </cell>
          <cell r="G95">
            <v>8.7088545077381205</v>
          </cell>
        </row>
        <row r="96">
          <cell r="A96" t="str">
            <v>BID 826</v>
          </cell>
          <cell r="B96">
            <v>1.9876778936767301</v>
          </cell>
          <cell r="D96">
            <v>1.9876778936767301</v>
          </cell>
          <cell r="F96">
            <v>3.9753557873534602</v>
          </cell>
          <cell r="G96">
            <v>1.9876778936767301</v>
          </cell>
        </row>
        <row r="97">
          <cell r="A97" t="str">
            <v>BID 830</v>
          </cell>
          <cell r="C97">
            <v>0</v>
          </cell>
          <cell r="E97">
            <v>4.9121392839582896</v>
          </cell>
          <cell r="F97">
            <v>4.9121392839582896</v>
          </cell>
          <cell r="G97">
            <v>4.9121392839582896</v>
          </cell>
        </row>
        <row r="98">
          <cell r="A98" t="str">
            <v>BID 845</v>
          </cell>
          <cell r="C98">
            <v>13.488017599869101</v>
          </cell>
          <cell r="E98">
            <v>13.488017599869101</v>
          </cell>
          <cell r="F98">
            <v>26.976035199738202</v>
          </cell>
          <cell r="G98">
            <v>26.976035199738202</v>
          </cell>
        </row>
        <row r="99">
          <cell r="A99" t="str">
            <v>BID 855</v>
          </cell>
          <cell r="B99">
            <v>0.84320547999999995</v>
          </cell>
          <cell r="D99">
            <v>0.84320547999999995</v>
          </cell>
          <cell r="F99">
            <v>1.6864109599999999</v>
          </cell>
          <cell r="G99">
            <v>0.84320547999999995</v>
          </cell>
        </row>
        <row r="100">
          <cell r="A100" t="str">
            <v>BID 857</v>
          </cell>
          <cell r="C100">
            <v>7.8976586637184898</v>
          </cell>
          <cell r="E100">
            <v>7.8976586637184898</v>
          </cell>
          <cell r="F100">
            <v>15.79531732743698</v>
          </cell>
          <cell r="G100">
            <v>15.79531732743698</v>
          </cell>
        </row>
        <row r="101">
          <cell r="A101" t="str">
            <v>BID 863</v>
          </cell>
          <cell r="C101">
            <v>2.1218089999999998E-2</v>
          </cell>
          <cell r="E101">
            <v>2.1218089999999998E-2</v>
          </cell>
          <cell r="F101">
            <v>4.2436179999999997E-2</v>
          </cell>
          <cell r="G101">
            <v>4.2436179999999997E-2</v>
          </cell>
        </row>
        <row r="102">
          <cell r="A102" t="str">
            <v>BID 865</v>
          </cell>
          <cell r="C102">
            <v>36.984537611899299</v>
          </cell>
          <cell r="E102">
            <v>36.984537611899299</v>
          </cell>
          <cell r="F102">
            <v>73.969075223798598</v>
          </cell>
          <cell r="G102">
            <v>73.969075223798598</v>
          </cell>
        </row>
        <row r="103">
          <cell r="A103" t="str">
            <v>BID 867</v>
          </cell>
          <cell r="C103">
            <v>0.47034197999999999</v>
          </cell>
          <cell r="E103">
            <v>0.47034197999999999</v>
          </cell>
          <cell r="F103">
            <v>0.94068395999999999</v>
          </cell>
          <cell r="G103">
            <v>0.94068395999999999</v>
          </cell>
        </row>
        <row r="104">
          <cell r="A104" t="str">
            <v>BID 871</v>
          </cell>
          <cell r="C104">
            <v>13.547736823372</v>
          </cell>
          <cell r="E104">
            <v>13.547736823372</v>
          </cell>
          <cell r="F104">
            <v>27.095473646744001</v>
          </cell>
          <cell r="G104">
            <v>27.095473646744001</v>
          </cell>
        </row>
        <row r="105">
          <cell r="A105" t="str">
            <v>BID 899</v>
          </cell>
          <cell r="B105">
            <v>4.4783059004772898</v>
          </cell>
          <cell r="E105">
            <v>4.4783059004772898</v>
          </cell>
          <cell r="F105">
            <v>8.9566118009545796</v>
          </cell>
          <cell r="G105">
            <v>4.4783059004772898</v>
          </cell>
        </row>
        <row r="106">
          <cell r="A106" t="str">
            <v>BID 907</v>
          </cell>
          <cell r="B106">
            <v>0.64739437</v>
          </cell>
          <cell r="E106">
            <v>0.64739437</v>
          </cell>
          <cell r="F106">
            <v>1.29478874</v>
          </cell>
          <cell r="G106">
            <v>0.64739437</v>
          </cell>
        </row>
        <row r="107">
          <cell r="A107" t="str">
            <v>BID 925</v>
          </cell>
          <cell r="C107">
            <v>0.47286607000000003</v>
          </cell>
          <cell r="E107">
            <v>0.47286607000000003</v>
          </cell>
          <cell r="F107">
            <v>0.94573214000000005</v>
          </cell>
          <cell r="G107">
            <v>0.94573214000000005</v>
          </cell>
        </row>
        <row r="108">
          <cell r="A108" t="str">
            <v>BID 925/OC</v>
          </cell>
          <cell r="B108">
            <v>0.55174257999999998</v>
          </cell>
          <cell r="E108">
            <v>0.55174257999999998</v>
          </cell>
          <cell r="F108">
            <v>1.10348516</v>
          </cell>
          <cell r="G108">
            <v>0.55174257999999998</v>
          </cell>
        </row>
        <row r="109">
          <cell r="A109" t="str">
            <v>BID 932</v>
          </cell>
          <cell r="C109">
            <v>0.9375</v>
          </cell>
          <cell r="E109">
            <v>0.9375</v>
          </cell>
          <cell r="F109">
            <v>1.875</v>
          </cell>
          <cell r="G109">
            <v>1.875</v>
          </cell>
        </row>
        <row r="110">
          <cell r="A110" t="str">
            <v>BID 940</v>
          </cell>
          <cell r="B110">
            <v>0</v>
          </cell>
          <cell r="D110">
            <v>1.5482650500000001</v>
          </cell>
          <cell r="F110">
            <v>1.5482650500000001</v>
          </cell>
          <cell r="G110">
            <v>1.5482650500000001</v>
          </cell>
        </row>
        <row r="111">
          <cell r="A111" t="str">
            <v>BID 961</v>
          </cell>
          <cell r="C111">
            <v>15.962</v>
          </cell>
          <cell r="E111">
            <v>15.962</v>
          </cell>
          <cell r="F111">
            <v>31.923999999999999</v>
          </cell>
          <cell r="G111">
            <v>31.923999999999999</v>
          </cell>
        </row>
        <row r="112">
          <cell r="A112" t="str">
            <v>BID 962</v>
          </cell>
          <cell r="B112">
            <v>1.3875016200000001</v>
          </cell>
          <cell r="D112">
            <v>1.3875016200000001</v>
          </cell>
          <cell r="F112">
            <v>2.7750032400000002</v>
          </cell>
          <cell r="G112">
            <v>1.3875016200000001</v>
          </cell>
        </row>
        <row r="113">
          <cell r="A113" t="str">
            <v>BID 979</v>
          </cell>
          <cell r="B113">
            <v>11.587047269999999</v>
          </cell>
          <cell r="D113">
            <v>11.587047269999999</v>
          </cell>
          <cell r="F113">
            <v>23.174094539999999</v>
          </cell>
          <cell r="G113">
            <v>11.587047269999999</v>
          </cell>
        </row>
        <row r="114">
          <cell r="A114" t="str">
            <v>BID 989</v>
          </cell>
          <cell r="B114">
            <v>0.85717558999999999</v>
          </cell>
          <cell r="E114">
            <v>0.85717558999999999</v>
          </cell>
          <cell r="F114">
            <v>1.71435118</v>
          </cell>
          <cell r="G114">
            <v>0.85717558999999999</v>
          </cell>
        </row>
        <row r="115">
          <cell r="A115" t="str">
            <v>BID 996</v>
          </cell>
          <cell r="B115">
            <v>0</v>
          </cell>
          <cell r="E115">
            <v>0.32831317999999998</v>
          </cell>
          <cell r="F115">
            <v>0.32831317999999998</v>
          </cell>
          <cell r="G115">
            <v>0.32831317999999998</v>
          </cell>
        </row>
        <row r="116">
          <cell r="A116" t="str">
            <v>BID CBA</v>
          </cell>
          <cell r="C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 t="str">
            <v>BIHD</v>
          </cell>
          <cell r="B117">
            <v>0.48943973653498501</v>
          </cell>
          <cell r="C117">
            <v>0.48943973653498501</v>
          </cell>
          <cell r="D117">
            <v>0.32629315768999001</v>
          </cell>
          <cell r="E117">
            <v>0.65258631537998002</v>
          </cell>
          <cell r="F117">
            <v>1.9577589461399401</v>
          </cell>
          <cell r="G117">
            <v>1.4683192096049551</v>
          </cell>
        </row>
        <row r="118">
          <cell r="A118" t="str">
            <v>BIRF 302</v>
          </cell>
          <cell r="C118">
            <v>0.13857376999999999</v>
          </cell>
          <cell r="E118">
            <v>0.13857376999999999</v>
          </cell>
          <cell r="F118">
            <v>0.27714753999999997</v>
          </cell>
          <cell r="G118">
            <v>0.27714753999999997</v>
          </cell>
        </row>
        <row r="119">
          <cell r="A119" t="str">
            <v>BIRF 3280</v>
          </cell>
          <cell r="C119">
            <v>8.4093992199999992</v>
          </cell>
          <cell r="E119">
            <v>8.4093992199999992</v>
          </cell>
          <cell r="F119">
            <v>16.818798439999998</v>
          </cell>
          <cell r="G119">
            <v>16.818798439999998</v>
          </cell>
        </row>
        <row r="120">
          <cell r="A120" t="str">
            <v>BIRF 3281</v>
          </cell>
          <cell r="C120">
            <v>1.6711899400000001</v>
          </cell>
          <cell r="E120">
            <v>1.6711899400000001</v>
          </cell>
          <cell r="F120">
            <v>3.3423798800000002</v>
          </cell>
          <cell r="G120">
            <v>3.3423798800000002</v>
          </cell>
        </row>
        <row r="121">
          <cell r="A121" t="str">
            <v>BIRF 3291</v>
          </cell>
          <cell r="B121">
            <v>12.5</v>
          </cell>
          <cell r="E121">
            <v>12.5</v>
          </cell>
          <cell r="F121">
            <v>25</v>
          </cell>
          <cell r="G121">
            <v>12.5</v>
          </cell>
        </row>
        <row r="122">
          <cell r="A122" t="str">
            <v>BIRF 3292</v>
          </cell>
          <cell r="B122">
            <v>0.95935999999999999</v>
          </cell>
          <cell r="E122">
            <v>0.95935999999999999</v>
          </cell>
          <cell r="F122">
            <v>1.91872</v>
          </cell>
          <cell r="G122">
            <v>0.95935999999999999</v>
          </cell>
        </row>
        <row r="123">
          <cell r="A123" t="str">
            <v>BIRF 3297</v>
          </cell>
          <cell r="B123">
            <v>1.35653</v>
          </cell>
          <cell r="E123">
            <v>1.35653</v>
          </cell>
          <cell r="F123">
            <v>2.71306</v>
          </cell>
          <cell r="G123">
            <v>1.35653</v>
          </cell>
        </row>
        <row r="124">
          <cell r="A124" t="str">
            <v>BIRF 3362</v>
          </cell>
          <cell r="B124">
            <v>0.96</v>
          </cell>
          <cell r="E124">
            <v>0.96</v>
          </cell>
          <cell r="F124">
            <v>1.92</v>
          </cell>
          <cell r="G124">
            <v>0.96</v>
          </cell>
        </row>
        <row r="125">
          <cell r="A125" t="str">
            <v>BIRF 3394</v>
          </cell>
          <cell r="B125">
            <v>14.795</v>
          </cell>
          <cell r="E125">
            <v>15.365</v>
          </cell>
          <cell r="F125">
            <v>30.16</v>
          </cell>
          <cell r="G125">
            <v>15.365</v>
          </cell>
        </row>
        <row r="126">
          <cell r="A126" t="str">
            <v>BIRF 3460</v>
          </cell>
          <cell r="C126">
            <v>0.82952964000000007</v>
          </cell>
          <cell r="E126">
            <v>0.82952964000000007</v>
          </cell>
          <cell r="F126">
            <v>1.6590592800000001</v>
          </cell>
          <cell r="G126">
            <v>1.6590592800000001</v>
          </cell>
        </row>
        <row r="127">
          <cell r="A127" t="str">
            <v>BIRF 3520</v>
          </cell>
          <cell r="C127">
            <v>12.645</v>
          </cell>
          <cell r="E127">
            <v>13.125</v>
          </cell>
          <cell r="F127">
            <v>25.77</v>
          </cell>
          <cell r="G127">
            <v>25.77</v>
          </cell>
        </row>
        <row r="128">
          <cell r="A128" t="str">
            <v>BIRF 3521</v>
          </cell>
          <cell r="C128">
            <v>7.0343948100000002</v>
          </cell>
          <cell r="E128">
            <v>7.3043948099999998</v>
          </cell>
          <cell r="F128">
            <v>14.33878962</v>
          </cell>
          <cell r="G128">
            <v>14.33878962</v>
          </cell>
        </row>
        <row r="129">
          <cell r="A129" t="str">
            <v>BIRF 3555</v>
          </cell>
          <cell r="B129">
            <v>22.5</v>
          </cell>
          <cell r="E129">
            <v>22.5</v>
          </cell>
          <cell r="F129">
            <v>45</v>
          </cell>
          <cell r="G129">
            <v>22.5</v>
          </cell>
        </row>
        <row r="130">
          <cell r="A130" t="str">
            <v>BIRF 3556</v>
          </cell>
          <cell r="B130">
            <v>12.185</v>
          </cell>
          <cell r="D130">
            <v>12.645</v>
          </cell>
          <cell r="F130">
            <v>24.83</v>
          </cell>
          <cell r="G130">
            <v>12.645</v>
          </cell>
        </row>
        <row r="131">
          <cell r="A131" t="str">
            <v>BIRF 3558</v>
          </cell>
          <cell r="C131">
            <v>20</v>
          </cell>
          <cell r="E131">
            <v>20</v>
          </cell>
          <cell r="F131">
            <v>40</v>
          </cell>
          <cell r="G131">
            <v>40</v>
          </cell>
        </row>
        <row r="132">
          <cell r="A132" t="str">
            <v>BIRF 3611</v>
          </cell>
          <cell r="C132">
            <v>16.252800000000001</v>
          </cell>
          <cell r="E132">
            <v>16.252800000000001</v>
          </cell>
          <cell r="F132">
            <v>32.505600000000001</v>
          </cell>
          <cell r="G132">
            <v>32.505600000000001</v>
          </cell>
        </row>
        <row r="133">
          <cell r="A133" t="str">
            <v>BIRF 3643</v>
          </cell>
          <cell r="C133">
            <v>4.9463983899999997</v>
          </cell>
          <cell r="E133">
            <v>4.9463983899999997</v>
          </cell>
          <cell r="F133">
            <v>9.8927967799999994</v>
          </cell>
          <cell r="G133">
            <v>9.8927967799999994</v>
          </cell>
        </row>
        <row r="134">
          <cell r="A134" t="str">
            <v>BIRF 3709</v>
          </cell>
          <cell r="B134">
            <v>6.6467400000000003</v>
          </cell>
          <cell r="D134">
            <v>6.6467400000000003</v>
          </cell>
          <cell r="F134">
            <v>13.293480000000001</v>
          </cell>
          <cell r="G134">
            <v>6.6467400000000003</v>
          </cell>
        </row>
        <row r="135">
          <cell r="A135" t="str">
            <v>BIRF 3710</v>
          </cell>
          <cell r="B135">
            <v>0.34299999999999997</v>
          </cell>
          <cell r="E135">
            <v>0.34299999999999997</v>
          </cell>
          <cell r="F135">
            <v>0.68599999999999994</v>
          </cell>
          <cell r="G135">
            <v>0.34299999999999997</v>
          </cell>
        </row>
        <row r="136">
          <cell r="A136" t="str">
            <v>BIRF 3794</v>
          </cell>
          <cell r="C136">
            <v>8.1572432900000003</v>
          </cell>
          <cell r="E136">
            <v>8.1572432900000003</v>
          </cell>
          <cell r="F136">
            <v>16.314486580000001</v>
          </cell>
          <cell r="G136">
            <v>16.314486580000001</v>
          </cell>
        </row>
        <row r="137">
          <cell r="A137" t="str">
            <v>BIRF 3836</v>
          </cell>
          <cell r="B137">
            <v>15</v>
          </cell>
          <cell r="E137">
            <v>15</v>
          </cell>
          <cell r="F137">
            <v>30</v>
          </cell>
          <cell r="G137">
            <v>15</v>
          </cell>
        </row>
        <row r="138">
          <cell r="A138" t="str">
            <v>BIRF 3860</v>
          </cell>
          <cell r="C138">
            <v>8.1949729599999994</v>
          </cell>
          <cell r="E138">
            <v>8.1949729599999994</v>
          </cell>
          <cell r="F138">
            <v>16.389945919999999</v>
          </cell>
          <cell r="G138">
            <v>16.389945919999999</v>
          </cell>
        </row>
        <row r="139">
          <cell r="A139" t="str">
            <v>BIRF 3877</v>
          </cell>
          <cell r="C139">
            <v>10.394919479999999</v>
          </cell>
          <cell r="E139">
            <v>10.394919479999999</v>
          </cell>
          <cell r="F139">
            <v>20.789838959999997</v>
          </cell>
          <cell r="G139">
            <v>20.789838959999997</v>
          </cell>
        </row>
        <row r="140">
          <cell r="A140" t="str">
            <v>BIRF 3878</v>
          </cell>
          <cell r="B140">
            <v>25</v>
          </cell>
          <cell r="D140">
            <v>25</v>
          </cell>
          <cell r="F140">
            <v>50</v>
          </cell>
          <cell r="G140">
            <v>25</v>
          </cell>
        </row>
        <row r="141">
          <cell r="A141" t="str">
            <v>BIRF 3921</v>
          </cell>
          <cell r="C141">
            <v>5.4823690000000003</v>
          </cell>
          <cell r="E141">
            <v>5.4823690000000003</v>
          </cell>
          <cell r="F141">
            <v>10.964738000000001</v>
          </cell>
          <cell r="G141">
            <v>10.964738000000001</v>
          </cell>
        </row>
        <row r="142">
          <cell r="A142" t="str">
            <v>BIRF 3926</v>
          </cell>
          <cell r="B142">
            <v>27.777777659999998</v>
          </cell>
          <cell r="D142">
            <v>27.777777659999998</v>
          </cell>
          <cell r="F142">
            <v>55.555555319999996</v>
          </cell>
          <cell r="G142">
            <v>27.777777659999998</v>
          </cell>
        </row>
        <row r="143">
          <cell r="A143" t="str">
            <v>BIRF 3927</v>
          </cell>
          <cell r="C143">
            <v>1.3862619600000001</v>
          </cell>
          <cell r="E143">
            <v>1.3862619600000001</v>
          </cell>
          <cell r="F143">
            <v>2.7725239200000003</v>
          </cell>
          <cell r="G143">
            <v>2.7725239200000003</v>
          </cell>
        </row>
        <row r="144">
          <cell r="A144" t="str">
            <v>BIRF 3931</v>
          </cell>
          <cell r="B144">
            <v>3.7231199999999998</v>
          </cell>
          <cell r="E144">
            <v>3.7231199999999998</v>
          </cell>
          <cell r="F144">
            <v>7.4462399999999995</v>
          </cell>
          <cell r="G144">
            <v>3.7231199999999998</v>
          </cell>
        </row>
        <row r="145">
          <cell r="A145" t="str">
            <v>BIRF 3948</v>
          </cell>
          <cell r="B145">
            <v>0.49356957000000001</v>
          </cell>
          <cell r="E145">
            <v>0.49356957000000001</v>
          </cell>
          <cell r="F145">
            <v>0.98713914000000003</v>
          </cell>
          <cell r="G145">
            <v>0.49356957000000001</v>
          </cell>
        </row>
        <row r="146">
          <cell r="A146" t="str">
            <v>BIRF 3957</v>
          </cell>
          <cell r="B146">
            <v>8.4426269299999994</v>
          </cell>
          <cell r="D146">
            <v>8.4426269299999994</v>
          </cell>
          <cell r="F146">
            <v>16.885253859999999</v>
          </cell>
          <cell r="G146">
            <v>8.4426269299999994</v>
          </cell>
        </row>
        <row r="147">
          <cell r="A147" t="str">
            <v>BIRF 3958</v>
          </cell>
          <cell r="B147">
            <v>0.25867266</v>
          </cell>
          <cell r="D147">
            <v>0.25867266</v>
          </cell>
          <cell r="F147">
            <v>0.51734532</v>
          </cell>
          <cell r="G147">
            <v>0.25867266</v>
          </cell>
        </row>
        <row r="148">
          <cell r="A148" t="str">
            <v>BIRF 3960</v>
          </cell>
          <cell r="C148">
            <v>1.1284000000000001</v>
          </cell>
          <cell r="E148">
            <v>1.1284000000000001</v>
          </cell>
          <cell r="F148">
            <v>2.2568000000000001</v>
          </cell>
          <cell r="G148">
            <v>2.2568000000000001</v>
          </cell>
        </row>
        <row r="149">
          <cell r="A149" t="str">
            <v>BIRF 3971</v>
          </cell>
          <cell r="C149">
            <v>4.6400106299999999</v>
          </cell>
          <cell r="E149">
            <v>4.6400106299999999</v>
          </cell>
          <cell r="F149">
            <v>9.2800212599999998</v>
          </cell>
          <cell r="G149">
            <v>9.2800212599999998</v>
          </cell>
        </row>
        <row r="150">
          <cell r="A150" t="str">
            <v>BIRF 4002</v>
          </cell>
          <cell r="B150">
            <v>13.888888810000001</v>
          </cell>
          <cell r="E150">
            <v>13.888888810000001</v>
          </cell>
          <cell r="F150">
            <v>27.777777620000002</v>
          </cell>
          <cell r="G150">
            <v>13.888888810000001</v>
          </cell>
        </row>
        <row r="151">
          <cell r="A151" t="str">
            <v>BIRF 4003</v>
          </cell>
          <cell r="B151">
            <v>5</v>
          </cell>
          <cell r="D151">
            <v>5</v>
          </cell>
          <cell r="F151">
            <v>10</v>
          </cell>
          <cell r="G151">
            <v>5</v>
          </cell>
        </row>
        <row r="152">
          <cell r="A152" t="str">
            <v>BIRF 4004</v>
          </cell>
          <cell r="B152">
            <v>1.20150504</v>
          </cell>
          <cell r="D152">
            <v>1.20150504</v>
          </cell>
          <cell r="F152">
            <v>2.40301008</v>
          </cell>
          <cell r="G152">
            <v>1.20150504</v>
          </cell>
        </row>
        <row r="153">
          <cell r="A153" t="str">
            <v>BIRF 4085</v>
          </cell>
          <cell r="C153">
            <v>0.33469928999999998</v>
          </cell>
          <cell r="E153">
            <v>0.33469928999999998</v>
          </cell>
          <cell r="F153">
            <v>0.66939857999999997</v>
          </cell>
          <cell r="G153">
            <v>0.66939857999999997</v>
          </cell>
        </row>
        <row r="154">
          <cell r="A154" t="str">
            <v>BIRF 4093</v>
          </cell>
          <cell r="B154">
            <v>5.3610955699999989</v>
          </cell>
          <cell r="E154">
            <v>5.3610955699999989</v>
          </cell>
          <cell r="F154">
            <v>10.722191139999998</v>
          </cell>
          <cell r="G154">
            <v>5.3610955699999989</v>
          </cell>
        </row>
        <row r="155">
          <cell r="A155" t="str">
            <v>BIRF 4116</v>
          </cell>
          <cell r="B155">
            <v>15</v>
          </cell>
          <cell r="D155">
            <v>15</v>
          </cell>
          <cell r="F155">
            <v>30</v>
          </cell>
          <cell r="G155">
            <v>15</v>
          </cell>
        </row>
        <row r="156">
          <cell r="A156" t="str">
            <v>BIRF 4117</v>
          </cell>
          <cell r="B156">
            <v>5.5631622699999994</v>
          </cell>
          <cell r="D156">
            <v>5.5631622699999994</v>
          </cell>
          <cell r="F156">
            <v>11.126324539999999</v>
          </cell>
          <cell r="G156">
            <v>5.5631622699999994</v>
          </cell>
        </row>
        <row r="157">
          <cell r="A157" t="str">
            <v>BIRF 4131</v>
          </cell>
          <cell r="C157">
            <v>1</v>
          </cell>
          <cell r="E157">
            <v>1</v>
          </cell>
          <cell r="F157">
            <v>2</v>
          </cell>
          <cell r="G157">
            <v>2</v>
          </cell>
        </row>
        <row r="158">
          <cell r="A158" t="str">
            <v>BIRF 4150</v>
          </cell>
          <cell r="B158">
            <v>0.96705050999999997</v>
          </cell>
          <cell r="E158">
            <v>0.96705050999999997</v>
          </cell>
          <cell r="F158">
            <v>1.9341010199999999</v>
          </cell>
          <cell r="G158">
            <v>0.96705050999999997</v>
          </cell>
        </row>
        <row r="159">
          <cell r="A159" t="str">
            <v>BIRF 4163</v>
          </cell>
          <cell r="C159">
            <v>5.3479965599999995</v>
          </cell>
          <cell r="E159">
            <v>5.3479965599999995</v>
          </cell>
          <cell r="F159">
            <v>10.695993119999999</v>
          </cell>
          <cell r="G159">
            <v>10.695993119999999</v>
          </cell>
        </row>
        <row r="160">
          <cell r="A160" t="str">
            <v>BIRF 4164</v>
          </cell>
          <cell r="B160">
            <v>4.0909203600000001</v>
          </cell>
          <cell r="D160">
            <v>4.0909203600000001</v>
          </cell>
          <cell r="F160">
            <v>8.1818407200000003</v>
          </cell>
          <cell r="G160">
            <v>4.0909203600000001</v>
          </cell>
        </row>
        <row r="161">
          <cell r="A161" t="str">
            <v>BIRF 4168</v>
          </cell>
          <cell r="C161">
            <v>0.74911676999999999</v>
          </cell>
          <cell r="E161">
            <v>0.74911676999999999</v>
          </cell>
          <cell r="F161">
            <v>1.49823354</v>
          </cell>
          <cell r="G161">
            <v>1.49823354</v>
          </cell>
        </row>
        <row r="162">
          <cell r="A162" t="str">
            <v>BIRF 4195</v>
          </cell>
          <cell r="B162">
            <v>9.9977800000000006</v>
          </cell>
          <cell r="E162">
            <v>9.9977800000000006</v>
          </cell>
          <cell r="F162">
            <v>19.995560000000001</v>
          </cell>
          <cell r="G162">
            <v>9.9977800000000006</v>
          </cell>
        </row>
        <row r="163">
          <cell r="A163" t="str">
            <v>BIRF 4212</v>
          </cell>
          <cell r="B163">
            <v>2.00987582</v>
          </cell>
          <cell r="E163">
            <v>2.00987582</v>
          </cell>
          <cell r="F163">
            <v>4.01975164</v>
          </cell>
          <cell r="G163">
            <v>2.00987582</v>
          </cell>
        </row>
        <row r="164">
          <cell r="A164" t="str">
            <v>BIRF 4218</v>
          </cell>
          <cell r="C164">
            <v>2.4998999999999998</v>
          </cell>
          <cell r="E164">
            <v>2.4998999999999998</v>
          </cell>
          <cell r="F164">
            <v>4.9997999999999996</v>
          </cell>
          <cell r="G164">
            <v>4.9997999999999996</v>
          </cell>
        </row>
        <row r="165">
          <cell r="A165" t="str">
            <v>BIRF 4219</v>
          </cell>
          <cell r="C165">
            <v>3.75</v>
          </cell>
          <cell r="E165">
            <v>3.75</v>
          </cell>
          <cell r="F165">
            <v>7.5</v>
          </cell>
          <cell r="G165">
            <v>7.5</v>
          </cell>
        </row>
        <row r="166">
          <cell r="A166" t="str">
            <v>BIRF 4220</v>
          </cell>
          <cell r="C166">
            <v>1.7499</v>
          </cell>
          <cell r="E166">
            <v>1.7499</v>
          </cell>
          <cell r="F166">
            <v>3.4998</v>
          </cell>
          <cell r="G166">
            <v>3.4998</v>
          </cell>
        </row>
        <row r="167">
          <cell r="A167" t="str">
            <v>BIRF 4221</v>
          </cell>
          <cell r="C167">
            <v>5</v>
          </cell>
          <cell r="E167">
            <v>5</v>
          </cell>
          <cell r="F167">
            <v>10</v>
          </cell>
          <cell r="G167">
            <v>10</v>
          </cell>
        </row>
        <row r="168">
          <cell r="A168" t="str">
            <v>BIRF 4273</v>
          </cell>
          <cell r="B168">
            <v>1.6701574099999998</v>
          </cell>
          <cell r="D168">
            <v>1.6701574099999998</v>
          </cell>
          <cell r="F168">
            <v>3.3403148199999997</v>
          </cell>
          <cell r="G168">
            <v>1.6701574099999998</v>
          </cell>
        </row>
        <row r="169">
          <cell r="A169" t="str">
            <v>BIRF 4281</v>
          </cell>
          <cell r="C169">
            <v>0.23712211</v>
          </cell>
          <cell r="E169">
            <v>0.23712211</v>
          </cell>
          <cell r="F169">
            <v>0.47424421999999999</v>
          </cell>
          <cell r="G169">
            <v>0.47424421999999999</v>
          </cell>
        </row>
        <row r="170">
          <cell r="A170" t="str">
            <v>BIRF 4282</v>
          </cell>
          <cell r="B170">
            <v>1.3681000000000001</v>
          </cell>
          <cell r="E170">
            <v>1.3681000000000001</v>
          </cell>
          <cell r="F170">
            <v>2.7362000000000002</v>
          </cell>
          <cell r="G170">
            <v>1.3681000000000001</v>
          </cell>
        </row>
        <row r="171">
          <cell r="A171" t="str">
            <v>BIRF 4295</v>
          </cell>
          <cell r="C171">
            <v>17.695014309999998</v>
          </cell>
          <cell r="E171">
            <v>17.695014309999998</v>
          </cell>
          <cell r="F171">
            <v>35.390028619999995</v>
          </cell>
          <cell r="G171">
            <v>35.390028619999995</v>
          </cell>
        </row>
        <row r="172">
          <cell r="A172" t="str">
            <v>BIRF 4313</v>
          </cell>
          <cell r="C172">
            <v>5.9256000000000002</v>
          </cell>
          <cell r="E172">
            <v>5.9256000000000002</v>
          </cell>
          <cell r="F172">
            <v>11.8512</v>
          </cell>
          <cell r="G172">
            <v>11.8512</v>
          </cell>
        </row>
        <row r="173">
          <cell r="A173" t="str">
            <v>BIRF 4314</v>
          </cell>
          <cell r="C173">
            <v>0.1181696</v>
          </cell>
          <cell r="E173">
            <v>0.1181696</v>
          </cell>
          <cell r="F173">
            <v>0.2363392</v>
          </cell>
          <cell r="G173">
            <v>0.2363392</v>
          </cell>
        </row>
        <row r="174">
          <cell r="A174" t="str">
            <v>BIRF 4366</v>
          </cell>
          <cell r="B174">
            <v>14.2</v>
          </cell>
          <cell r="D174">
            <v>14.2</v>
          </cell>
          <cell r="F174">
            <v>28.4</v>
          </cell>
          <cell r="G174">
            <v>14.2</v>
          </cell>
        </row>
        <row r="175">
          <cell r="A175" t="str">
            <v>BIRF 4398</v>
          </cell>
          <cell r="C175">
            <v>1.8989203400000001</v>
          </cell>
          <cell r="E175">
            <v>1.9530035100000001</v>
          </cell>
          <cell r="F175">
            <v>3.8519238500000004</v>
          </cell>
          <cell r="G175">
            <v>3.8519238500000004</v>
          </cell>
        </row>
        <row r="176">
          <cell r="A176" t="str">
            <v>BIRF 4405-1</v>
          </cell>
          <cell r="C176">
            <v>0</v>
          </cell>
          <cell r="E176">
            <v>62.5</v>
          </cell>
          <cell r="F176">
            <v>62.5</v>
          </cell>
          <cell r="G176">
            <v>62.5</v>
          </cell>
        </row>
        <row r="177">
          <cell r="A177" t="str">
            <v>BIRF 4423</v>
          </cell>
          <cell r="B177">
            <v>0.49579602</v>
          </cell>
          <cell r="E177">
            <v>0.49579602</v>
          </cell>
          <cell r="F177">
            <v>0.99159204000000001</v>
          </cell>
          <cell r="G177">
            <v>0.49579602</v>
          </cell>
        </row>
        <row r="178">
          <cell r="A178" t="str">
            <v>BIRF 4454</v>
          </cell>
          <cell r="B178">
            <v>0.14222764000000002</v>
          </cell>
          <cell r="D178">
            <v>0.14222764000000002</v>
          </cell>
          <cell r="F178">
            <v>0.28445528000000003</v>
          </cell>
          <cell r="G178">
            <v>0.14222764000000002</v>
          </cell>
        </row>
        <row r="179">
          <cell r="A179" t="str">
            <v>BIRF 4459</v>
          </cell>
          <cell r="C179">
            <v>0.5</v>
          </cell>
          <cell r="E179">
            <v>0.5</v>
          </cell>
          <cell r="F179">
            <v>1</v>
          </cell>
          <cell r="G179">
            <v>1</v>
          </cell>
        </row>
        <row r="180">
          <cell r="A180" t="str">
            <v>BIRF 4472</v>
          </cell>
          <cell r="C180">
            <v>1.65E-3</v>
          </cell>
          <cell r="E180">
            <v>1.6999999999999999E-3</v>
          </cell>
          <cell r="F180">
            <v>3.3499999999999997E-3</v>
          </cell>
          <cell r="G180">
            <v>3.3499999999999997E-3</v>
          </cell>
        </row>
        <row r="181">
          <cell r="A181" t="str">
            <v>BIRF 4484</v>
          </cell>
          <cell r="B181">
            <v>0.37867683000000002</v>
          </cell>
          <cell r="D181">
            <v>0.37867683000000002</v>
          </cell>
          <cell r="F181">
            <v>0.75735366000000004</v>
          </cell>
          <cell r="G181">
            <v>0.37867683000000002</v>
          </cell>
        </row>
        <row r="182">
          <cell r="A182" t="str">
            <v>BIRF 4516</v>
          </cell>
          <cell r="B182">
            <v>1.6812416399999999</v>
          </cell>
          <cell r="D182">
            <v>1.6812416399999999</v>
          </cell>
          <cell r="F182">
            <v>3.3624832799999997</v>
          </cell>
          <cell r="G182">
            <v>1.6812416399999999</v>
          </cell>
        </row>
        <row r="183">
          <cell r="A183" t="str">
            <v>BIRF 4578</v>
          </cell>
          <cell r="C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 t="str">
            <v>BIRF 4580</v>
          </cell>
          <cell r="C184">
            <v>0</v>
          </cell>
          <cell r="E184">
            <v>1.9992570000000001E-2</v>
          </cell>
          <cell r="F184">
            <v>1.9992570000000001E-2</v>
          </cell>
          <cell r="G184">
            <v>1.9992570000000001E-2</v>
          </cell>
        </row>
        <row r="185">
          <cell r="A185" t="str">
            <v>BIRF 4585</v>
          </cell>
          <cell r="C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BIRF 4586</v>
          </cell>
          <cell r="C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 t="str">
            <v>BIRF 4634</v>
          </cell>
          <cell r="B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 t="str">
            <v>BIRF 4640</v>
          </cell>
          <cell r="C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 t="str">
            <v>BIRF 7075</v>
          </cell>
          <cell r="B189">
            <v>10</v>
          </cell>
          <cell r="D189">
            <v>10</v>
          </cell>
          <cell r="F189">
            <v>20</v>
          </cell>
          <cell r="G189">
            <v>10</v>
          </cell>
        </row>
        <row r="190">
          <cell r="A190" t="str">
            <v>BIRF 7157</v>
          </cell>
          <cell r="C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 t="str">
            <v>BIRF 7171</v>
          </cell>
          <cell r="B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A192" t="str">
            <v>BIRF 7199</v>
          </cell>
          <cell r="C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 t="str">
            <v>BNA/ATC</v>
          </cell>
          <cell r="C193">
            <v>0.315030370059033</v>
          </cell>
          <cell r="E193">
            <v>0.315030370059033</v>
          </cell>
          <cell r="F193">
            <v>0.63006074011806601</v>
          </cell>
          <cell r="G193">
            <v>0.63006074011806601</v>
          </cell>
        </row>
        <row r="194">
          <cell r="A194" t="str">
            <v>BNA/NASA</v>
          </cell>
          <cell r="B194">
            <v>8.2066110000000005</v>
          </cell>
          <cell r="D194">
            <v>8.3059989999999999</v>
          </cell>
          <cell r="F194">
            <v>16.512610000000002</v>
          </cell>
          <cell r="G194">
            <v>8.3059989999999999</v>
          </cell>
        </row>
        <row r="195">
          <cell r="A195" t="str">
            <v>BNA/PAMI</v>
          </cell>
          <cell r="B195">
            <v>4.4370753412635633</v>
          </cell>
          <cell r="C195">
            <v>4.4370753412635633</v>
          </cell>
          <cell r="D195">
            <v>1.3613754622801</v>
          </cell>
          <cell r="E195">
            <v>0.68068773114004999</v>
          </cell>
          <cell r="F195">
            <v>10.916213875947276</v>
          </cell>
          <cell r="G195">
            <v>6.4791385346837131</v>
          </cell>
        </row>
        <row r="196">
          <cell r="A196" t="str">
            <v>BNA/PROVLP</v>
          </cell>
          <cell r="C196">
            <v>1.38910700263896</v>
          </cell>
          <cell r="E196">
            <v>0</v>
          </cell>
          <cell r="F196">
            <v>1.38910700263896</v>
          </cell>
          <cell r="G196">
            <v>1.38910700263896</v>
          </cell>
        </row>
        <row r="197">
          <cell r="A197" t="str">
            <v>BNA/PROVLR</v>
          </cell>
          <cell r="C197">
            <v>0.16384499999999999</v>
          </cell>
          <cell r="F197">
            <v>0.16384499999999999</v>
          </cell>
          <cell r="G197">
            <v>0.16384499999999999</v>
          </cell>
        </row>
        <row r="198">
          <cell r="A198" t="str">
            <v>BNA/REST</v>
          </cell>
          <cell r="B198">
            <v>41.469500557866702</v>
          </cell>
          <cell r="C198">
            <v>41.469500557866702</v>
          </cell>
          <cell r="E198">
            <v>82.939001110601311</v>
          </cell>
          <cell r="F198">
            <v>165.87800222633473</v>
          </cell>
          <cell r="G198">
            <v>124.40850166846801</v>
          </cell>
        </row>
        <row r="199">
          <cell r="A199" t="str">
            <v>BNA/SALUD</v>
          </cell>
          <cell r="C199">
            <v>6.6931827236161645</v>
          </cell>
          <cell r="E199">
            <v>6.6931827236161645</v>
          </cell>
          <cell r="F199">
            <v>13.386365447232329</v>
          </cell>
          <cell r="G199">
            <v>13.386365447232329</v>
          </cell>
        </row>
        <row r="200">
          <cell r="A200" t="str">
            <v>BNA/TESORO/BCO</v>
          </cell>
          <cell r="C200">
            <v>0.70943817188627656</v>
          </cell>
          <cell r="E200">
            <v>0.70943817188627656</v>
          </cell>
          <cell r="F200">
            <v>1.4188763437725531</v>
          </cell>
          <cell r="G200">
            <v>1.4188763437725531</v>
          </cell>
        </row>
        <row r="201">
          <cell r="A201" t="str">
            <v>BNLH/PROVMI</v>
          </cell>
          <cell r="C201">
            <v>0.32500000000000001</v>
          </cell>
          <cell r="E201">
            <v>0.32500000000000001</v>
          </cell>
          <cell r="F201">
            <v>0.65</v>
          </cell>
          <cell r="G201">
            <v>0.65</v>
          </cell>
        </row>
        <row r="202">
          <cell r="A202" t="str">
            <v>BODEN 2007 - II</v>
          </cell>
          <cell r="B202">
            <v>56.747926218915701</v>
          </cell>
          <cell r="D202">
            <v>56.747926218915701</v>
          </cell>
          <cell r="F202">
            <v>113.4958524378314</v>
          </cell>
          <cell r="G202">
            <v>56.747926218915701</v>
          </cell>
        </row>
        <row r="203">
          <cell r="A203" t="str">
            <v>BODEN 2012 - II</v>
          </cell>
          <cell r="B203">
            <v>0</v>
          </cell>
          <cell r="D203">
            <v>45.980799879999999</v>
          </cell>
          <cell r="F203">
            <v>45.980799879999999</v>
          </cell>
          <cell r="G203">
            <v>45.980799879999999</v>
          </cell>
        </row>
        <row r="204">
          <cell r="A204" t="str">
            <v>BOGAR</v>
          </cell>
          <cell r="B204">
            <v>40.06654561933469</v>
          </cell>
          <cell r="C204">
            <v>120.19963685800408</v>
          </cell>
          <cell r="D204">
            <v>80.133091238669351</v>
          </cell>
          <cell r="E204">
            <v>160.26618247733879</v>
          </cell>
          <cell r="F204">
            <v>400.66545619334693</v>
          </cell>
          <cell r="G204">
            <v>360.59891057401222</v>
          </cell>
        </row>
        <row r="205">
          <cell r="A205" t="str">
            <v>BONOS/PROVSJ</v>
          </cell>
          <cell r="C205">
            <v>0</v>
          </cell>
          <cell r="E205">
            <v>6.8257844263313094</v>
          </cell>
          <cell r="F205">
            <v>6.8257844263313094</v>
          </cell>
          <cell r="G205">
            <v>6.8257844263313094</v>
          </cell>
        </row>
        <row r="206">
          <cell r="A206" t="str">
            <v>BP05/B400</v>
          </cell>
          <cell r="B206">
            <v>0</v>
          </cell>
          <cell r="C206">
            <v>0</v>
          </cell>
          <cell r="D206">
            <v>0</v>
          </cell>
          <cell r="E206">
            <v>333.43597670816501</v>
          </cell>
          <cell r="F206">
            <v>333.43597670816501</v>
          </cell>
          <cell r="G206">
            <v>333.43597670816501</v>
          </cell>
        </row>
        <row r="207">
          <cell r="A207" t="str">
            <v>BP06/B450-Fid1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A208" t="str">
            <v>BP06/B450-Fid3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 t="str">
            <v>BP06/B450-Fid4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 t="str">
            <v>BP06/E580</v>
          </cell>
          <cell r="B210">
            <v>0</v>
          </cell>
          <cell r="C210">
            <v>1.3984493562720699</v>
          </cell>
          <cell r="D210">
            <v>0</v>
          </cell>
          <cell r="E210">
            <v>1.3984493562720699</v>
          </cell>
          <cell r="F210">
            <v>2.7968987125441398</v>
          </cell>
          <cell r="G210">
            <v>2.7968987125441398</v>
          </cell>
        </row>
        <row r="211">
          <cell r="A211" t="str">
            <v>BP07/B450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 t="str">
            <v>BRA/TESORO</v>
          </cell>
          <cell r="C212">
            <v>0.15316454000000002</v>
          </cell>
          <cell r="E212">
            <v>0.12253164</v>
          </cell>
          <cell r="F212">
            <v>0.27569618000000001</v>
          </cell>
          <cell r="G212">
            <v>0.27569618000000001</v>
          </cell>
        </row>
        <row r="213">
          <cell r="A213" t="str">
            <v>BRA/YACYRETA</v>
          </cell>
          <cell r="B213">
            <v>0.85686465999999994</v>
          </cell>
          <cell r="C213">
            <v>1.3726194800000002</v>
          </cell>
          <cell r="D213">
            <v>0.49834411999999995</v>
          </cell>
          <cell r="E213">
            <v>1.1107129199999999</v>
          </cell>
          <cell r="F213">
            <v>3.83854118</v>
          </cell>
          <cell r="G213">
            <v>2.9816765199999997</v>
          </cell>
        </row>
        <row r="214">
          <cell r="A214" t="str">
            <v>BT05</v>
          </cell>
          <cell r="C214">
            <v>561.91741383219005</v>
          </cell>
          <cell r="F214">
            <v>561.91741383219005</v>
          </cell>
          <cell r="G214">
            <v>561.91741383219005</v>
          </cell>
        </row>
        <row r="215">
          <cell r="A215" t="str">
            <v>BT06</v>
          </cell>
          <cell r="C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 t="str">
            <v>BT27</v>
          </cell>
          <cell r="B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 t="str">
            <v>CHINA/EJERCITO</v>
          </cell>
          <cell r="E217">
            <v>0.33333333000000004</v>
          </cell>
          <cell r="F217">
            <v>0.33333333000000004</v>
          </cell>
          <cell r="G217">
            <v>0.33333333000000004</v>
          </cell>
        </row>
        <row r="218">
          <cell r="A218" t="str">
            <v>CITILA/RELEXT</v>
          </cell>
          <cell r="B218">
            <v>1.058216E-2</v>
          </cell>
          <cell r="C218">
            <v>1.0205809999999999E-2</v>
          </cell>
          <cell r="D218">
            <v>6.9971E-3</v>
          </cell>
          <cell r="E218">
            <v>1.423314E-2</v>
          </cell>
          <cell r="F218">
            <v>4.201821E-2</v>
          </cell>
          <cell r="G218">
            <v>3.143605E-2</v>
          </cell>
        </row>
        <row r="219">
          <cell r="A219" t="str">
            <v>CLPARIS</v>
          </cell>
          <cell r="B219">
            <v>0</v>
          </cell>
          <cell r="C219">
            <v>157.53507166183735</v>
          </cell>
          <cell r="E219">
            <v>157.53507166183735</v>
          </cell>
          <cell r="F219">
            <v>315.0701433236747</v>
          </cell>
          <cell r="G219">
            <v>315.0701433236747</v>
          </cell>
        </row>
        <row r="220">
          <cell r="A220" t="str">
            <v>DBF/CONEA</v>
          </cell>
          <cell r="E220">
            <v>4.4960483950313597</v>
          </cell>
          <cell r="F220">
            <v>4.4960483950313597</v>
          </cell>
          <cell r="G220">
            <v>4.4960483950313597</v>
          </cell>
        </row>
        <row r="221">
          <cell r="A221" t="str">
            <v>DISD</v>
          </cell>
          <cell r="C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DISDDM</v>
          </cell>
          <cell r="C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 t="str">
            <v>EDC/YACYRETA</v>
          </cell>
          <cell r="B223">
            <v>2.3741216999999999</v>
          </cell>
          <cell r="E223">
            <v>2.3741216999999999</v>
          </cell>
          <cell r="F223">
            <v>4.7482433999999998</v>
          </cell>
          <cell r="G223">
            <v>2.3741216999999999</v>
          </cell>
        </row>
        <row r="224">
          <cell r="A224" t="str">
            <v>EEUU/TESORO</v>
          </cell>
          <cell r="B224">
            <v>0</v>
          </cell>
          <cell r="C224">
            <v>0</v>
          </cell>
          <cell r="E224">
            <v>2.6910750000000001</v>
          </cell>
          <cell r="F224">
            <v>2.6910750000000001</v>
          </cell>
          <cell r="G224">
            <v>2.6910750000000001</v>
          </cell>
        </row>
        <row r="225">
          <cell r="A225" t="str">
            <v>EIB/VIALIDAD</v>
          </cell>
          <cell r="C225">
            <v>1.22149777</v>
          </cell>
          <cell r="E225">
            <v>1.2617216</v>
          </cell>
          <cell r="F225">
            <v>2.48321937</v>
          </cell>
          <cell r="G225">
            <v>2.48321937</v>
          </cell>
        </row>
        <row r="226">
          <cell r="A226" t="str">
            <v>EL/ARP-61</v>
          </cell>
          <cell r="B226">
            <v>0</v>
          </cell>
          <cell r="D226">
            <v>0</v>
          </cell>
          <cell r="F226">
            <v>0</v>
          </cell>
          <cell r="G226">
            <v>0</v>
          </cell>
        </row>
        <row r="227">
          <cell r="A227" t="str">
            <v>EL/DEM-40</v>
          </cell>
          <cell r="C227">
            <v>0</v>
          </cell>
          <cell r="F227">
            <v>0</v>
          </cell>
          <cell r="G227">
            <v>0</v>
          </cell>
        </row>
        <row r="228">
          <cell r="A228" t="str">
            <v>EL/DEM-44</v>
          </cell>
          <cell r="C228">
            <v>0</v>
          </cell>
          <cell r="F228">
            <v>0</v>
          </cell>
          <cell r="G228">
            <v>0</v>
          </cell>
        </row>
        <row r="229">
          <cell r="A229" t="str">
            <v>EL/DEM-52</v>
          </cell>
          <cell r="E229">
            <v>0</v>
          </cell>
          <cell r="F229">
            <v>0</v>
          </cell>
          <cell r="G229">
            <v>0</v>
          </cell>
        </row>
        <row r="230">
          <cell r="A230" t="str">
            <v>EL/DEM-55</v>
          </cell>
          <cell r="E230">
            <v>0</v>
          </cell>
          <cell r="F230">
            <v>0</v>
          </cell>
          <cell r="G230">
            <v>0</v>
          </cell>
        </row>
        <row r="231">
          <cell r="A231" t="str">
            <v>EL/DEM-59</v>
          </cell>
          <cell r="B231">
            <v>628.81795744680801</v>
          </cell>
          <cell r="F231">
            <v>628.81795744680801</v>
          </cell>
          <cell r="G231">
            <v>0</v>
          </cell>
        </row>
        <row r="232">
          <cell r="A232" t="str">
            <v>EL/DEM-72</v>
          </cell>
          <cell r="E232">
            <v>0</v>
          </cell>
          <cell r="F232">
            <v>0</v>
          </cell>
          <cell r="G232">
            <v>0</v>
          </cell>
        </row>
        <row r="233">
          <cell r="A233" t="str">
            <v>EL/DEM-76</v>
          </cell>
          <cell r="B233">
            <v>0</v>
          </cell>
          <cell r="F233">
            <v>0</v>
          </cell>
          <cell r="G233">
            <v>0</v>
          </cell>
        </row>
        <row r="234">
          <cell r="A234" t="str">
            <v>EL/DEM-82</v>
          </cell>
          <cell r="D234">
            <v>0</v>
          </cell>
          <cell r="F234">
            <v>0</v>
          </cell>
          <cell r="G234">
            <v>0</v>
          </cell>
        </row>
        <row r="235">
          <cell r="A235" t="str">
            <v>EL/DEM-84</v>
          </cell>
          <cell r="D235">
            <v>471.61346808510604</v>
          </cell>
          <cell r="F235">
            <v>471.61346808510604</v>
          </cell>
          <cell r="G235">
            <v>471.61346808510604</v>
          </cell>
        </row>
        <row r="236">
          <cell r="A236" t="str">
            <v>EL/DEM-86</v>
          </cell>
          <cell r="E236">
            <v>0</v>
          </cell>
          <cell r="F236">
            <v>0</v>
          </cell>
          <cell r="G236">
            <v>0</v>
          </cell>
        </row>
        <row r="237">
          <cell r="A237" t="str">
            <v>EL/EUR-107</v>
          </cell>
          <cell r="B237">
            <v>799.32395065797607</v>
          </cell>
          <cell r="F237">
            <v>799.32395065797607</v>
          </cell>
          <cell r="G237">
            <v>0</v>
          </cell>
        </row>
        <row r="238">
          <cell r="A238" t="str">
            <v>EL/EUR-108</v>
          </cell>
          <cell r="B238">
            <v>0</v>
          </cell>
          <cell r="F238">
            <v>0</v>
          </cell>
          <cell r="G238">
            <v>0</v>
          </cell>
        </row>
        <row r="239">
          <cell r="A239" t="str">
            <v>EL/EUR-110</v>
          </cell>
          <cell r="C239">
            <v>922.39576927807195</v>
          </cell>
          <cell r="F239">
            <v>922.39576927807195</v>
          </cell>
          <cell r="G239">
            <v>922.39576927807195</v>
          </cell>
        </row>
        <row r="240">
          <cell r="A240" t="str">
            <v>EL/EUR-114</v>
          </cell>
          <cell r="E240">
            <v>0</v>
          </cell>
          <cell r="F240">
            <v>0</v>
          </cell>
          <cell r="G240">
            <v>0</v>
          </cell>
        </row>
        <row r="241">
          <cell r="A241" t="str">
            <v>EL/EUR-116</v>
          </cell>
          <cell r="B241">
            <v>0</v>
          </cell>
          <cell r="F241">
            <v>0</v>
          </cell>
          <cell r="G241">
            <v>0</v>
          </cell>
        </row>
        <row r="242">
          <cell r="A242" t="str">
            <v>EL/EUR-80</v>
          </cell>
          <cell r="C242">
            <v>0</v>
          </cell>
          <cell r="F242">
            <v>0</v>
          </cell>
          <cell r="G242">
            <v>0</v>
          </cell>
        </row>
        <row r="243">
          <cell r="A243" t="str">
            <v>EL/EUR-85</v>
          </cell>
          <cell r="D243">
            <v>0</v>
          </cell>
          <cell r="F243">
            <v>0</v>
          </cell>
          <cell r="G243">
            <v>0</v>
          </cell>
        </row>
        <row r="244">
          <cell r="A244" t="str">
            <v>EL/EUR-88</v>
          </cell>
          <cell r="B244">
            <v>0</v>
          </cell>
          <cell r="F244">
            <v>0</v>
          </cell>
          <cell r="G244">
            <v>0</v>
          </cell>
        </row>
        <row r="245">
          <cell r="A245" t="str">
            <v>EL/EUR-92</v>
          </cell>
          <cell r="B245">
            <v>0</v>
          </cell>
          <cell r="F245">
            <v>0</v>
          </cell>
          <cell r="G245">
            <v>0</v>
          </cell>
        </row>
        <row r="246">
          <cell r="A246" t="str">
            <v>EL/EUR-93</v>
          </cell>
          <cell r="C246">
            <v>0</v>
          </cell>
          <cell r="F246">
            <v>0</v>
          </cell>
          <cell r="G246">
            <v>0</v>
          </cell>
        </row>
        <row r="247">
          <cell r="A247" t="str">
            <v>EL/EUR-95</v>
          </cell>
          <cell r="C247">
            <v>0</v>
          </cell>
          <cell r="F247">
            <v>0</v>
          </cell>
          <cell r="G247">
            <v>0</v>
          </cell>
        </row>
        <row r="248">
          <cell r="A248" t="str">
            <v>EL/FRF-78</v>
          </cell>
          <cell r="B248">
            <v>0</v>
          </cell>
          <cell r="F248">
            <v>0</v>
          </cell>
          <cell r="G248">
            <v>0</v>
          </cell>
        </row>
        <row r="249">
          <cell r="A249" t="str">
            <v>EL/ITL-60</v>
          </cell>
          <cell r="B249">
            <v>0</v>
          </cell>
          <cell r="F249">
            <v>0</v>
          </cell>
          <cell r="G249">
            <v>0</v>
          </cell>
        </row>
        <row r="250">
          <cell r="A250" t="str">
            <v>EL/ITL-69</v>
          </cell>
          <cell r="D250">
            <v>0</v>
          </cell>
          <cell r="F250">
            <v>0</v>
          </cell>
          <cell r="G250">
            <v>0</v>
          </cell>
        </row>
        <row r="251">
          <cell r="A251" t="str">
            <v>EL/ITL-77</v>
          </cell>
          <cell r="E251">
            <v>0</v>
          </cell>
          <cell r="F251">
            <v>0</v>
          </cell>
          <cell r="G251">
            <v>0</v>
          </cell>
        </row>
        <row r="252">
          <cell r="A252" t="str">
            <v>EL/ITL-83</v>
          </cell>
          <cell r="B252">
            <v>0</v>
          </cell>
          <cell r="C252">
            <v>0</v>
          </cell>
          <cell r="D252">
            <v>635.17021164678397</v>
          </cell>
          <cell r="F252">
            <v>635.17021164678397</v>
          </cell>
          <cell r="G252">
            <v>635.17021164678397</v>
          </cell>
        </row>
        <row r="253">
          <cell r="A253" t="str">
            <v>EL/JPY-115</v>
          </cell>
          <cell r="B253">
            <v>0</v>
          </cell>
          <cell r="E253">
            <v>588.9676307220841</v>
          </cell>
          <cell r="F253">
            <v>588.9676307220841</v>
          </cell>
          <cell r="G253">
            <v>588.9676307220841</v>
          </cell>
        </row>
        <row r="254">
          <cell r="A254" t="str">
            <v>EL/JPY-39</v>
          </cell>
          <cell r="C254">
            <v>0</v>
          </cell>
          <cell r="F254">
            <v>0</v>
          </cell>
          <cell r="G254">
            <v>0</v>
          </cell>
        </row>
        <row r="255">
          <cell r="A255" t="str">
            <v>EL/JPY-42</v>
          </cell>
          <cell r="C255">
            <v>0</v>
          </cell>
          <cell r="F255">
            <v>0</v>
          </cell>
          <cell r="G255">
            <v>0</v>
          </cell>
        </row>
        <row r="256">
          <cell r="A256" t="str">
            <v>EL/JPY-46</v>
          </cell>
          <cell r="C256">
            <v>0</v>
          </cell>
          <cell r="F256">
            <v>0</v>
          </cell>
          <cell r="G256">
            <v>0</v>
          </cell>
        </row>
        <row r="257">
          <cell r="A257" t="str">
            <v>EL/JPY-54</v>
          </cell>
          <cell r="B257">
            <v>478.83547213177599</v>
          </cell>
          <cell r="F257">
            <v>478.83547213177599</v>
          </cell>
          <cell r="G257">
            <v>0</v>
          </cell>
        </row>
        <row r="258">
          <cell r="A258" t="str">
            <v>EL/JPY-99</v>
          </cell>
          <cell r="D258">
            <v>0</v>
          </cell>
          <cell r="F258">
            <v>0</v>
          </cell>
          <cell r="G258">
            <v>0</v>
          </cell>
        </row>
        <row r="259">
          <cell r="A259" t="str">
            <v>EL/LIB-67</v>
          </cell>
          <cell r="C259">
            <v>0</v>
          </cell>
          <cell r="F259">
            <v>0</v>
          </cell>
          <cell r="G259">
            <v>0</v>
          </cell>
        </row>
        <row r="260">
          <cell r="A260" t="str">
            <v>EL/NLG-78</v>
          </cell>
          <cell r="B260">
            <v>0</v>
          </cell>
          <cell r="F260">
            <v>0</v>
          </cell>
          <cell r="G260">
            <v>0</v>
          </cell>
        </row>
        <row r="261">
          <cell r="A261" t="str">
            <v>EL/USD-79</v>
          </cell>
          <cell r="C261">
            <v>383.471</v>
          </cell>
          <cell r="F261">
            <v>383.471</v>
          </cell>
          <cell r="G261">
            <v>383.471</v>
          </cell>
        </row>
        <row r="262">
          <cell r="A262" t="str">
            <v>EL/USD-89</v>
          </cell>
          <cell r="B262">
            <v>1.9950000000000001</v>
          </cell>
          <cell r="E262">
            <v>1.9950000000000001</v>
          </cell>
          <cell r="F262">
            <v>3.99</v>
          </cell>
          <cell r="G262">
            <v>1.9950000000000001</v>
          </cell>
        </row>
        <row r="263">
          <cell r="A263" t="str">
            <v>EN/YACYRETA</v>
          </cell>
          <cell r="B263">
            <v>0.20790444</v>
          </cell>
          <cell r="C263">
            <v>0.43125015999999994</v>
          </cell>
          <cell r="D263">
            <v>0.16585844</v>
          </cell>
          <cell r="E263">
            <v>0.4667699099999999</v>
          </cell>
          <cell r="F263">
            <v>1.27178295</v>
          </cell>
          <cell r="G263">
            <v>1.0638785099999999</v>
          </cell>
        </row>
        <row r="264">
          <cell r="A264" t="str">
            <v>EXIMUS/YACYRETA</v>
          </cell>
          <cell r="C264">
            <v>11.608162530000001</v>
          </cell>
          <cell r="E264">
            <v>11.608162530000001</v>
          </cell>
          <cell r="F264">
            <v>23.216325060000003</v>
          </cell>
          <cell r="G264">
            <v>23.216325060000003</v>
          </cell>
        </row>
        <row r="265">
          <cell r="A265" t="str">
            <v>FERRO</v>
          </cell>
          <cell r="C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A266" t="str">
            <v>FIDA 225</v>
          </cell>
          <cell r="C266">
            <v>0.45388995427054102</v>
          </cell>
          <cell r="E266">
            <v>0.45388995427054102</v>
          </cell>
          <cell r="F266">
            <v>0.90777990854108204</v>
          </cell>
          <cell r="G266">
            <v>0.90777990854108204</v>
          </cell>
        </row>
        <row r="267">
          <cell r="A267" t="str">
            <v>FIDA 417</v>
          </cell>
          <cell r="C267">
            <v>2.6957368343413498E-2</v>
          </cell>
          <cell r="E267">
            <v>2.6957368343413498E-2</v>
          </cell>
          <cell r="F267">
            <v>5.3914736686826996E-2</v>
          </cell>
          <cell r="G267">
            <v>5.3914736686826996E-2</v>
          </cell>
        </row>
        <row r="268">
          <cell r="A268" t="str">
            <v>FIDA 514</v>
          </cell>
          <cell r="C268">
            <v>2.9755716182327803E-3</v>
          </cell>
          <cell r="E268">
            <v>2.9755716182327803E-3</v>
          </cell>
          <cell r="F268">
            <v>5.9511432364655606E-3</v>
          </cell>
          <cell r="G268">
            <v>5.9511432364655606E-3</v>
          </cell>
        </row>
        <row r="269">
          <cell r="A269" t="str">
            <v>FKUW/PROVSF</v>
          </cell>
          <cell r="C269">
            <v>1.0816216748099901</v>
          </cell>
          <cell r="E269">
            <v>1.0816216748099901</v>
          </cell>
          <cell r="F269">
            <v>2.1632433496199801</v>
          </cell>
          <cell r="G269">
            <v>2.1632433496199801</v>
          </cell>
        </row>
        <row r="270">
          <cell r="A270" t="str">
            <v>FMI 2000</v>
          </cell>
          <cell r="B270">
            <v>292.78470275851902</v>
          </cell>
          <cell r="C270">
            <v>292.78470275851902</v>
          </cell>
          <cell r="F270">
            <v>585.56940551703804</v>
          </cell>
          <cell r="G270">
            <v>292.78470275851902</v>
          </cell>
        </row>
        <row r="271">
          <cell r="A271" t="str">
            <v>FMI 2000/SRF</v>
          </cell>
          <cell r="B271">
            <v>845.82165511137305</v>
          </cell>
          <cell r="C271">
            <v>704.85137925947799</v>
          </cell>
          <cell r="D271">
            <v>281.94055170379198</v>
          </cell>
          <cell r="E271">
            <v>281.94055170379102</v>
          </cell>
          <cell r="F271">
            <v>2114.5541377784339</v>
          </cell>
          <cell r="G271">
            <v>1268.732482667061</v>
          </cell>
        </row>
        <row r="272">
          <cell r="A272" t="str">
            <v>FMI 2003</v>
          </cell>
          <cell r="B272">
            <v>0</v>
          </cell>
          <cell r="C272">
            <v>179.45124649653329</v>
          </cell>
          <cell r="D272">
            <v>137.741554801593</v>
          </cell>
          <cell r="E272">
            <v>484.3819147366865</v>
          </cell>
          <cell r="F272">
            <v>801.57471603481281</v>
          </cell>
          <cell r="G272">
            <v>801.57471603481281</v>
          </cell>
        </row>
        <row r="273">
          <cell r="A273" t="str">
            <v>FMI 2003 II</v>
          </cell>
          <cell r="B273">
            <v>0</v>
          </cell>
          <cell r="C273">
            <v>0</v>
          </cell>
          <cell r="D273">
            <v>0</v>
          </cell>
          <cell r="E273">
            <v>337.43915031715602</v>
          </cell>
          <cell r="F273">
            <v>337.43915031715602</v>
          </cell>
          <cell r="G273">
            <v>337.43915031715602</v>
          </cell>
        </row>
        <row r="274">
          <cell r="A274" t="str">
            <v>FMI 92</v>
          </cell>
          <cell r="B274">
            <v>62.984584747012804</v>
          </cell>
          <cell r="C274">
            <v>125.9690514825196</v>
          </cell>
          <cell r="D274">
            <v>0</v>
          </cell>
          <cell r="E274">
            <v>94.476826965629101</v>
          </cell>
          <cell r="F274">
            <v>283.43046319516151</v>
          </cell>
          <cell r="G274">
            <v>220.4458784481487</v>
          </cell>
        </row>
        <row r="275">
          <cell r="A275" t="str">
            <v>FON/TESORO</v>
          </cell>
          <cell r="B275">
            <v>1.7406177447552449</v>
          </cell>
          <cell r="C275">
            <v>3.6852972937062956</v>
          </cell>
          <cell r="D275">
            <v>1.3954230069930071</v>
          </cell>
          <cell r="E275">
            <v>4.1677488811188832</v>
          </cell>
          <cell r="F275">
            <v>10.989086926573432</v>
          </cell>
          <cell r="G275">
            <v>9.2484691818181872</v>
          </cell>
        </row>
        <row r="276">
          <cell r="A276" t="str">
            <v>FONP 06/94</v>
          </cell>
          <cell r="B276">
            <v>0</v>
          </cell>
          <cell r="C276">
            <v>0</v>
          </cell>
          <cell r="E276">
            <v>0</v>
          </cell>
          <cell r="F276">
            <v>0</v>
          </cell>
          <cell r="G276">
            <v>0</v>
          </cell>
        </row>
        <row r="277">
          <cell r="A277" t="str">
            <v>FONP 07/94</v>
          </cell>
          <cell r="B277">
            <v>2.0053712699999999</v>
          </cell>
          <cell r="C277">
            <v>0</v>
          </cell>
          <cell r="D277">
            <v>2.0053712699999999</v>
          </cell>
          <cell r="E277">
            <v>0</v>
          </cell>
          <cell r="F277">
            <v>4.0107425399999999</v>
          </cell>
          <cell r="G277">
            <v>2.0053712699999999</v>
          </cell>
        </row>
        <row r="278">
          <cell r="A278" t="str">
            <v>FONP 10/96</v>
          </cell>
          <cell r="C278">
            <v>0.42874396999999997</v>
          </cell>
          <cell r="E278">
            <v>0.42874396999999997</v>
          </cell>
          <cell r="F278">
            <v>0.85748793999999995</v>
          </cell>
          <cell r="G278">
            <v>0.85748793999999995</v>
          </cell>
        </row>
        <row r="279">
          <cell r="A279" t="str">
            <v>FRB</v>
          </cell>
          <cell r="B279">
            <v>238.2267741</v>
          </cell>
          <cell r="F279">
            <v>238.2267741</v>
          </cell>
          <cell r="G279">
            <v>0</v>
          </cell>
        </row>
        <row r="280">
          <cell r="A280" t="str">
            <v>FUB/RELEXT</v>
          </cell>
          <cell r="B280">
            <v>5.1472099999999993E-3</v>
          </cell>
          <cell r="C280">
            <v>5.2522599999999999E-3</v>
          </cell>
          <cell r="D280">
            <v>2.9946499999999997E-3</v>
          </cell>
          <cell r="E280">
            <v>7.5527799999999994E-3</v>
          </cell>
          <cell r="F280">
            <v>2.0946899999999997E-2</v>
          </cell>
          <cell r="G280">
            <v>1.5799689999999998E-2</v>
          </cell>
        </row>
        <row r="281">
          <cell r="A281" t="str">
            <v>GEN/YACYRETA</v>
          </cell>
          <cell r="B281">
            <v>2.430649E-2</v>
          </cell>
          <cell r="C281">
            <v>0.14001785</v>
          </cell>
          <cell r="D281">
            <v>2.5977980000000001E-2</v>
          </cell>
          <cell r="E281">
            <v>1.9177E-2</v>
          </cell>
          <cell r="F281">
            <v>0.20947932000000002</v>
          </cell>
          <cell r="G281">
            <v>0.18517283000000001</v>
          </cell>
        </row>
        <row r="282">
          <cell r="A282" t="str">
            <v>HISP/PROVCOR</v>
          </cell>
          <cell r="B282">
            <v>1.1261295500000001</v>
          </cell>
          <cell r="D282">
            <v>1.1261295</v>
          </cell>
          <cell r="F282">
            <v>2.2522590500000002</v>
          </cell>
          <cell r="G282">
            <v>1.1261295</v>
          </cell>
        </row>
        <row r="283">
          <cell r="A283" t="str">
            <v>ICE/ASEGSAL</v>
          </cell>
          <cell r="B283">
            <v>0.10730121000000001</v>
          </cell>
          <cell r="D283">
            <v>0.10730121000000001</v>
          </cell>
          <cell r="F283">
            <v>0.21460242000000002</v>
          </cell>
          <cell r="G283">
            <v>0.10730121000000001</v>
          </cell>
        </row>
        <row r="284">
          <cell r="A284" t="str">
            <v>ICE/BANADE</v>
          </cell>
          <cell r="C284">
            <v>0.92688078000000007</v>
          </cell>
          <cell r="E284">
            <v>0.92688078000000007</v>
          </cell>
          <cell r="F284">
            <v>1.8537615600000001</v>
          </cell>
          <cell r="G284">
            <v>1.8537615600000001</v>
          </cell>
        </row>
        <row r="285">
          <cell r="A285" t="str">
            <v>ICE/BICE</v>
          </cell>
          <cell r="B285">
            <v>0.77098568000000001</v>
          </cell>
          <cell r="D285">
            <v>0.77098568000000001</v>
          </cell>
          <cell r="F285">
            <v>1.54197136</v>
          </cell>
          <cell r="G285">
            <v>0.77098568000000001</v>
          </cell>
        </row>
        <row r="286">
          <cell r="A286" t="str">
            <v>ICE/CORTE</v>
          </cell>
          <cell r="C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A287" t="str">
            <v>ICE/DEFENSA</v>
          </cell>
          <cell r="B287">
            <v>0</v>
          </cell>
          <cell r="D287">
            <v>0.72804878000000006</v>
          </cell>
          <cell r="F287">
            <v>0.72804878000000006</v>
          </cell>
          <cell r="G287">
            <v>0.72804878000000006</v>
          </cell>
        </row>
        <row r="288">
          <cell r="A288" t="str">
            <v>ICE/EDUCACION</v>
          </cell>
          <cell r="B288">
            <v>0.43121872999999999</v>
          </cell>
          <cell r="D288">
            <v>0.43121872999999999</v>
          </cell>
          <cell r="F288">
            <v>0.86243745999999999</v>
          </cell>
          <cell r="G288">
            <v>0.43121872999999999</v>
          </cell>
        </row>
        <row r="289">
          <cell r="A289" t="str">
            <v>ICE/INTGM</v>
          </cell>
          <cell r="B289">
            <v>0.49966945000000001</v>
          </cell>
          <cell r="F289">
            <v>0.49966945000000001</v>
          </cell>
          <cell r="G289">
            <v>0</v>
          </cell>
        </row>
        <row r="290">
          <cell r="A290" t="str">
            <v>ICE/JUSTICIA</v>
          </cell>
          <cell r="B290">
            <v>9.8774089999999995E-2</v>
          </cell>
          <cell r="D290">
            <v>9.8774089999999995E-2</v>
          </cell>
          <cell r="F290">
            <v>0.19754817999999999</v>
          </cell>
          <cell r="G290">
            <v>9.8774089999999995E-2</v>
          </cell>
        </row>
        <row r="291">
          <cell r="A291" t="str">
            <v>ICE/MCBA</v>
          </cell>
          <cell r="C291">
            <v>0.35395259000000001</v>
          </cell>
          <cell r="E291">
            <v>0.35395259000000001</v>
          </cell>
          <cell r="F291">
            <v>0.70790518000000002</v>
          </cell>
          <cell r="G291">
            <v>0.70790518000000002</v>
          </cell>
        </row>
        <row r="292">
          <cell r="A292" t="str">
            <v>ICE/PREFEC</v>
          </cell>
          <cell r="C292">
            <v>0</v>
          </cell>
          <cell r="E292">
            <v>6.6803979999999999E-2</v>
          </cell>
          <cell r="F292">
            <v>6.6803979999999999E-2</v>
          </cell>
          <cell r="G292">
            <v>6.6803979999999999E-2</v>
          </cell>
        </row>
        <row r="293">
          <cell r="A293" t="str">
            <v>ICE/PRES</v>
          </cell>
          <cell r="B293">
            <v>1.5233170000000001E-2</v>
          </cell>
          <cell r="D293">
            <v>1.5233170000000001E-2</v>
          </cell>
          <cell r="F293">
            <v>3.0466340000000001E-2</v>
          </cell>
          <cell r="G293">
            <v>1.5233170000000001E-2</v>
          </cell>
        </row>
        <row r="294">
          <cell r="A294" t="str">
            <v>ICE/PROVCB</v>
          </cell>
          <cell r="C294">
            <v>0</v>
          </cell>
          <cell r="E294">
            <v>0.62365181000000003</v>
          </cell>
          <cell r="F294">
            <v>0.62365181000000003</v>
          </cell>
          <cell r="G294">
            <v>0.62365181000000003</v>
          </cell>
        </row>
        <row r="295">
          <cell r="A295" t="str">
            <v>ICE/SALUD</v>
          </cell>
          <cell r="C295">
            <v>0</v>
          </cell>
          <cell r="E295">
            <v>2.34358567</v>
          </cell>
          <cell r="F295">
            <v>2.34358567</v>
          </cell>
          <cell r="G295">
            <v>2.34358567</v>
          </cell>
        </row>
        <row r="296">
          <cell r="A296" t="str">
            <v>ICE/SALUDPBA</v>
          </cell>
          <cell r="B296">
            <v>0.64464681999999995</v>
          </cell>
          <cell r="D296">
            <v>0.64464681999999995</v>
          </cell>
          <cell r="F296">
            <v>1.2892936399999999</v>
          </cell>
          <cell r="G296">
            <v>0.64464681999999995</v>
          </cell>
        </row>
        <row r="297">
          <cell r="A297" t="str">
            <v>ICE/VIALIDAD</v>
          </cell>
          <cell r="B297">
            <v>0.12129997000000001</v>
          </cell>
          <cell r="E297">
            <v>0.12129997000000001</v>
          </cell>
          <cell r="F297">
            <v>0.24259994000000001</v>
          </cell>
          <cell r="G297">
            <v>0.12129997000000001</v>
          </cell>
        </row>
        <row r="298">
          <cell r="A298" t="str">
            <v>ICO/CBA</v>
          </cell>
          <cell r="C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A299" t="str">
            <v>ICO/SALUD</v>
          </cell>
          <cell r="C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A300" t="str">
            <v>IRB/RELEXT</v>
          </cell>
          <cell r="B300">
            <v>3.5273152133808898E-3</v>
          </cell>
          <cell r="C300">
            <v>3.5973189029639601E-3</v>
          </cell>
          <cell r="E300">
            <v>7.4102816381748805E-3</v>
          </cell>
          <cell r="F300">
            <v>1.453491575451973E-2</v>
          </cell>
          <cell r="G300">
            <v>1.1007600541138841E-2</v>
          </cell>
        </row>
        <row r="301">
          <cell r="A301" t="str">
            <v>ISTBSP/SALUD</v>
          </cell>
          <cell r="B301">
            <v>0.86759571999999996</v>
          </cell>
          <cell r="E301">
            <v>0.86759571999999996</v>
          </cell>
          <cell r="F301">
            <v>1.7351914399999999</v>
          </cell>
          <cell r="G301">
            <v>0.86759571999999996</v>
          </cell>
        </row>
        <row r="302">
          <cell r="A302" t="str">
            <v>JBIC/BICE</v>
          </cell>
          <cell r="B302">
            <v>2.85277724573836</v>
          </cell>
          <cell r="E302">
            <v>0.18639477111664399</v>
          </cell>
          <cell r="F302">
            <v>3.0391720168550038</v>
          </cell>
          <cell r="G302">
            <v>0.18639477111664399</v>
          </cell>
        </row>
        <row r="303">
          <cell r="A303" t="str">
            <v>JBIC/HIDRONOR</v>
          </cell>
          <cell r="C303">
            <v>3.0788546255506599</v>
          </cell>
          <cell r="E303">
            <v>3.0788546255506599</v>
          </cell>
          <cell r="F303">
            <v>6.1577092511013198</v>
          </cell>
          <cell r="G303">
            <v>6.1577092511013198</v>
          </cell>
        </row>
        <row r="304">
          <cell r="A304" t="str">
            <v>JBIC/PROV</v>
          </cell>
          <cell r="B304">
            <v>1.5009698046351301</v>
          </cell>
          <cell r="D304">
            <v>1.5009698046351301</v>
          </cell>
          <cell r="F304">
            <v>3.0019396092702602</v>
          </cell>
          <cell r="G304">
            <v>1.5009698046351301</v>
          </cell>
        </row>
        <row r="305">
          <cell r="A305" t="str">
            <v>JBIC/PROVBA</v>
          </cell>
          <cell r="B305">
            <v>0.64731473740662704</v>
          </cell>
          <cell r="E305">
            <v>0.64731473740662704</v>
          </cell>
          <cell r="F305">
            <v>1.2946294748132541</v>
          </cell>
          <cell r="G305">
            <v>0.64731473740662704</v>
          </cell>
        </row>
        <row r="306">
          <cell r="A306" t="str">
            <v>JBIC/TESORO</v>
          </cell>
          <cell r="C306">
            <v>75.346293813445769</v>
          </cell>
          <cell r="E306">
            <v>59.647395135031665</v>
          </cell>
          <cell r="F306">
            <v>134.99368894847743</v>
          </cell>
          <cell r="G306">
            <v>134.99368894847743</v>
          </cell>
        </row>
        <row r="307">
          <cell r="A307" t="str">
            <v>JBIC/YACYRETA</v>
          </cell>
          <cell r="C307">
            <v>10.761798506033299</v>
          </cell>
          <cell r="E307">
            <v>8.2780748419842904</v>
          </cell>
          <cell r="F307">
            <v>19.03987334801759</v>
          </cell>
          <cell r="G307">
            <v>19.03987334801759</v>
          </cell>
        </row>
        <row r="308">
          <cell r="A308" t="str">
            <v>KFW/CONEA</v>
          </cell>
          <cell r="B308">
            <v>22.942855060878127</v>
          </cell>
          <cell r="E308">
            <v>22.942855060878127</v>
          </cell>
          <cell r="F308">
            <v>45.885710121756254</v>
          </cell>
          <cell r="G308">
            <v>22.942855060878127</v>
          </cell>
        </row>
        <row r="309">
          <cell r="A309" t="str">
            <v>KFW/INTI</v>
          </cell>
          <cell r="C309">
            <v>0.29111067519370332</v>
          </cell>
          <cell r="E309">
            <v>0.29111067519370332</v>
          </cell>
          <cell r="F309">
            <v>0.58222135038740663</v>
          </cell>
          <cell r="G309">
            <v>0.58222135038740663</v>
          </cell>
        </row>
        <row r="310">
          <cell r="A310" t="str">
            <v>KFW/NASA</v>
          </cell>
          <cell r="B310">
            <v>1.0145786496125939</v>
          </cell>
          <cell r="D310">
            <v>0.54296519493297302</v>
          </cell>
          <cell r="E310">
            <v>0.47161344238101099</v>
          </cell>
          <cell r="F310">
            <v>2.0291572869265782</v>
          </cell>
          <cell r="G310">
            <v>1.014578637313984</v>
          </cell>
        </row>
        <row r="311">
          <cell r="A311" t="str">
            <v>KFW/YACYRETA</v>
          </cell>
          <cell r="C311">
            <v>0.34915561431558195</v>
          </cell>
          <cell r="E311">
            <v>0.34915561431558195</v>
          </cell>
          <cell r="F311">
            <v>0.6983112286311639</v>
          </cell>
          <cell r="G311">
            <v>0.6983112286311639</v>
          </cell>
        </row>
        <row r="312">
          <cell r="A312" t="str">
            <v>MEDIO/BANADE</v>
          </cell>
          <cell r="B312">
            <v>9.2043549378920203E-2</v>
          </cell>
          <cell r="C312">
            <v>8.9974508301561897</v>
          </cell>
          <cell r="E312">
            <v>9.0894943795351111</v>
          </cell>
          <cell r="F312">
            <v>18.178988759070222</v>
          </cell>
          <cell r="G312">
            <v>18.086945209691301</v>
          </cell>
        </row>
        <row r="313">
          <cell r="A313" t="str">
            <v>MEDIO/BCRA</v>
          </cell>
          <cell r="B313">
            <v>1.4191061399999998</v>
          </cell>
          <cell r="C313">
            <v>1.4385553799999999</v>
          </cell>
          <cell r="E313">
            <v>2.8576615199999997</v>
          </cell>
          <cell r="F313">
            <v>5.7153230399999995</v>
          </cell>
          <cell r="G313">
            <v>4.2962168999999992</v>
          </cell>
        </row>
        <row r="314">
          <cell r="A314" t="str">
            <v>MEDIO/HIDRONOR</v>
          </cell>
          <cell r="C314">
            <v>6.6625187553806406E-2</v>
          </cell>
          <cell r="E314">
            <v>6.6625187553806406E-2</v>
          </cell>
          <cell r="F314">
            <v>0.13325037510761281</v>
          </cell>
          <cell r="G314">
            <v>0.13325037510761281</v>
          </cell>
        </row>
        <row r="315">
          <cell r="A315" t="str">
            <v>MEDIO/JUSTICIA</v>
          </cell>
          <cell r="C315">
            <v>5.6662050000000005E-2</v>
          </cell>
          <cell r="E315">
            <v>5.6662050000000005E-2</v>
          </cell>
          <cell r="F315">
            <v>0.11332410000000001</v>
          </cell>
          <cell r="G315">
            <v>0.11332410000000001</v>
          </cell>
        </row>
        <row r="316">
          <cell r="A316" t="str">
            <v>MEDIO/NASA</v>
          </cell>
          <cell r="C316">
            <v>0.245460521461075</v>
          </cell>
          <cell r="E316">
            <v>0.245460521461075</v>
          </cell>
          <cell r="F316">
            <v>0.49092104292215</v>
          </cell>
          <cell r="G316">
            <v>0.49092104292215</v>
          </cell>
        </row>
        <row r="317">
          <cell r="A317" t="str">
            <v>MEDIO/PROVBA</v>
          </cell>
          <cell r="C317">
            <v>0.144053535850449</v>
          </cell>
          <cell r="E317">
            <v>0.144053535850449</v>
          </cell>
          <cell r="F317">
            <v>0.288107071700898</v>
          </cell>
          <cell r="G317">
            <v>0.288107071700898</v>
          </cell>
        </row>
        <row r="318">
          <cell r="A318" t="str">
            <v>MEDIO/SALUD</v>
          </cell>
          <cell r="C318">
            <v>0.58799431804206093</v>
          </cell>
          <cell r="E318">
            <v>0.58799431804206093</v>
          </cell>
          <cell r="F318">
            <v>1.1759886360841219</v>
          </cell>
          <cell r="G318">
            <v>1.1759886360841219</v>
          </cell>
        </row>
        <row r="319">
          <cell r="A319" t="str">
            <v>MEDIO/YACYRETA</v>
          </cell>
          <cell r="B319">
            <v>5.1185918091255701E-2</v>
          </cell>
          <cell r="D319">
            <v>5.1185918091255701E-2</v>
          </cell>
          <cell r="F319">
            <v>0.1023718361825114</v>
          </cell>
          <cell r="G319">
            <v>5.1185918091255701E-2</v>
          </cell>
        </row>
        <row r="320">
          <cell r="A320" t="str">
            <v>OCMO</v>
          </cell>
          <cell r="C320">
            <v>0.28020306162486802</v>
          </cell>
          <cell r="E320">
            <v>0.28020306162486802</v>
          </cell>
          <cell r="F320">
            <v>0.56040612324973604</v>
          </cell>
          <cell r="G320">
            <v>0.56040612324973604</v>
          </cell>
        </row>
        <row r="321">
          <cell r="A321" t="str">
            <v>P BG01/03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A322" t="str">
            <v>P BG04/06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A323" t="str">
            <v>P BG05/17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A324" t="str">
            <v>P BG06/27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5">
          <cell r="A325" t="str">
            <v>P BG07/05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A326" t="str">
            <v>P BG08/19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A327" t="str">
            <v>P BG09/09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A328" t="str">
            <v>P BG10/20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A329" t="str">
            <v>P BG11/10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A330" t="str">
            <v>P BG12/15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A331" t="str">
            <v>P BG13/30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A332" t="str">
            <v>P BG14/31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A333" t="str">
            <v>P BG15/12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A334" t="str">
            <v>P BG16/08$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A335" t="str">
            <v>P BG17/08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A336" t="str">
            <v>P BIHD</v>
          </cell>
          <cell r="B336">
            <v>1.1232413340764729E-2</v>
          </cell>
          <cell r="C336">
            <v>1.1232413340764729E-2</v>
          </cell>
          <cell r="D336">
            <v>7.4882755605098199E-3</v>
          </cell>
          <cell r="E336">
            <v>1.497655112101964E-2</v>
          </cell>
          <cell r="F336">
            <v>4.4929653363058916E-2</v>
          </cell>
          <cell r="G336">
            <v>3.3697240022294184E-2</v>
          </cell>
        </row>
        <row r="337">
          <cell r="A337" t="str">
            <v>P BP02/B300</v>
          </cell>
          <cell r="B337">
            <v>0</v>
          </cell>
          <cell r="C337">
            <v>0</v>
          </cell>
          <cell r="D337">
            <v>50.906974191349796</v>
          </cell>
          <cell r="F337">
            <v>50.906974191349796</v>
          </cell>
          <cell r="G337">
            <v>50.906974191349796</v>
          </cell>
        </row>
        <row r="338">
          <cell r="A338" t="str">
            <v>P BP02/E330</v>
          </cell>
          <cell r="B338">
            <v>0</v>
          </cell>
          <cell r="C338">
            <v>0</v>
          </cell>
          <cell r="D338">
            <v>12.7941380984494</v>
          </cell>
          <cell r="E338">
            <v>0</v>
          </cell>
          <cell r="F338">
            <v>12.7941380984494</v>
          </cell>
          <cell r="G338">
            <v>12.7941380984494</v>
          </cell>
        </row>
        <row r="339">
          <cell r="A339" t="str">
            <v>P BP02/E400</v>
          </cell>
          <cell r="B339">
            <v>0</v>
          </cell>
          <cell r="C339">
            <v>5.22102919998727</v>
          </cell>
          <cell r="D339">
            <v>0</v>
          </cell>
          <cell r="E339">
            <v>0</v>
          </cell>
          <cell r="F339">
            <v>5.22102919998727</v>
          </cell>
          <cell r="G339">
            <v>5.22102919998727</v>
          </cell>
        </row>
        <row r="340">
          <cell r="A340" t="str">
            <v>P BP02/E580</v>
          </cell>
          <cell r="B340">
            <v>0</v>
          </cell>
          <cell r="C340">
            <v>0</v>
          </cell>
          <cell r="D340">
            <v>97.202872690395807</v>
          </cell>
          <cell r="E340">
            <v>0</v>
          </cell>
          <cell r="F340">
            <v>97.202872690395807</v>
          </cell>
          <cell r="G340">
            <v>97.202872690395807</v>
          </cell>
        </row>
        <row r="341">
          <cell r="A341" t="str">
            <v>P BP02/E580-II</v>
          </cell>
          <cell r="B341">
            <v>0</v>
          </cell>
          <cell r="C341">
            <v>0</v>
          </cell>
          <cell r="D341">
            <v>0</v>
          </cell>
          <cell r="E341">
            <v>3.9246320491620699</v>
          </cell>
          <cell r="F341">
            <v>3.9246320491620699</v>
          </cell>
          <cell r="G341">
            <v>3.9246320491620699</v>
          </cell>
        </row>
        <row r="342">
          <cell r="A342" t="str">
            <v>P BP03/B405 (Radar I)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A343" t="str">
            <v>P BP03/B405 (Radar II)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4">
          <cell r="A344" t="str">
            <v>P BP04/E435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5">
          <cell r="A345" t="str">
            <v>P BP05/B400 (Hexagon IV)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A346" t="str">
            <v>P BP06/B450 (Radar III)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7">
          <cell r="A347" t="str">
            <v>P BP06/B450 (Radar IV)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8">
          <cell r="A348" t="str">
            <v>P BP06/E580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9">
          <cell r="A349" t="str">
            <v>P BP07/B450 (Celtic I)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A350" t="str">
            <v>P BP07/B450 (Celtic II)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1">
          <cell r="A351" t="str">
            <v>P BT02</v>
          </cell>
          <cell r="B351">
            <v>0</v>
          </cell>
          <cell r="C351">
            <v>285.92278081431061</v>
          </cell>
          <cell r="F351">
            <v>285.92278081431061</v>
          </cell>
          <cell r="G351">
            <v>285.92278081431061</v>
          </cell>
        </row>
        <row r="352">
          <cell r="A352" t="str">
            <v>P BT03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A353" t="str">
            <v>P BT03Flot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4">
          <cell r="A354" t="str">
            <v>P BT04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5">
          <cell r="A355" t="str">
            <v>P BT05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6">
          <cell r="A356" t="str">
            <v>P BT06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7">
          <cell r="A357" t="str">
            <v>P BT2006</v>
          </cell>
          <cell r="B357">
            <v>0</v>
          </cell>
          <cell r="C357">
            <v>49.598895013276895</v>
          </cell>
          <cell r="D357">
            <v>49.598895013276895</v>
          </cell>
          <cell r="E357">
            <v>49.598895013276895</v>
          </cell>
          <cell r="F357">
            <v>148.79668503983069</v>
          </cell>
          <cell r="G357">
            <v>148.79668503983069</v>
          </cell>
        </row>
        <row r="358">
          <cell r="A358" t="str">
            <v>P BT27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A359" t="str">
            <v>P BX92</v>
          </cell>
          <cell r="B359">
            <v>0</v>
          </cell>
          <cell r="C359">
            <v>0</v>
          </cell>
          <cell r="D359">
            <v>0</v>
          </cell>
          <cell r="E359">
            <v>8.4548138357110698</v>
          </cell>
          <cell r="F359">
            <v>8.4548138357110698</v>
          </cell>
          <cell r="G359">
            <v>8.4548138357110698</v>
          </cell>
        </row>
        <row r="360">
          <cell r="A360" t="str">
            <v>P DC$</v>
          </cell>
          <cell r="B360">
            <v>1.0338882902097899</v>
          </cell>
          <cell r="C360">
            <v>1.0338882902097899</v>
          </cell>
          <cell r="D360">
            <v>0.68925886013985993</v>
          </cell>
          <cell r="E360">
            <v>1.3785177202797199</v>
          </cell>
          <cell r="F360">
            <v>4.1355531608391596</v>
          </cell>
          <cell r="G360">
            <v>3.1016648706293699</v>
          </cell>
        </row>
        <row r="361">
          <cell r="A361" t="str">
            <v>P EL/ARP-61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2">
          <cell r="A362" t="str">
            <v>P EL/ARP-68</v>
          </cell>
          <cell r="B362">
            <v>0</v>
          </cell>
          <cell r="C362">
            <v>16.511696919580402</v>
          </cell>
          <cell r="F362">
            <v>16.511696919580402</v>
          </cell>
          <cell r="G362">
            <v>16.511696919580402</v>
          </cell>
        </row>
        <row r="363">
          <cell r="A363" t="str">
            <v>P EL/USD-74</v>
          </cell>
          <cell r="B363">
            <v>0</v>
          </cell>
          <cell r="C363">
            <v>0</v>
          </cell>
          <cell r="D363">
            <v>0</v>
          </cell>
          <cell r="E363">
            <v>3.2121091211982202</v>
          </cell>
          <cell r="F363">
            <v>3.2121091211982202</v>
          </cell>
          <cell r="G363">
            <v>3.2121091211982202</v>
          </cell>
        </row>
        <row r="364">
          <cell r="A364" t="str">
            <v>P EL/USD-79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5">
          <cell r="A365" t="str">
            <v>P EL/USD-91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6">
          <cell r="A366" t="str">
            <v>P FRB</v>
          </cell>
          <cell r="B366">
            <v>55.320990241694382</v>
          </cell>
          <cell r="C366">
            <v>0</v>
          </cell>
          <cell r="D366">
            <v>0</v>
          </cell>
          <cell r="E366">
            <v>55.320990241694382</v>
          </cell>
          <cell r="F366">
            <v>110.64198048338876</v>
          </cell>
          <cell r="G366">
            <v>55.320990241694382</v>
          </cell>
        </row>
        <row r="367">
          <cell r="A367" t="str">
            <v>P PFIXSI (Hexagon II)</v>
          </cell>
          <cell r="B367">
            <v>0</v>
          </cell>
          <cell r="C367">
            <v>0</v>
          </cell>
          <cell r="D367">
            <v>0</v>
          </cell>
          <cell r="E367">
            <v>85.464584576601212</v>
          </cell>
          <cell r="F367">
            <v>85.464584576601212</v>
          </cell>
          <cell r="G367">
            <v>85.464584576601212</v>
          </cell>
        </row>
        <row r="368">
          <cell r="A368" t="str">
            <v>P PFIXSII (Hexagon III)</v>
          </cell>
          <cell r="B368">
            <v>0</v>
          </cell>
          <cell r="C368">
            <v>0</v>
          </cell>
          <cell r="D368">
            <v>0</v>
          </cell>
          <cell r="E368">
            <v>85.096111232572412</v>
          </cell>
          <cell r="F368">
            <v>85.096111232572412</v>
          </cell>
          <cell r="G368">
            <v>85.096111232572412</v>
          </cell>
        </row>
        <row r="369">
          <cell r="A369" t="str">
            <v>P PRE3</v>
          </cell>
          <cell r="B369">
            <v>0.92124339860139903</v>
          </cell>
          <cell r="C369">
            <v>0.92124339860139903</v>
          </cell>
          <cell r="D369">
            <v>0.61416226573426602</v>
          </cell>
          <cell r="E369">
            <v>0.330598055944056</v>
          </cell>
          <cell r="F369">
            <v>2.7872471188811199</v>
          </cell>
          <cell r="G369">
            <v>1.8660037202797211</v>
          </cell>
        </row>
        <row r="370">
          <cell r="A370" t="str">
            <v>P PRE4</v>
          </cell>
          <cell r="B370">
            <v>18.669787974712786</v>
          </cell>
          <cell r="C370">
            <v>18.669787974712786</v>
          </cell>
          <cell r="D370">
            <v>12.44652531647519</v>
          </cell>
          <cell r="E370">
            <v>6.6998527016249474</v>
          </cell>
          <cell r="F370">
            <v>56.48595396752571</v>
          </cell>
          <cell r="G370">
            <v>37.816165992812927</v>
          </cell>
        </row>
        <row r="371">
          <cell r="A371" t="str">
            <v>P PRO1</v>
          </cell>
          <cell r="B371">
            <v>7.2786811363636508</v>
          </cell>
          <cell r="C371">
            <v>7.2786811363636508</v>
          </cell>
          <cell r="D371">
            <v>4.8524540909091005</v>
          </cell>
          <cell r="E371">
            <v>9.704908181818201</v>
          </cell>
          <cell r="F371">
            <v>29.114724545454603</v>
          </cell>
          <cell r="G371">
            <v>21.836043409090951</v>
          </cell>
        </row>
        <row r="372">
          <cell r="A372" t="str">
            <v>P PRO10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  <row r="373">
          <cell r="A373" t="str">
            <v>P PRO2</v>
          </cell>
          <cell r="B373">
            <v>4.2505060523666023</v>
          </cell>
          <cell r="C373">
            <v>4.2505060523666023</v>
          </cell>
          <cell r="D373">
            <v>2.8336707015777356</v>
          </cell>
          <cell r="E373">
            <v>5.6673414031554694</v>
          </cell>
          <cell r="F373">
            <v>17.002024209466409</v>
          </cell>
          <cell r="G373">
            <v>12.751518157099806</v>
          </cell>
        </row>
        <row r="374">
          <cell r="A374" t="str">
            <v>P PRO3</v>
          </cell>
          <cell r="B374">
            <v>1.370713636363638E-2</v>
          </cell>
          <cell r="C374">
            <v>1.370713636363638E-2</v>
          </cell>
          <cell r="D374">
            <v>9.1380909090909204E-3</v>
          </cell>
          <cell r="E374">
            <v>1.8276181818181841E-2</v>
          </cell>
          <cell r="F374">
            <v>5.4828545454545519E-2</v>
          </cell>
          <cell r="G374">
            <v>4.1121409090909139E-2</v>
          </cell>
        </row>
        <row r="375">
          <cell r="A375" t="str">
            <v>P PRO4</v>
          </cell>
          <cell r="B375">
            <v>6.4202561670705718</v>
          </cell>
          <cell r="C375">
            <v>6.4202561670705718</v>
          </cell>
          <cell r="D375">
            <v>4.2801707780470482</v>
          </cell>
          <cell r="E375">
            <v>8.5603415560940963</v>
          </cell>
          <cell r="F375">
            <v>25.681024668282291</v>
          </cell>
          <cell r="G375">
            <v>19.260768501211714</v>
          </cell>
        </row>
        <row r="376">
          <cell r="A376" t="str">
            <v>P PRO5</v>
          </cell>
          <cell r="B376">
            <v>2.3568350419580399</v>
          </cell>
          <cell r="C376">
            <v>2.3568350419580399</v>
          </cell>
          <cell r="D376">
            <v>2.3568350419580399</v>
          </cell>
          <cell r="E376">
            <v>2.3568350419580399</v>
          </cell>
          <cell r="F376">
            <v>9.4273401678321598</v>
          </cell>
          <cell r="G376">
            <v>7.0705051258741198</v>
          </cell>
        </row>
        <row r="377">
          <cell r="A377" t="str">
            <v>P PRO6</v>
          </cell>
          <cell r="B377">
            <v>10.449906343052634</v>
          </cell>
          <cell r="C377">
            <v>10.449906343052634</v>
          </cell>
          <cell r="D377">
            <v>10.449906343052634</v>
          </cell>
          <cell r="E377">
            <v>10.449906343052634</v>
          </cell>
          <cell r="F377">
            <v>41.799625372210535</v>
          </cell>
          <cell r="G377">
            <v>31.349719029157903</v>
          </cell>
        </row>
        <row r="378">
          <cell r="A378" t="str">
            <v>P PRO9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</row>
        <row r="379">
          <cell r="A379" t="str">
            <v>PAGARÉS</v>
          </cell>
          <cell r="B379">
            <v>0</v>
          </cell>
          <cell r="C379">
            <v>0.41553328365394004</v>
          </cell>
          <cell r="D379">
            <v>0</v>
          </cell>
          <cell r="E379">
            <v>0.41553328365394004</v>
          </cell>
          <cell r="F379">
            <v>0.83106656730788009</v>
          </cell>
          <cell r="G379">
            <v>0.83106656730788009</v>
          </cell>
        </row>
        <row r="380">
          <cell r="A380" t="str">
            <v>PAR</v>
          </cell>
          <cell r="C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A381" t="str">
            <v>PARDM</v>
          </cell>
          <cell r="C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A382" t="str">
            <v>PRO1</v>
          </cell>
          <cell r="B382">
            <v>2.0090857867132859</v>
          </cell>
          <cell r="C382">
            <v>2.0090857867132859</v>
          </cell>
          <cell r="D382">
            <v>1.339390524475524</v>
          </cell>
          <cell r="E382">
            <v>2.678781048951048</v>
          </cell>
          <cell r="F382">
            <v>8.0363431468531434</v>
          </cell>
          <cell r="G382">
            <v>6.027257360139858</v>
          </cell>
        </row>
        <row r="383">
          <cell r="A383" t="str">
            <v>PRO10</v>
          </cell>
          <cell r="B383">
            <v>2.4951557357667102</v>
          </cell>
          <cell r="C383">
            <v>2.4951557357667102</v>
          </cell>
          <cell r="D383">
            <v>2.4951557357667102</v>
          </cell>
          <cell r="E383">
            <v>2.4951557357667102</v>
          </cell>
          <cell r="F383">
            <v>9.9806229430668409</v>
          </cell>
          <cell r="G383">
            <v>7.4854672073001307</v>
          </cell>
        </row>
        <row r="384">
          <cell r="A384" t="str">
            <v>PRO2</v>
          </cell>
          <cell r="B384">
            <v>12.807585558126181</v>
          </cell>
          <cell r="C384">
            <v>12.807585558126181</v>
          </cell>
          <cell r="D384">
            <v>8.5383903720841197</v>
          </cell>
          <cell r="E384">
            <v>17.076780744168239</v>
          </cell>
          <cell r="F384">
            <v>51.230342232504718</v>
          </cell>
          <cell r="G384">
            <v>38.42275667437854</v>
          </cell>
        </row>
        <row r="385">
          <cell r="A385" t="str">
            <v>PRO3</v>
          </cell>
          <cell r="B385">
            <v>0.24780805594405592</v>
          </cell>
          <cell r="C385">
            <v>0.24780805594405592</v>
          </cell>
          <cell r="D385">
            <v>0.1652053706293706</v>
          </cell>
          <cell r="E385">
            <v>0.3304107412587412</v>
          </cell>
          <cell r="F385">
            <v>0.99123222377622366</v>
          </cell>
          <cell r="G385">
            <v>0.7434241678321678</v>
          </cell>
        </row>
        <row r="386">
          <cell r="A386" t="str">
            <v>PRO4</v>
          </cell>
          <cell r="B386">
            <v>16.724757578467379</v>
          </cell>
          <cell r="C386">
            <v>16.724757578467379</v>
          </cell>
          <cell r="D386">
            <v>11.149838385644919</v>
          </cell>
          <cell r="E386">
            <v>22.299676771289839</v>
          </cell>
          <cell r="F386">
            <v>66.899030313869517</v>
          </cell>
          <cell r="G386">
            <v>50.174272735402141</v>
          </cell>
        </row>
        <row r="387">
          <cell r="A387" t="str">
            <v>PRO5</v>
          </cell>
          <cell r="B387">
            <v>4.5870583776223803</v>
          </cell>
          <cell r="C387">
            <v>4.5870583776223803</v>
          </cell>
          <cell r="D387">
            <v>4.5870583776223803</v>
          </cell>
          <cell r="E387">
            <v>4.5870583776223803</v>
          </cell>
          <cell r="F387">
            <v>18.348233510489521</v>
          </cell>
          <cell r="G387">
            <v>13.761175132867141</v>
          </cell>
        </row>
        <row r="388">
          <cell r="A388" t="str">
            <v>PRO6</v>
          </cell>
          <cell r="B388">
            <v>15.820406630934402</v>
          </cell>
          <cell r="C388">
            <v>15.820406630934402</v>
          </cell>
          <cell r="D388">
            <v>15.820406630934402</v>
          </cell>
          <cell r="E388">
            <v>15.820406630934402</v>
          </cell>
          <cell r="F388">
            <v>63.281626523737607</v>
          </cell>
          <cell r="G388">
            <v>47.461219892803207</v>
          </cell>
        </row>
        <row r="389">
          <cell r="A389" t="str">
            <v>PRO7</v>
          </cell>
          <cell r="B389">
            <v>2.8483536361928761</v>
          </cell>
          <cell r="C389">
            <v>2.8483536361928761</v>
          </cell>
          <cell r="D389">
            <v>1.8989024241285841</v>
          </cell>
          <cell r="E389">
            <v>3.7978048482571682</v>
          </cell>
          <cell r="F389">
            <v>11.393414544771504</v>
          </cell>
          <cell r="G389">
            <v>8.5450609085786287</v>
          </cell>
        </row>
        <row r="390">
          <cell r="A390" t="str">
            <v>PRO9</v>
          </cell>
          <cell r="B390">
            <v>1.92307692307692</v>
          </cell>
          <cell r="C390">
            <v>1.92307692307692</v>
          </cell>
          <cell r="D390">
            <v>1.92307692307692</v>
          </cell>
          <cell r="E390">
            <v>1.92307692307692</v>
          </cell>
          <cell r="F390">
            <v>7.6923076923076801</v>
          </cell>
          <cell r="G390">
            <v>5.7692307692307603</v>
          </cell>
        </row>
        <row r="391">
          <cell r="A391" t="str">
            <v>SABA/INTGM</v>
          </cell>
          <cell r="B391">
            <v>9.6827849999999993E-2</v>
          </cell>
          <cell r="C391">
            <v>0.31119439000000004</v>
          </cell>
          <cell r="D391">
            <v>9.6827849999999993E-2</v>
          </cell>
          <cell r="E391">
            <v>0.31119439000000004</v>
          </cell>
          <cell r="F391">
            <v>0.81604448000000007</v>
          </cell>
          <cell r="G391">
            <v>0.71921663000000002</v>
          </cell>
        </row>
        <row r="392">
          <cell r="A392" t="str">
            <v>SGP/TESORO</v>
          </cell>
          <cell r="B392">
            <v>0.39622996000000005</v>
          </cell>
          <cell r="D392">
            <v>0.39622996000000005</v>
          </cell>
          <cell r="F392">
            <v>0.7924599200000001</v>
          </cell>
          <cell r="G392">
            <v>0.39622996000000005</v>
          </cell>
        </row>
        <row r="393">
          <cell r="A393" t="str">
            <v>SUD/YACYRETA</v>
          </cell>
          <cell r="B393">
            <v>1.1690823299999999</v>
          </cell>
          <cell r="C393">
            <v>0.77938834999999995</v>
          </cell>
          <cell r="D393">
            <v>0.77938834999999995</v>
          </cell>
          <cell r="E393">
            <v>0.77938821999999996</v>
          </cell>
          <cell r="F393">
            <v>3.5072472499999998</v>
          </cell>
          <cell r="G393">
            <v>2.3381649199999996</v>
          </cell>
        </row>
        <row r="394">
          <cell r="A394" t="str">
            <v>TECH/MOSP</v>
          </cell>
          <cell r="B394">
            <v>0.25818773</v>
          </cell>
          <cell r="C394">
            <v>0.17001885000000003</v>
          </cell>
          <cell r="E394">
            <v>0.28813735000000001</v>
          </cell>
          <cell r="F394">
            <v>0.71634393000000007</v>
          </cell>
          <cell r="G394">
            <v>0.45815620000000001</v>
          </cell>
        </row>
        <row r="395">
          <cell r="A395" t="str">
            <v>VARIOS/PAMI</v>
          </cell>
          <cell r="B395">
            <v>30.23476103496504</v>
          </cell>
          <cell r="F395">
            <v>30.23476103496504</v>
          </cell>
          <cell r="G395">
            <v>0</v>
          </cell>
        </row>
        <row r="396">
          <cell r="A396" t="str">
            <v>WBC/RELEXT</v>
          </cell>
          <cell r="B396">
            <v>8.390433185366598E-3</v>
          </cell>
          <cell r="C396">
            <v>5.0282412367977959E-3</v>
          </cell>
          <cell r="D396">
            <v>4.8417648859635657E-3</v>
          </cell>
          <cell r="E396">
            <v>9.3323817541711308E-3</v>
          </cell>
          <cell r="F396">
            <v>2.7592821062299093E-2</v>
          </cell>
          <cell r="G396">
            <v>1.9202387876932493E-2</v>
          </cell>
        </row>
        <row r="397">
          <cell r="A397" t="str">
            <v>WEST/CONEA</v>
          </cell>
          <cell r="B397">
            <v>22.941753892510132</v>
          </cell>
          <cell r="D397">
            <v>0</v>
          </cell>
          <cell r="E397">
            <v>22.941753892510132</v>
          </cell>
          <cell r="F397">
            <v>45.883507785020264</v>
          </cell>
          <cell r="G397">
            <v>22.941753892510132</v>
          </cell>
        </row>
        <row r="398">
          <cell r="A398" t="str">
            <v>#N/A</v>
          </cell>
          <cell r="B398">
            <v>2.5210495384615368</v>
          </cell>
          <cell r="C398">
            <v>2.5210495384615368</v>
          </cell>
          <cell r="D398">
            <v>1.6806996923076905</v>
          </cell>
          <cell r="E398">
            <v>3.3613993846153845</v>
          </cell>
          <cell r="F398">
            <v>10.084198153846149</v>
          </cell>
          <cell r="G398">
            <v>7.5631486153846117</v>
          </cell>
        </row>
        <row r="399">
          <cell r="A399" t="str">
            <v>Total general</v>
          </cell>
          <cell r="B399">
            <v>6131.4066021932485</v>
          </cell>
          <cell r="C399">
            <v>4994.5631436814947</v>
          </cell>
          <cell r="D399">
            <v>3823.599180465249</v>
          </cell>
          <cell r="E399">
            <v>4894.6970487298859</v>
          </cell>
          <cell r="F399">
            <v>19844.265975069873</v>
          </cell>
          <cell r="G399">
            <v>13712.85937287663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 2004 cap"/>
      <sheetName val="IV B2004 cap"/>
      <sheetName val="Iv 2004 Int"/>
      <sheetName val="int b 2004 "/>
      <sheetName val="cap 2005"/>
      <sheetName val="cap b 2005"/>
      <sheetName val="int 2005"/>
      <sheetName val="int b 2005"/>
      <sheetName val="cap resto"/>
      <sheetName val="cap resto b"/>
      <sheetName val="int resto"/>
      <sheetName val="Int resto b"/>
      <sheetName val="2005 K"/>
      <sheetName val="perfil siga final"/>
      <sheetName val="Read me"/>
    </sheetNames>
    <sheetDataSet>
      <sheetData sheetId="0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2004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194.23012411942301</v>
          </cell>
          <cell r="C5">
            <v>145.92418651459198</v>
          </cell>
          <cell r="D5">
            <v>423.94317712177087</v>
          </cell>
          <cell r="E5">
            <v>764.09748775578589</v>
          </cell>
        </row>
        <row r="6">
          <cell r="A6" t="str">
            <v>ALENIA/FFAA</v>
          </cell>
          <cell r="D6">
            <v>0.68801299999999999</v>
          </cell>
          <cell r="E6">
            <v>0.68801299999999999</v>
          </cell>
        </row>
        <row r="7">
          <cell r="A7" t="str">
            <v>BBVA/CONEA</v>
          </cell>
          <cell r="C7">
            <v>0.72797800999999984</v>
          </cell>
          <cell r="E7">
            <v>0.72797800999999984</v>
          </cell>
        </row>
        <row r="8">
          <cell r="A8" t="str">
            <v>BBVA/DEFENSA</v>
          </cell>
          <cell r="C8">
            <v>0.12517227</v>
          </cell>
          <cell r="E8">
            <v>0.12517227</v>
          </cell>
        </row>
        <row r="9">
          <cell r="A9" t="str">
            <v>BBVA/SALUD</v>
          </cell>
          <cell r="C9">
            <v>0.60305150000000007</v>
          </cell>
          <cell r="E9">
            <v>0.60305150000000007</v>
          </cell>
        </row>
        <row r="10">
          <cell r="A10" t="str">
            <v>BD05-I u$s</v>
          </cell>
          <cell r="C10">
            <v>0</v>
          </cell>
          <cell r="E10">
            <v>0</v>
          </cell>
        </row>
        <row r="11">
          <cell r="A11" t="str">
            <v>BD08-UCP</v>
          </cell>
          <cell r="B11">
            <v>31.723956502806498</v>
          </cell>
          <cell r="E11">
            <v>31.723956502806498</v>
          </cell>
        </row>
        <row r="12">
          <cell r="A12" t="str">
            <v>BD11-UCP</v>
          </cell>
          <cell r="B12">
            <v>27.0342782727169</v>
          </cell>
          <cell r="C12">
            <v>27.0342782727169</v>
          </cell>
          <cell r="D12">
            <v>27.0342782727169</v>
          </cell>
          <cell r="E12">
            <v>81.102834818150697</v>
          </cell>
        </row>
        <row r="13">
          <cell r="A13" t="str">
            <v>BD12-I u$s</v>
          </cell>
          <cell r="B13">
            <v>0.44369999999999998</v>
          </cell>
          <cell r="E13">
            <v>0.44369999999999998</v>
          </cell>
        </row>
        <row r="14">
          <cell r="A14" t="str">
            <v>BD13-$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BD13-u$s</v>
          </cell>
          <cell r="B15">
            <v>0</v>
          </cell>
          <cell r="E15">
            <v>0</v>
          </cell>
        </row>
        <row r="16">
          <cell r="A16" t="str">
            <v>BESP/TESORO</v>
          </cell>
          <cell r="B16">
            <v>20.569624999999998</v>
          </cell>
          <cell r="C16">
            <v>20.569624999999998</v>
          </cell>
          <cell r="D16">
            <v>63.291124999999994</v>
          </cell>
          <cell r="E16">
            <v>104.430375</v>
          </cell>
        </row>
        <row r="17">
          <cell r="A17" t="str">
            <v>BG04/06</v>
          </cell>
          <cell r="B17">
            <v>0</v>
          </cell>
          <cell r="E17">
            <v>0</v>
          </cell>
        </row>
        <row r="18">
          <cell r="A18" t="str">
            <v>BG07/05</v>
          </cell>
          <cell r="D18">
            <v>0</v>
          </cell>
          <cell r="E18">
            <v>0</v>
          </cell>
        </row>
        <row r="19">
          <cell r="A19" t="str">
            <v>BG09/09</v>
          </cell>
          <cell r="B19">
            <v>0</v>
          </cell>
          <cell r="E19">
            <v>0</v>
          </cell>
        </row>
        <row r="20">
          <cell r="A20" t="str">
            <v>BG12/15</v>
          </cell>
          <cell r="D20">
            <v>0</v>
          </cell>
          <cell r="E20">
            <v>0</v>
          </cell>
        </row>
        <row r="21">
          <cell r="A21" t="str">
            <v>BG17/08</v>
          </cell>
          <cell r="D21">
            <v>0</v>
          </cell>
          <cell r="E21">
            <v>0</v>
          </cell>
        </row>
        <row r="22">
          <cell r="A22" t="str">
            <v>BID 1034</v>
          </cell>
          <cell r="C22">
            <v>2.3184184700000001</v>
          </cell>
          <cell r="E22">
            <v>2.3184184700000001</v>
          </cell>
        </row>
        <row r="23">
          <cell r="A23" t="str">
            <v>BID 1134</v>
          </cell>
          <cell r="B23">
            <v>0</v>
          </cell>
          <cell r="E23">
            <v>0</v>
          </cell>
        </row>
        <row r="24">
          <cell r="A24" t="str">
            <v>BID 1164</v>
          </cell>
          <cell r="D24">
            <v>0</v>
          </cell>
          <cell r="E24">
            <v>0</v>
          </cell>
        </row>
        <row r="25">
          <cell r="A25" t="str">
            <v>BID 1201</v>
          </cell>
          <cell r="C25">
            <v>1.13310906</v>
          </cell>
          <cell r="E25">
            <v>1.13310906</v>
          </cell>
        </row>
        <row r="26">
          <cell r="A26" t="str">
            <v>BID 1279</v>
          </cell>
          <cell r="B26">
            <v>0</v>
          </cell>
          <cell r="E26">
            <v>0</v>
          </cell>
        </row>
        <row r="27">
          <cell r="A27" t="str">
            <v>BID 1307</v>
          </cell>
          <cell r="B27">
            <v>0</v>
          </cell>
          <cell r="E27">
            <v>0</v>
          </cell>
        </row>
        <row r="28">
          <cell r="A28" t="str">
            <v>BID 1324</v>
          </cell>
          <cell r="D28">
            <v>0</v>
          </cell>
          <cell r="E28">
            <v>0</v>
          </cell>
        </row>
        <row r="29">
          <cell r="A29" t="str">
            <v>BID 1325</v>
          </cell>
          <cell r="D29">
            <v>1.3338200000000001E-2</v>
          </cell>
          <cell r="E29">
            <v>1.3338200000000001E-2</v>
          </cell>
        </row>
        <row r="30">
          <cell r="A30" t="str">
            <v>BID 142</v>
          </cell>
          <cell r="C30">
            <v>2.44115579210114</v>
          </cell>
          <cell r="E30">
            <v>2.44115579210114</v>
          </cell>
        </row>
        <row r="31">
          <cell r="A31" t="str">
            <v>BID 545</v>
          </cell>
          <cell r="C31">
            <v>1.9020046277374001</v>
          </cell>
          <cell r="E31">
            <v>1.9020046277374001</v>
          </cell>
        </row>
        <row r="32">
          <cell r="A32" t="str">
            <v>BID 555</v>
          </cell>
          <cell r="C32">
            <v>9.8771687967911106</v>
          </cell>
          <cell r="E32">
            <v>9.8771687967911106</v>
          </cell>
        </row>
        <row r="33">
          <cell r="A33" t="str">
            <v>BID 583</v>
          </cell>
          <cell r="B33">
            <v>9.3536742070391909</v>
          </cell>
          <cell r="E33">
            <v>9.3536742070391909</v>
          </cell>
        </row>
        <row r="34">
          <cell r="A34" t="str">
            <v>BID 633</v>
          </cell>
          <cell r="C34">
            <v>11.696879787942299</v>
          </cell>
          <cell r="E34">
            <v>11.696879787942299</v>
          </cell>
        </row>
        <row r="35">
          <cell r="A35" t="str">
            <v>BID 643</v>
          </cell>
          <cell r="B35">
            <v>1.0482864071703399</v>
          </cell>
          <cell r="E35">
            <v>1.0482864071703399</v>
          </cell>
        </row>
        <row r="36">
          <cell r="A36" t="str">
            <v>BID 682</v>
          </cell>
          <cell r="B36">
            <v>10.2785297358744</v>
          </cell>
          <cell r="E36">
            <v>10.2785297358744</v>
          </cell>
        </row>
        <row r="37">
          <cell r="A37" t="str">
            <v>BID 684</v>
          </cell>
          <cell r="B37">
            <v>0.121163808308271</v>
          </cell>
          <cell r="E37">
            <v>0.121163808308271</v>
          </cell>
        </row>
        <row r="38">
          <cell r="A38" t="str">
            <v>BID 733</v>
          </cell>
          <cell r="D38">
            <v>12.366659073953199</v>
          </cell>
          <cell r="E38">
            <v>12.366659073953199</v>
          </cell>
        </row>
        <row r="39">
          <cell r="A39" t="str">
            <v>BID 734</v>
          </cell>
          <cell r="D39">
            <v>14.3779777320162</v>
          </cell>
          <cell r="E39">
            <v>14.3779777320162</v>
          </cell>
        </row>
        <row r="40">
          <cell r="A40" t="str">
            <v>BID 816</v>
          </cell>
          <cell r="D40">
            <v>4.3109434668648907</v>
          </cell>
          <cell r="E40">
            <v>4.3109434668648907</v>
          </cell>
        </row>
        <row r="41">
          <cell r="A41" t="str">
            <v>BID 830</v>
          </cell>
          <cell r="D41">
            <v>0</v>
          </cell>
          <cell r="E41">
            <v>0</v>
          </cell>
        </row>
        <row r="42">
          <cell r="A42" t="str">
            <v>BID 845</v>
          </cell>
          <cell r="B42">
            <v>13.2549598724204</v>
          </cell>
          <cell r="E42">
            <v>13.2549598724204</v>
          </cell>
        </row>
        <row r="43">
          <cell r="A43" t="str">
            <v>BID 857</v>
          </cell>
          <cell r="D43">
            <v>7.8438279988246489</v>
          </cell>
          <cell r="E43">
            <v>7.8438279988246489</v>
          </cell>
        </row>
        <row r="44">
          <cell r="A44" t="str">
            <v>BID 863</v>
          </cell>
          <cell r="B44">
            <v>2.1218089999999998E-2</v>
          </cell>
          <cell r="E44">
            <v>2.1218089999999998E-2</v>
          </cell>
        </row>
        <row r="45">
          <cell r="A45" t="str">
            <v>BID 865</v>
          </cell>
          <cell r="D45">
            <v>36.615205972581101</v>
          </cell>
          <cell r="E45">
            <v>36.615205972581101</v>
          </cell>
        </row>
        <row r="46">
          <cell r="A46" t="str">
            <v>BID 867</v>
          </cell>
          <cell r="B46">
            <v>0.47034197999999999</v>
          </cell>
          <cell r="E46">
            <v>0.47034197999999999</v>
          </cell>
        </row>
        <row r="47">
          <cell r="A47" t="str">
            <v>BID 871</v>
          </cell>
          <cell r="D47">
            <v>13.412447641105199</v>
          </cell>
          <cell r="E47">
            <v>13.412447641105199</v>
          </cell>
        </row>
        <row r="48">
          <cell r="A48" t="str">
            <v>BID 925</v>
          </cell>
          <cell r="D48">
            <v>0.47286607000000003</v>
          </cell>
          <cell r="E48">
            <v>0.47286607000000003</v>
          </cell>
        </row>
        <row r="49">
          <cell r="A49" t="str">
            <v>BID 932</v>
          </cell>
          <cell r="D49">
            <v>0.9375</v>
          </cell>
          <cell r="E49">
            <v>0.9375</v>
          </cell>
        </row>
        <row r="50">
          <cell r="A50" t="str">
            <v>BID 961</v>
          </cell>
          <cell r="D50">
            <v>15.962</v>
          </cell>
          <cell r="E50">
            <v>15.962</v>
          </cell>
        </row>
        <row r="51">
          <cell r="A51" t="str">
            <v>BID CBA</v>
          </cell>
          <cell r="C51">
            <v>0</v>
          </cell>
          <cell r="E51">
            <v>0</v>
          </cell>
        </row>
        <row r="52">
          <cell r="A52" t="str">
            <v>BIHD</v>
          </cell>
          <cell r="B52">
            <v>0.16209092568570801</v>
          </cell>
          <cell r="C52">
            <v>0.16209092568570801</v>
          </cell>
          <cell r="D52">
            <v>0.16209092568570801</v>
          </cell>
          <cell r="E52">
            <v>0.48627277705712402</v>
          </cell>
        </row>
        <row r="53">
          <cell r="A53" t="str">
            <v>BIRF 3280</v>
          </cell>
          <cell r="B53">
            <v>8.4093992100000001</v>
          </cell>
          <cell r="E53">
            <v>8.4093992100000001</v>
          </cell>
        </row>
        <row r="54">
          <cell r="A54" t="str">
            <v>BIRF 3281</v>
          </cell>
          <cell r="C54">
            <v>1.7077424699999999</v>
          </cell>
          <cell r="E54">
            <v>1.7077424699999999</v>
          </cell>
        </row>
        <row r="55">
          <cell r="A55" t="str">
            <v>BIRF 3460</v>
          </cell>
          <cell r="C55">
            <v>0.82952760000000003</v>
          </cell>
          <cell r="E55">
            <v>0.82952760000000003</v>
          </cell>
        </row>
        <row r="56">
          <cell r="A56" t="str">
            <v>BIRF 3520</v>
          </cell>
          <cell r="C56">
            <v>11.223562489999999</v>
          </cell>
          <cell r="E56">
            <v>11.223562489999999</v>
          </cell>
        </row>
        <row r="57">
          <cell r="A57" t="str">
            <v>BIRF 3521</v>
          </cell>
          <cell r="C57">
            <v>6.7789750199999999</v>
          </cell>
          <cell r="E57">
            <v>6.7789750199999999</v>
          </cell>
        </row>
        <row r="58">
          <cell r="A58" t="str">
            <v>BIRF 3558</v>
          </cell>
          <cell r="C58">
            <v>20</v>
          </cell>
          <cell r="E58">
            <v>20</v>
          </cell>
        </row>
        <row r="59">
          <cell r="A59" t="str">
            <v>BIRF 3611</v>
          </cell>
          <cell r="D59">
            <v>16.252800000000001</v>
          </cell>
          <cell r="E59">
            <v>16.252800000000001</v>
          </cell>
        </row>
        <row r="60">
          <cell r="A60" t="str">
            <v>BIRF 3643</v>
          </cell>
          <cell r="C60">
            <v>4.9428882199999995</v>
          </cell>
          <cell r="E60">
            <v>4.9428882199999995</v>
          </cell>
        </row>
        <row r="61">
          <cell r="A61" t="str">
            <v>BIRF 3794</v>
          </cell>
          <cell r="C61">
            <v>8.3864314599999989</v>
          </cell>
          <cell r="E61">
            <v>8.3864314599999989</v>
          </cell>
        </row>
        <row r="62">
          <cell r="A62" t="str">
            <v>BIRF 3860</v>
          </cell>
          <cell r="C62">
            <v>8.7778254899999997</v>
          </cell>
          <cell r="E62">
            <v>8.7778254899999997</v>
          </cell>
        </row>
        <row r="63">
          <cell r="A63" t="str">
            <v>BIRF 3877</v>
          </cell>
          <cell r="B63">
            <v>10.769936490000001</v>
          </cell>
          <cell r="E63">
            <v>10.769936490000001</v>
          </cell>
        </row>
        <row r="64">
          <cell r="A64" t="str">
            <v>BIRF 3921</v>
          </cell>
          <cell r="B64">
            <v>6.447587190000001</v>
          </cell>
          <cell r="E64">
            <v>6.447587190000001</v>
          </cell>
        </row>
        <row r="65">
          <cell r="A65" t="str">
            <v>BIRF 3927</v>
          </cell>
          <cell r="B65">
            <v>1.4013238100000001</v>
          </cell>
          <cell r="E65">
            <v>1.4013238100000001</v>
          </cell>
        </row>
        <row r="66">
          <cell r="A66" t="str">
            <v>BIRF 3960</v>
          </cell>
          <cell r="B66">
            <v>1.1284000000000001</v>
          </cell>
          <cell r="E66">
            <v>1.1284000000000001</v>
          </cell>
        </row>
        <row r="67">
          <cell r="A67" t="str">
            <v>BIRF 3971</v>
          </cell>
          <cell r="C67">
            <v>5.9071754400000005</v>
          </cell>
          <cell r="E67">
            <v>5.9071754400000005</v>
          </cell>
        </row>
        <row r="68">
          <cell r="A68" t="str">
            <v>BIRF 4085</v>
          </cell>
          <cell r="B68">
            <v>0.34183825000000001</v>
          </cell>
          <cell r="E68">
            <v>0.34183825000000001</v>
          </cell>
        </row>
        <row r="69">
          <cell r="A69" t="str">
            <v>BIRF 4131</v>
          </cell>
          <cell r="B69">
            <v>1</v>
          </cell>
          <cell r="E69">
            <v>1</v>
          </cell>
        </row>
        <row r="70">
          <cell r="A70" t="str">
            <v>BIRF 4163</v>
          </cell>
          <cell r="D70">
            <v>6.0148987400000005</v>
          </cell>
          <cell r="E70">
            <v>6.0148987400000005</v>
          </cell>
        </row>
        <row r="71">
          <cell r="A71" t="str">
            <v>BIRF 4168</v>
          </cell>
          <cell r="D71">
            <v>0.74906156999999995</v>
          </cell>
          <cell r="E71">
            <v>0.74906156999999995</v>
          </cell>
        </row>
        <row r="72">
          <cell r="A72" t="str">
            <v>BIRF 4218</v>
          </cell>
          <cell r="C72">
            <v>2.4998999999999998</v>
          </cell>
          <cell r="E72">
            <v>2.4998999999999998</v>
          </cell>
        </row>
        <row r="73">
          <cell r="A73" t="str">
            <v>BIRF 4219</v>
          </cell>
          <cell r="C73">
            <v>3.75</v>
          </cell>
          <cell r="E73">
            <v>3.75</v>
          </cell>
        </row>
        <row r="74">
          <cell r="A74" t="str">
            <v>BIRF 4220</v>
          </cell>
          <cell r="C74">
            <v>1.7499</v>
          </cell>
          <cell r="E74">
            <v>1.7499</v>
          </cell>
        </row>
        <row r="75">
          <cell r="A75" t="str">
            <v>BIRF 4221</v>
          </cell>
          <cell r="C75">
            <v>5</v>
          </cell>
          <cell r="E75">
            <v>5</v>
          </cell>
        </row>
        <row r="76">
          <cell r="A76" t="str">
            <v>BIRF 4281</v>
          </cell>
          <cell r="B76">
            <v>0.28915773</v>
          </cell>
          <cell r="E76">
            <v>0.28915773</v>
          </cell>
        </row>
        <row r="77">
          <cell r="A77" t="str">
            <v>BIRF 4295</v>
          </cell>
          <cell r="C77">
            <v>18.7539646</v>
          </cell>
          <cell r="E77">
            <v>18.7539646</v>
          </cell>
        </row>
        <row r="78">
          <cell r="A78" t="str">
            <v>BIRF 4313</v>
          </cell>
          <cell r="C78">
            <v>5.9256000000000002</v>
          </cell>
          <cell r="E78">
            <v>5.9256000000000002</v>
          </cell>
        </row>
        <row r="79">
          <cell r="A79" t="str">
            <v>BIRF 4314</v>
          </cell>
          <cell r="C79">
            <v>0.1230542</v>
          </cell>
          <cell r="E79">
            <v>0.1230542</v>
          </cell>
        </row>
        <row r="80">
          <cell r="A80" t="str">
            <v>BIRF 4398</v>
          </cell>
          <cell r="B80">
            <v>2.2892915299999999</v>
          </cell>
          <cell r="E80">
            <v>2.2892915299999999</v>
          </cell>
        </row>
        <row r="81">
          <cell r="A81" t="str">
            <v>BIRF 4405-1</v>
          </cell>
          <cell r="B81">
            <v>0</v>
          </cell>
          <cell r="E81">
            <v>0</v>
          </cell>
        </row>
        <row r="82">
          <cell r="A82" t="str">
            <v>BIRF 4459</v>
          </cell>
          <cell r="B82">
            <v>0.5</v>
          </cell>
          <cell r="E82">
            <v>0.5</v>
          </cell>
        </row>
        <row r="83">
          <cell r="A83" t="str">
            <v>BIRF 4472</v>
          </cell>
          <cell r="D83">
            <v>1.6000000000000001E-3</v>
          </cell>
          <cell r="E83">
            <v>1.6000000000000001E-3</v>
          </cell>
        </row>
        <row r="84">
          <cell r="A84" t="str">
            <v>BIRF 4578</v>
          </cell>
          <cell r="B84">
            <v>0</v>
          </cell>
          <cell r="E84">
            <v>0</v>
          </cell>
        </row>
        <row r="85">
          <cell r="A85" t="str">
            <v>BIRF 4580</v>
          </cell>
          <cell r="D85">
            <v>0</v>
          </cell>
          <cell r="E85">
            <v>0</v>
          </cell>
        </row>
        <row r="86">
          <cell r="A86" t="str">
            <v>BIRF 4585</v>
          </cell>
          <cell r="B86">
            <v>0</v>
          </cell>
          <cell r="E86">
            <v>0</v>
          </cell>
        </row>
        <row r="87">
          <cell r="A87" t="str">
            <v>BIRF 4586</v>
          </cell>
          <cell r="B87">
            <v>0</v>
          </cell>
          <cell r="E87">
            <v>0</v>
          </cell>
        </row>
        <row r="88">
          <cell r="A88" t="str">
            <v>BIRF 4640</v>
          </cell>
          <cell r="B88">
            <v>0</v>
          </cell>
          <cell r="E88">
            <v>0</v>
          </cell>
        </row>
        <row r="89">
          <cell r="A89" t="str">
            <v>BIRF 7157</v>
          </cell>
          <cell r="B89">
            <v>0</v>
          </cell>
          <cell r="E89">
            <v>0</v>
          </cell>
        </row>
        <row r="90">
          <cell r="A90" t="str">
            <v>BIRF 7199</v>
          </cell>
          <cell r="B90">
            <v>0</v>
          </cell>
          <cell r="E90">
            <v>0</v>
          </cell>
        </row>
        <row r="91">
          <cell r="A91" t="str">
            <v>BNA/ANDE</v>
          </cell>
          <cell r="B91">
            <v>60.464159000000002</v>
          </cell>
          <cell r="E91">
            <v>60.464159000000002</v>
          </cell>
        </row>
        <row r="92">
          <cell r="A92" t="str">
            <v>BNA/ATC</v>
          </cell>
          <cell r="C92">
            <v>0.27286049163661197</v>
          </cell>
          <cell r="E92">
            <v>0.27286049163661197</v>
          </cell>
        </row>
        <row r="93">
          <cell r="A93" t="str">
            <v>BNA/PAMI</v>
          </cell>
          <cell r="B93">
            <v>1.4694549619005661</v>
          </cell>
          <cell r="C93">
            <v>1.4694549619005661</v>
          </cell>
          <cell r="D93">
            <v>1.4694549619005661</v>
          </cell>
          <cell r="E93">
            <v>4.4083648857016984</v>
          </cell>
        </row>
        <row r="94">
          <cell r="A94" t="str">
            <v>BNA/PROVLP</v>
          </cell>
          <cell r="B94">
            <v>0</v>
          </cell>
          <cell r="E94">
            <v>0</v>
          </cell>
        </row>
        <row r="95">
          <cell r="A95" t="str">
            <v>BNA/PROVLR</v>
          </cell>
          <cell r="B95">
            <v>0.16384299999999999</v>
          </cell>
          <cell r="E95">
            <v>0.16384299999999999</v>
          </cell>
        </row>
        <row r="96">
          <cell r="A96" t="str">
            <v>BNA/REST</v>
          </cell>
          <cell r="D96">
            <v>41.201168793953002</v>
          </cell>
          <cell r="E96">
            <v>41.201168793953002</v>
          </cell>
        </row>
        <row r="97">
          <cell r="A97" t="str">
            <v>BNA/SALUD</v>
          </cell>
          <cell r="D97">
            <v>6.3536558181818226</v>
          </cell>
          <cell r="E97">
            <v>6.3536558181818226</v>
          </cell>
        </row>
        <row r="98">
          <cell r="A98" t="str">
            <v>BNA/TESORO/BCO</v>
          </cell>
          <cell r="B98">
            <v>0.57523065078832603</v>
          </cell>
          <cell r="C98">
            <v>8.9589279090909107E-2</v>
          </cell>
          <cell r="E98">
            <v>0.66481992987923511</v>
          </cell>
        </row>
        <row r="99">
          <cell r="A99" t="str">
            <v>BNLH/PROVMI</v>
          </cell>
          <cell r="C99">
            <v>0.32500000000000001</v>
          </cell>
          <cell r="E99">
            <v>0.32500000000000001</v>
          </cell>
        </row>
        <row r="100">
          <cell r="A100" t="str">
            <v>BOGAR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</row>
        <row r="101">
          <cell r="A101" t="str">
            <v>BONOS/PROVSJ</v>
          </cell>
          <cell r="D101">
            <v>56.781617635061266</v>
          </cell>
          <cell r="E101">
            <v>56.781617635061266</v>
          </cell>
        </row>
        <row r="102">
          <cell r="A102" t="str">
            <v>BP05/B400</v>
          </cell>
          <cell r="C102">
            <v>0</v>
          </cell>
          <cell r="D102">
            <v>0</v>
          </cell>
          <cell r="E102">
            <v>0</v>
          </cell>
        </row>
        <row r="103">
          <cell r="A103" t="str">
            <v>BP06/B450-Fid1</v>
          </cell>
          <cell r="C103">
            <v>0</v>
          </cell>
          <cell r="D103">
            <v>0</v>
          </cell>
          <cell r="E103">
            <v>0</v>
          </cell>
        </row>
        <row r="104">
          <cell r="A104" t="str">
            <v>BP06/B450-Fid3</v>
          </cell>
          <cell r="C104">
            <v>0</v>
          </cell>
          <cell r="E104">
            <v>0</v>
          </cell>
        </row>
        <row r="105">
          <cell r="A105" t="str">
            <v>BP06/B450-Fid4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BP06/E580</v>
          </cell>
          <cell r="B106">
            <v>0</v>
          </cell>
          <cell r="C106">
            <v>0</v>
          </cell>
          <cell r="D106">
            <v>0.91522595534126294</v>
          </cell>
          <cell r="E106">
            <v>0.91522595534126294</v>
          </cell>
        </row>
        <row r="107">
          <cell r="A107" t="str">
            <v>BP07/B450</v>
          </cell>
          <cell r="B107">
            <v>0</v>
          </cell>
          <cell r="C107">
            <v>0</v>
          </cell>
          <cell r="E107">
            <v>0</v>
          </cell>
        </row>
        <row r="108">
          <cell r="A108" t="str">
            <v>BRA/TESORO</v>
          </cell>
          <cell r="C108">
            <v>0.15316454000000002</v>
          </cell>
          <cell r="E108">
            <v>0.15316454000000002</v>
          </cell>
        </row>
        <row r="109">
          <cell r="A109" t="str">
            <v>BRA/YACYRETA</v>
          </cell>
          <cell r="B109">
            <v>0.37690336000000002</v>
          </cell>
          <cell r="C109">
            <v>0.9121705699999999</v>
          </cell>
          <cell r="D109">
            <v>0.15270242000000001</v>
          </cell>
          <cell r="E109">
            <v>1.4417763499999998</v>
          </cell>
        </row>
        <row r="110">
          <cell r="A110" t="str">
            <v>BT03Flot</v>
          </cell>
          <cell r="B110">
            <v>0.05</v>
          </cell>
          <cell r="E110">
            <v>0.05</v>
          </cell>
        </row>
        <row r="111">
          <cell r="A111" t="str">
            <v>BT05</v>
          </cell>
          <cell r="C111">
            <v>0</v>
          </cell>
          <cell r="E111">
            <v>0</v>
          </cell>
        </row>
        <row r="112">
          <cell r="A112" t="str">
            <v>BT06</v>
          </cell>
          <cell r="C112">
            <v>0</v>
          </cell>
          <cell r="E112">
            <v>0</v>
          </cell>
        </row>
        <row r="113">
          <cell r="A113" t="str">
            <v>CHINA/EJERCITO</v>
          </cell>
          <cell r="D113">
            <v>0.33333334999999997</v>
          </cell>
          <cell r="E113">
            <v>0.33333334999999997</v>
          </cell>
        </row>
        <row r="114">
          <cell r="A114" t="str">
            <v>CITILA/RELEXT</v>
          </cell>
          <cell r="B114">
            <v>3.4522699999999999E-3</v>
          </cell>
          <cell r="C114">
            <v>3.1875700000000002E-3</v>
          </cell>
          <cell r="D114">
            <v>3.4899000000000002E-3</v>
          </cell>
          <cell r="E114">
            <v>1.012974E-2</v>
          </cell>
        </row>
        <row r="115">
          <cell r="A115" t="str">
            <v>CLPARIS</v>
          </cell>
          <cell r="C115">
            <v>130.06028409669068</v>
          </cell>
          <cell r="D115">
            <v>0</v>
          </cell>
          <cell r="E115">
            <v>130.06028409669068</v>
          </cell>
        </row>
        <row r="116">
          <cell r="A116" t="str">
            <v>DBF/CONEA</v>
          </cell>
          <cell r="D116">
            <v>4.5463710359408003</v>
          </cell>
          <cell r="E116">
            <v>4.5463710359408003</v>
          </cell>
        </row>
        <row r="117">
          <cell r="A117" t="str">
            <v>DISD</v>
          </cell>
          <cell r="C117">
            <v>0</v>
          </cell>
          <cell r="E117">
            <v>0</v>
          </cell>
        </row>
        <row r="118">
          <cell r="A118" t="str">
            <v>DISDDM</v>
          </cell>
          <cell r="C118">
            <v>0</v>
          </cell>
          <cell r="E118">
            <v>0</v>
          </cell>
        </row>
        <row r="119">
          <cell r="A119" t="str">
            <v>EEUU/TESORO</v>
          </cell>
          <cell r="D119">
            <v>0</v>
          </cell>
          <cell r="E119">
            <v>0</v>
          </cell>
        </row>
        <row r="120">
          <cell r="A120" t="str">
            <v>EIB/VIALIDAD</v>
          </cell>
          <cell r="D120">
            <v>1.18133942</v>
          </cell>
          <cell r="E120">
            <v>1.18133942</v>
          </cell>
        </row>
        <row r="121">
          <cell r="A121" t="str">
            <v>EL/DEM-55</v>
          </cell>
          <cell r="C121">
            <v>0</v>
          </cell>
          <cell r="E121">
            <v>0</v>
          </cell>
        </row>
        <row r="122">
          <cell r="A122" t="str">
            <v>EL/DEM-72</v>
          </cell>
          <cell r="B122">
            <v>0</v>
          </cell>
          <cell r="E122">
            <v>0</v>
          </cell>
        </row>
        <row r="123">
          <cell r="A123" t="str">
            <v>EL/DEM-86</v>
          </cell>
          <cell r="C123">
            <v>0</v>
          </cell>
          <cell r="E123">
            <v>0</v>
          </cell>
        </row>
        <row r="124">
          <cell r="A124" t="str">
            <v>EL/EUR-104</v>
          </cell>
          <cell r="D124">
            <v>497.45056585001896</v>
          </cell>
          <cell r="E124">
            <v>497.45056585001896</v>
          </cell>
        </row>
        <row r="125">
          <cell r="A125" t="str">
            <v>EL/EUR-106</v>
          </cell>
          <cell r="D125">
            <v>248.72528292500903</v>
          </cell>
          <cell r="E125">
            <v>248.72528292500903</v>
          </cell>
        </row>
        <row r="126">
          <cell r="A126" t="str">
            <v>EL/EUR-109</v>
          </cell>
          <cell r="B126">
            <v>621.81320731252299</v>
          </cell>
          <cell r="E126">
            <v>621.81320731252299</v>
          </cell>
        </row>
        <row r="127">
          <cell r="A127" t="str">
            <v>EL/ITL-77</v>
          </cell>
          <cell r="B127">
            <v>0</v>
          </cell>
          <cell r="E127">
            <v>0</v>
          </cell>
        </row>
        <row r="128">
          <cell r="A128" t="str">
            <v>EL/USD-79</v>
          </cell>
          <cell r="B128">
            <v>0</v>
          </cell>
          <cell r="E128">
            <v>0</v>
          </cell>
        </row>
        <row r="129">
          <cell r="A129" t="str">
            <v>EN/YACYRETA</v>
          </cell>
          <cell r="C129">
            <v>0.39573040999999998</v>
          </cell>
          <cell r="D129">
            <v>5.1610099999999999E-2</v>
          </cell>
          <cell r="E129">
            <v>0.44734050999999997</v>
          </cell>
        </row>
        <row r="130">
          <cell r="A130" t="str">
            <v>EXIMUS/YACYRETA</v>
          </cell>
          <cell r="C130">
            <v>11.608162530000001</v>
          </cell>
          <cell r="E130">
            <v>11.608162530000001</v>
          </cell>
        </row>
        <row r="131">
          <cell r="A131" t="str">
            <v>FERRO</v>
          </cell>
          <cell r="B131">
            <v>0</v>
          </cell>
          <cell r="E131">
            <v>0</v>
          </cell>
        </row>
        <row r="132">
          <cell r="A132" t="str">
            <v>FIDA 225</v>
          </cell>
          <cell r="D132">
            <v>0.45182378854625604</v>
          </cell>
          <cell r="E132">
            <v>0.45182378854625604</v>
          </cell>
        </row>
        <row r="133">
          <cell r="A133" t="str">
            <v>FIDA 417</v>
          </cell>
          <cell r="D133">
            <v>5.1386343612334802E-2</v>
          </cell>
          <cell r="E133">
            <v>5.1386343612334802E-2</v>
          </cell>
        </row>
        <row r="134">
          <cell r="A134" t="str">
            <v>FIDA 514</v>
          </cell>
          <cell r="D134">
            <v>2.8472834067547702E-5</v>
          </cell>
          <cell r="E134">
            <v>2.8472834067547702E-5</v>
          </cell>
        </row>
        <row r="135">
          <cell r="A135" t="str">
            <v>FKUW/PROVSF</v>
          </cell>
          <cell r="D135">
            <v>1.0770191316146498</v>
          </cell>
          <cell r="E135">
            <v>1.0770191316146498</v>
          </cell>
        </row>
        <row r="136">
          <cell r="A136" t="str">
            <v>FMI 2000</v>
          </cell>
          <cell r="C136">
            <v>0</v>
          </cell>
          <cell r="D136">
            <v>291.45190895741598</v>
          </cell>
          <cell r="E136">
            <v>291.45190895741598</v>
          </cell>
        </row>
        <row r="137">
          <cell r="A137" t="str">
            <v>FMI 2000/SRF</v>
          </cell>
          <cell r="B137">
            <v>140.32856093979402</v>
          </cell>
          <cell r="C137">
            <v>140.32856093979402</v>
          </cell>
          <cell r="D137">
            <v>140.32856093979402</v>
          </cell>
          <cell r="E137">
            <v>420.98568281938208</v>
          </cell>
        </row>
        <row r="138">
          <cell r="A138" t="str">
            <v>FMI 2003</v>
          </cell>
          <cell r="C138">
            <v>0</v>
          </cell>
          <cell r="E138">
            <v>0</v>
          </cell>
        </row>
        <row r="139">
          <cell r="A139" t="str">
            <v>FMI 2003 II</v>
          </cell>
          <cell r="C139">
            <v>0</v>
          </cell>
          <cell r="E139">
            <v>0</v>
          </cell>
        </row>
        <row r="140">
          <cell r="A140" t="str">
            <v>FMI 92</v>
          </cell>
          <cell r="B140">
            <v>94.046744493392097</v>
          </cell>
          <cell r="C140">
            <v>0</v>
          </cell>
          <cell r="D140">
            <v>31.3488737151248</v>
          </cell>
          <cell r="E140">
            <v>125.39561820851689</v>
          </cell>
        </row>
        <row r="141">
          <cell r="A141" t="str">
            <v>FON/TESORO</v>
          </cell>
          <cell r="B141">
            <v>0.80051753438443496</v>
          </cell>
          <cell r="C141">
            <v>0.89892259308956701</v>
          </cell>
          <cell r="D141">
            <v>1.832118557531029</v>
          </cell>
          <cell r="E141">
            <v>3.5315586850050309</v>
          </cell>
        </row>
        <row r="142">
          <cell r="A142" t="str">
            <v>FONP 06/94</v>
          </cell>
          <cell r="B142">
            <v>0</v>
          </cell>
          <cell r="E142">
            <v>0</v>
          </cell>
        </row>
        <row r="143">
          <cell r="A143" t="str">
            <v>FONP 10/96</v>
          </cell>
          <cell r="C143">
            <v>0</v>
          </cell>
          <cell r="E143">
            <v>0</v>
          </cell>
        </row>
        <row r="144">
          <cell r="A144" t="str">
            <v>FUB/RELEXT</v>
          </cell>
          <cell r="B144">
            <v>1.75742E-3</v>
          </cell>
          <cell r="C144">
            <v>1.03779E-3</v>
          </cell>
          <cell r="D144">
            <v>2.2610500000000001E-3</v>
          </cell>
          <cell r="E144">
            <v>5.0562599999999999E-3</v>
          </cell>
        </row>
        <row r="145">
          <cell r="A145" t="str">
            <v>HISP/VIALIDAD</v>
          </cell>
          <cell r="D145">
            <v>0.34592285</v>
          </cell>
          <cell r="E145">
            <v>0.34592285</v>
          </cell>
        </row>
        <row r="146">
          <cell r="A146" t="str">
            <v>ICE/BANADE</v>
          </cell>
          <cell r="D146">
            <v>0.92688078000000007</v>
          </cell>
          <cell r="E146">
            <v>0.92688078000000007</v>
          </cell>
        </row>
        <row r="147">
          <cell r="A147" t="str">
            <v>ICE/CORTE</v>
          </cell>
          <cell r="B147">
            <v>0</v>
          </cell>
          <cell r="E147">
            <v>0</v>
          </cell>
        </row>
        <row r="148">
          <cell r="A148" t="str">
            <v>ICE/MCBA</v>
          </cell>
          <cell r="D148">
            <v>0.35395259000000001</v>
          </cell>
          <cell r="E148">
            <v>0.35395259000000001</v>
          </cell>
        </row>
        <row r="149">
          <cell r="A149" t="str">
            <v>ICE/PREFEC</v>
          </cell>
          <cell r="D149">
            <v>0</v>
          </cell>
          <cell r="E149">
            <v>0</v>
          </cell>
        </row>
        <row r="150">
          <cell r="A150" t="str">
            <v>ICE/PROVCB</v>
          </cell>
          <cell r="B150">
            <v>0</v>
          </cell>
          <cell r="E150">
            <v>0</v>
          </cell>
        </row>
        <row r="151">
          <cell r="A151" t="str">
            <v>ICE/SALUD</v>
          </cell>
          <cell r="C151">
            <v>0</v>
          </cell>
          <cell r="E151">
            <v>0</v>
          </cell>
        </row>
        <row r="152">
          <cell r="A152" t="str">
            <v>ICO/CBA</v>
          </cell>
          <cell r="B152">
            <v>0</v>
          </cell>
          <cell r="E152">
            <v>0</v>
          </cell>
        </row>
        <row r="153">
          <cell r="A153" t="str">
            <v>ICO/SALUD</v>
          </cell>
          <cell r="B153">
            <v>0</v>
          </cell>
          <cell r="E153">
            <v>0</v>
          </cell>
        </row>
        <row r="154">
          <cell r="A154" t="str">
            <v>IRB/RELEXT</v>
          </cell>
          <cell r="D154">
            <v>3.4973635120009901E-3</v>
          </cell>
          <cell r="E154">
            <v>3.4973635120009901E-3</v>
          </cell>
        </row>
        <row r="155">
          <cell r="A155" t="str">
            <v>JBIC/HIDRONOR</v>
          </cell>
          <cell r="C155">
            <v>2.4187636363636398</v>
          </cell>
          <cell r="E155">
            <v>2.4187636363636398</v>
          </cell>
        </row>
        <row r="156">
          <cell r="A156" t="str">
            <v>JBIC/TESORO</v>
          </cell>
          <cell r="B156">
            <v>71.524636363636333</v>
          </cell>
          <cell r="E156">
            <v>71.524636363636333</v>
          </cell>
        </row>
        <row r="157">
          <cell r="A157" t="str">
            <v>JBIC/YACYRETA</v>
          </cell>
          <cell r="C157">
            <v>3.8513625818181803</v>
          </cell>
          <cell r="D157">
            <v>10.215881818181799</v>
          </cell>
          <cell r="E157">
            <v>14.067244399999979</v>
          </cell>
        </row>
        <row r="158">
          <cell r="A158" t="str">
            <v>KFW/INTI</v>
          </cell>
          <cell r="D158">
            <v>0.29430189031215037</v>
          </cell>
          <cell r="E158">
            <v>0.29430189031215037</v>
          </cell>
        </row>
        <row r="159">
          <cell r="A159" t="str">
            <v>KFW/YACYRETA</v>
          </cell>
          <cell r="C159">
            <v>0.35306358661858001</v>
          </cell>
          <cell r="E159">
            <v>0.35306358661858001</v>
          </cell>
        </row>
        <row r="160">
          <cell r="A160" t="str">
            <v>MEDIO/BANADE</v>
          </cell>
          <cell r="B160">
            <v>4.7890355925879904</v>
          </cell>
          <cell r="C160">
            <v>2.2414534137545101</v>
          </cell>
          <cell r="D160">
            <v>2.06766703146375</v>
          </cell>
          <cell r="E160">
            <v>9.0981560378062518</v>
          </cell>
        </row>
        <row r="161">
          <cell r="A161" t="str">
            <v>MEDIO/BCRA</v>
          </cell>
          <cell r="B161">
            <v>1.4385553799999999</v>
          </cell>
          <cell r="E161">
            <v>1.4385553799999999</v>
          </cell>
        </row>
        <row r="162">
          <cell r="A162" t="str">
            <v>MEDIO/HIDRONOR</v>
          </cell>
          <cell r="B162">
            <v>6.7370899141897797E-2</v>
          </cell>
          <cell r="E162">
            <v>6.7370899141897797E-2</v>
          </cell>
        </row>
        <row r="163">
          <cell r="A163" t="str">
            <v>MEDIO/JUSTICIA</v>
          </cell>
          <cell r="C163">
            <v>5.6662050000000005E-2</v>
          </cell>
          <cell r="E163">
            <v>5.6662050000000005E-2</v>
          </cell>
        </row>
        <row r="164">
          <cell r="A164" t="str">
            <v>MEDIO/NASA</v>
          </cell>
          <cell r="C164">
            <v>0.24820787215520498</v>
          </cell>
          <cell r="E164">
            <v>0.24820787215520498</v>
          </cell>
        </row>
        <row r="165">
          <cell r="A165" t="str">
            <v>MEDIO/PROVBA</v>
          </cell>
          <cell r="D165">
            <v>0.49045932097997802</v>
          </cell>
          <cell r="E165">
            <v>0.49045932097997802</v>
          </cell>
        </row>
        <row r="166">
          <cell r="A166" t="str">
            <v>MEDIO/SALUD</v>
          </cell>
          <cell r="C166">
            <v>0.59457552543215997</v>
          </cell>
          <cell r="E166">
            <v>0.59457552543215997</v>
          </cell>
        </row>
        <row r="167">
          <cell r="A167" t="str">
            <v>OCMO</v>
          </cell>
          <cell r="C167">
            <v>0.28523061779265702</v>
          </cell>
          <cell r="E167">
            <v>0.28523061779265702</v>
          </cell>
        </row>
        <row r="168">
          <cell r="A168" t="str">
            <v>P BG01/03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</row>
        <row r="169">
          <cell r="A169" t="str">
            <v>P BG04/06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</row>
        <row r="170">
          <cell r="A170" t="str">
            <v>P BG05/17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</row>
        <row r="171">
          <cell r="A171" t="str">
            <v>P BG06/27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</row>
        <row r="172">
          <cell r="A172" t="str">
            <v>P BG07/05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P BG08/19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BG09/09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BG10/20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BG11/10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BG12/15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BG13/30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BG14/31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BG15/12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BG16/08$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BG17/08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BIHD</v>
          </cell>
          <cell r="B183">
            <v>0</v>
          </cell>
          <cell r="C183">
            <v>0</v>
          </cell>
          <cell r="D183">
            <v>3.71991103333496E-3</v>
          </cell>
          <cell r="E183">
            <v>3.71991103333496E-3</v>
          </cell>
        </row>
        <row r="184">
          <cell r="A184" t="str">
            <v>P BP02/B300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BP02/E330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BP02/E400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BP02/E580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BP02/E580-II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BP03/B405 (Radar I)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BP03/B405 (Radar II)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BP04/E435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BP05/B400 (Hexagon IV)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BP06/B450 (Radar III)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BP06/B450 (Radar IV)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BP06/E580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BP07/B450 (Celtic I)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BP07/B450 (Celtic II)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BT02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BT03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BT03Flot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BT04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P BT05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BT06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BT2006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P BT27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BX92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P DC$</v>
          </cell>
          <cell r="B207">
            <v>0</v>
          </cell>
          <cell r="C207">
            <v>0</v>
          </cell>
          <cell r="D207">
            <v>0.33070961422341499</v>
          </cell>
          <cell r="E207">
            <v>0.33070961422341499</v>
          </cell>
        </row>
        <row r="208">
          <cell r="A208" t="str">
            <v>P EL/ARP-61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P EL/ARP-68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P EL/USD-74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</row>
        <row r="211">
          <cell r="A211" t="str">
            <v>P EL/USD-79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</row>
        <row r="212">
          <cell r="A212" t="str">
            <v>P EL/USD-91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</row>
        <row r="213">
          <cell r="A213" t="str">
            <v>P FRB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P PFIXSI (Hexagon II)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</row>
        <row r="215">
          <cell r="A215" t="str">
            <v>P PFIXSII (Hexagon III)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P PRE3</v>
          </cell>
          <cell r="B216">
            <v>0</v>
          </cell>
          <cell r="C216">
            <v>0</v>
          </cell>
          <cell r="D216">
            <v>0.29461658503857802</v>
          </cell>
          <cell r="E216">
            <v>0.29461658503857802</v>
          </cell>
        </row>
        <row r="217">
          <cell r="A217" t="str">
            <v>P PRE4</v>
          </cell>
          <cell r="B217">
            <v>0</v>
          </cell>
          <cell r="C217">
            <v>0</v>
          </cell>
          <cell r="D217">
            <v>6.1829945328944174</v>
          </cell>
          <cell r="E217">
            <v>6.1829945328944174</v>
          </cell>
        </row>
        <row r="218">
          <cell r="A218" t="str">
            <v>P PRO1</v>
          </cell>
          <cell r="B218">
            <v>0</v>
          </cell>
          <cell r="C218">
            <v>0</v>
          </cell>
          <cell r="D218">
            <v>2.32774550486414</v>
          </cell>
          <cell r="E218">
            <v>2.32774550486414</v>
          </cell>
        </row>
        <row r="219">
          <cell r="A219" t="str">
            <v>P PRO10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</row>
        <row r="220">
          <cell r="A220" t="str">
            <v>P PRO2</v>
          </cell>
          <cell r="B220">
            <v>0</v>
          </cell>
          <cell r="C220">
            <v>0</v>
          </cell>
          <cell r="D220">
            <v>1.4055830661478004</v>
          </cell>
          <cell r="E220">
            <v>1.4055830661478004</v>
          </cell>
        </row>
        <row r="221">
          <cell r="A221" t="str">
            <v>P PRO3</v>
          </cell>
          <cell r="B221">
            <v>0</v>
          </cell>
          <cell r="C221">
            <v>0</v>
          </cell>
          <cell r="D221">
            <v>4.3835860449513604E-3</v>
          </cell>
          <cell r="E221">
            <v>4.3835860449513604E-3</v>
          </cell>
        </row>
        <row r="222">
          <cell r="A222" t="str">
            <v>P PRO4</v>
          </cell>
          <cell r="B222">
            <v>0</v>
          </cell>
          <cell r="C222">
            <v>2.1077174655718158</v>
          </cell>
          <cell r="D222">
            <v>2.1261411524874747</v>
          </cell>
          <cell r="E222">
            <v>4.2338586180592905</v>
          </cell>
        </row>
        <row r="223">
          <cell r="A223" t="str">
            <v>P PRO5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</row>
        <row r="224">
          <cell r="A224" t="str">
            <v>P PRO6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</row>
        <row r="225">
          <cell r="A225" t="str">
            <v>P PRO9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</row>
        <row r="226">
          <cell r="A226" t="str">
            <v>PAGARÉS</v>
          </cell>
          <cell r="B226">
            <v>0</v>
          </cell>
          <cell r="C226">
            <v>0</v>
          </cell>
          <cell r="D226">
            <v>0.41284454186858599</v>
          </cell>
          <cell r="E226">
            <v>0.41284454186858599</v>
          </cell>
        </row>
        <row r="227">
          <cell r="A227" t="str">
            <v>PAR</v>
          </cell>
          <cell r="C227">
            <v>0</v>
          </cell>
          <cell r="E227">
            <v>0</v>
          </cell>
        </row>
        <row r="228">
          <cell r="A228" t="str">
            <v>PARDM</v>
          </cell>
          <cell r="C228">
            <v>0</v>
          </cell>
          <cell r="E228">
            <v>0</v>
          </cell>
        </row>
        <row r="229">
          <cell r="A229" t="str">
            <v>PRE4</v>
          </cell>
          <cell r="B229">
            <v>6.9231000000000001E-2</v>
          </cell>
          <cell r="E229">
            <v>6.9231000000000001E-2</v>
          </cell>
        </row>
        <row r="230">
          <cell r="A230" t="str">
            <v>PRO1</v>
          </cell>
          <cell r="B230">
            <v>0.56207800402549501</v>
          </cell>
          <cell r="C230">
            <v>0.56207800067091607</v>
          </cell>
          <cell r="D230">
            <v>0.56207800067091607</v>
          </cell>
          <cell r="E230">
            <v>1.686234005367327</v>
          </cell>
        </row>
        <row r="231">
          <cell r="A231" t="str">
            <v>PRO10</v>
          </cell>
          <cell r="B231">
            <v>2.5060360522014498</v>
          </cell>
          <cell r="E231">
            <v>2.5060360522014498</v>
          </cell>
        </row>
        <row r="232">
          <cell r="A232" t="str">
            <v>PRO2</v>
          </cell>
          <cell r="B232">
            <v>5.1671101970904099</v>
          </cell>
          <cell r="C232">
            <v>4.2007059370904098</v>
          </cell>
          <cell r="D232">
            <v>4.2007059370904098</v>
          </cell>
          <cell r="E232">
            <v>13.56852207127123</v>
          </cell>
        </row>
        <row r="233">
          <cell r="A233" t="str">
            <v>PRO3</v>
          </cell>
          <cell r="B233">
            <v>8.2578034216705801E-2</v>
          </cell>
          <cell r="C233">
            <v>8.2578034216705801E-2</v>
          </cell>
          <cell r="D233">
            <v>8.2578034216705801E-2</v>
          </cell>
          <cell r="E233">
            <v>0.24773410265011742</v>
          </cell>
        </row>
        <row r="234">
          <cell r="A234" t="str">
            <v>PRO4</v>
          </cell>
          <cell r="B234">
            <v>7.3620066644655502</v>
          </cell>
          <cell r="C234">
            <v>5.4688883244655493</v>
          </cell>
          <cell r="D234">
            <v>5.4688883244655493</v>
          </cell>
          <cell r="E234">
            <v>18.299783313396649</v>
          </cell>
        </row>
        <row r="235">
          <cell r="A235" t="str">
            <v>PRO5</v>
          </cell>
          <cell r="B235">
            <v>4.4909709761824894</v>
          </cell>
          <cell r="E235">
            <v>4.4909709761824894</v>
          </cell>
        </row>
        <row r="236">
          <cell r="A236" t="str">
            <v>PRO6</v>
          </cell>
          <cell r="B236">
            <v>18.405631173687901</v>
          </cell>
          <cell r="E236">
            <v>18.405631173687901</v>
          </cell>
        </row>
        <row r="237">
          <cell r="A237" t="str">
            <v>PRO7</v>
          </cell>
          <cell r="B237">
            <v>1.0911717411522801</v>
          </cell>
          <cell r="C237">
            <v>1.0884397843343598</v>
          </cell>
          <cell r="D237">
            <v>1.0884397843343598</v>
          </cell>
          <cell r="E237">
            <v>3.2680513098209998</v>
          </cell>
        </row>
        <row r="238">
          <cell r="A238" t="str">
            <v>PRO9</v>
          </cell>
          <cell r="B238">
            <v>1.7757340623951701</v>
          </cell>
          <cell r="E238">
            <v>1.7757340623951701</v>
          </cell>
        </row>
        <row r="239">
          <cell r="A239" t="str">
            <v>SABA/INTGM</v>
          </cell>
          <cell r="C239">
            <v>0.31119439000000004</v>
          </cell>
          <cell r="D239">
            <v>0.20549990000000001</v>
          </cell>
          <cell r="E239">
            <v>0.51669429</v>
          </cell>
        </row>
        <row r="240">
          <cell r="A240" t="str">
            <v>SUD/YACYRETA</v>
          </cell>
          <cell r="B240">
            <v>0.38969410999999998</v>
          </cell>
          <cell r="D240">
            <v>0.38969410999999998</v>
          </cell>
          <cell r="E240">
            <v>0.77938821999999996</v>
          </cell>
        </row>
        <row r="241">
          <cell r="A241" t="str">
            <v>TECH/MOSP</v>
          </cell>
          <cell r="C241">
            <v>4.4779670000000001E-2</v>
          </cell>
          <cell r="D241">
            <v>0.27087187000000001</v>
          </cell>
          <cell r="E241">
            <v>0.31565154000000001</v>
          </cell>
        </row>
        <row r="242">
          <cell r="A242" t="str">
            <v>VARIOS/PAMI</v>
          </cell>
          <cell r="B242">
            <v>29.007519812143542</v>
          </cell>
          <cell r="E242">
            <v>29.007519812143542</v>
          </cell>
        </row>
        <row r="243">
          <cell r="A243" t="str">
            <v>WBC/RELEXT</v>
          </cell>
          <cell r="B243">
            <v>1.2744649876255641E-3</v>
          </cell>
          <cell r="C243">
            <v>1.6251637792982971E-3</v>
          </cell>
          <cell r="D243">
            <v>1.8604600378512122E-3</v>
          </cell>
          <cell r="E243">
            <v>4.7600888047750738E-3</v>
          </cell>
        </row>
        <row r="244">
          <cell r="A244" t="str">
            <v>ZCBMF04</v>
          </cell>
          <cell r="B244">
            <v>249.15231978999998</v>
          </cell>
          <cell r="E244">
            <v>249.15231978999998</v>
          </cell>
        </row>
        <row r="245">
          <cell r="A245" t="str">
            <v>#N/A</v>
          </cell>
          <cell r="B245">
            <v>0.87562398188527368</v>
          </cell>
          <cell r="C245">
            <v>0.79407084535390815</v>
          </cell>
          <cell r="D245">
            <v>0.79407084535390815</v>
          </cell>
          <cell r="E245">
            <v>2.4637656725930901</v>
          </cell>
        </row>
        <row r="246">
          <cell r="A246" t="str">
            <v>Total general</v>
          </cell>
          <cell r="B246">
            <v>1660.1412923740272</v>
          </cell>
          <cell r="C246">
            <v>642.10118868918664</v>
          </cell>
          <cell r="D246">
            <v>2011.0115993126205</v>
          </cell>
          <cell r="E246">
            <v>4313.2540803758347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 IV2006"/>
      <sheetName val="INT IV 2006"/>
      <sheetName val="KAP2007"/>
      <sheetName val="INT 2007"/>
      <sheetName val="KAP 2008"/>
      <sheetName val="INT. 2008"/>
      <sheetName val="KAP 2009"/>
      <sheetName val="INT2009"/>
      <sheetName val="KAP2010"/>
      <sheetName val="INT2010"/>
      <sheetName val="KAP RESTO"/>
      <sheetName val="INT. RESTO"/>
      <sheetName val="Provincias"/>
      <sheetName val="Por moneda"/>
      <sheetName val="Organismos"/>
      <sheetName val="Cuadro 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A4" t="str">
            <v>DNCI</v>
          </cell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2009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</row>
        <row r="6">
          <cell r="A6">
            <v>0</v>
          </cell>
          <cell r="D6">
            <v>0</v>
          </cell>
          <cell r="J6">
            <v>0</v>
          </cell>
          <cell r="N6">
            <v>0</v>
          </cell>
        </row>
        <row r="7">
          <cell r="A7" t="str">
            <v>AVAL 1/2005</v>
          </cell>
          <cell r="F7">
            <v>9.5522714099999995</v>
          </cell>
          <cell r="L7">
            <v>9.5522714099999995</v>
          </cell>
          <cell r="N7">
            <v>19.104542819999999</v>
          </cell>
        </row>
        <row r="8">
          <cell r="A8" t="str">
            <v>BD11-UCP</v>
          </cell>
          <cell r="B8">
            <v>31.516009686772943</v>
          </cell>
          <cell r="C8">
            <v>31.516009686772943</v>
          </cell>
          <cell r="D8">
            <v>31.516009686772943</v>
          </cell>
          <cell r="E8">
            <v>31.516009686772943</v>
          </cell>
          <cell r="F8">
            <v>31.516009686772943</v>
          </cell>
          <cell r="G8">
            <v>31.516009686772943</v>
          </cell>
          <cell r="H8">
            <v>31.516009686772943</v>
          </cell>
          <cell r="I8">
            <v>31.516009686772943</v>
          </cell>
          <cell r="J8">
            <v>31.516009686772943</v>
          </cell>
          <cell r="K8">
            <v>31.516009686772943</v>
          </cell>
          <cell r="L8">
            <v>31.516009686772943</v>
          </cell>
          <cell r="M8">
            <v>31.516009686772943</v>
          </cell>
          <cell r="N8">
            <v>378.19211624127524</v>
          </cell>
        </row>
        <row r="9">
          <cell r="A9" t="str">
            <v>BD12-I u$s</v>
          </cell>
          <cell r="C9">
            <v>0</v>
          </cell>
          <cell r="I9">
            <v>2028.7653298299999</v>
          </cell>
          <cell r="N9">
            <v>2028.7653298299999</v>
          </cell>
        </row>
        <row r="10">
          <cell r="A10" t="str">
            <v>BD13-u$s</v>
          </cell>
          <cell r="E10">
            <v>245.354375</v>
          </cell>
          <cell r="K10">
            <v>0</v>
          </cell>
          <cell r="N10">
            <v>245.354375</v>
          </cell>
        </row>
        <row r="11">
          <cell r="A11" t="str">
            <v>BERL/YACYRETA</v>
          </cell>
          <cell r="C11">
            <v>0.6140852269845295</v>
          </cell>
          <cell r="H11">
            <v>0.6140852269845295</v>
          </cell>
          <cell r="N11">
            <v>1.228170453969059</v>
          </cell>
        </row>
        <row r="12">
          <cell r="A12" t="str">
            <v>BG05/17</v>
          </cell>
          <cell r="B12">
            <v>0</v>
          </cell>
          <cell r="H12">
            <v>0</v>
          </cell>
          <cell r="N12">
            <v>0</v>
          </cell>
        </row>
        <row r="13">
          <cell r="A13" t="str">
            <v>BG06/27</v>
          </cell>
          <cell r="D13">
            <v>0</v>
          </cell>
          <cell r="J13">
            <v>0</v>
          </cell>
          <cell r="N13">
            <v>0</v>
          </cell>
        </row>
        <row r="14">
          <cell r="A14" t="str">
            <v>BG08/19</v>
          </cell>
          <cell r="C14">
            <v>0</v>
          </cell>
          <cell r="I14">
            <v>0</v>
          </cell>
          <cell r="N14">
            <v>0</v>
          </cell>
        </row>
        <row r="15">
          <cell r="A15" t="str">
            <v>BG09/09</v>
          </cell>
          <cell r="E15">
            <v>384.63801000000001</v>
          </cell>
          <cell r="N15">
            <v>384.63801000000001</v>
          </cell>
        </row>
        <row r="16">
          <cell r="A16" t="str">
            <v>BG10/20</v>
          </cell>
          <cell r="C16">
            <v>0</v>
          </cell>
          <cell r="I16">
            <v>0</v>
          </cell>
          <cell r="N16">
            <v>0</v>
          </cell>
        </row>
        <row r="17">
          <cell r="A17" t="str">
            <v>BG11/10</v>
          </cell>
          <cell r="D17">
            <v>0</v>
          </cell>
          <cell r="J17">
            <v>0</v>
          </cell>
          <cell r="N17">
            <v>0</v>
          </cell>
        </row>
        <row r="18">
          <cell r="A18" t="str">
            <v>BG12/15</v>
          </cell>
          <cell r="G18">
            <v>0</v>
          </cell>
          <cell r="M18">
            <v>0</v>
          </cell>
          <cell r="N18">
            <v>0</v>
          </cell>
        </row>
        <row r="19">
          <cell r="A19" t="str">
            <v>BG13/30</v>
          </cell>
          <cell r="B19">
            <v>0</v>
          </cell>
          <cell r="H19">
            <v>0</v>
          </cell>
          <cell r="N19">
            <v>0</v>
          </cell>
        </row>
        <row r="20">
          <cell r="A20" t="str">
            <v>BG14/31</v>
          </cell>
          <cell r="B20">
            <v>0</v>
          </cell>
          <cell r="H20">
            <v>0</v>
          </cell>
          <cell r="N20">
            <v>0</v>
          </cell>
        </row>
        <row r="21">
          <cell r="A21" t="str">
            <v>BG15/12</v>
          </cell>
          <cell r="C21">
            <v>0</v>
          </cell>
          <cell r="I21">
            <v>0</v>
          </cell>
          <cell r="N21">
            <v>0</v>
          </cell>
        </row>
        <row r="22">
          <cell r="A22" t="str">
            <v>BG18/18</v>
          </cell>
          <cell r="G22">
            <v>0</v>
          </cell>
          <cell r="M22">
            <v>0</v>
          </cell>
          <cell r="N22">
            <v>0</v>
          </cell>
        </row>
        <row r="23">
          <cell r="A23" t="str">
            <v>BG19/31</v>
          </cell>
          <cell r="G23">
            <v>0</v>
          </cell>
          <cell r="M23">
            <v>0</v>
          </cell>
          <cell r="N23">
            <v>0</v>
          </cell>
        </row>
        <row r="24">
          <cell r="A24" t="str">
            <v>BID 1008</v>
          </cell>
          <cell r="G24">
            <v>0.25392828099999998</v>
          </cell>
          <cell r="M24">
            <v>0.25392828099999998</v>
          </cell>
          <cell r="N24">
            <v>0.50785656199999996</v>
          </cell>
        </row>
        <row r="25">
          <cell r="A25" t="str">
            <v>BID 1021</v>
          </cell>
          <cell r="D25">
            <v>0.46444162999999999</v>
          </cell>
          <cell r="J25">
            <v>0.46444162999999999</v>
          </cell>
          <cell r="N25">
            <v>0.92888325999999999</v>
          </cell>
        </row>
        <row r="26">
          <cell r="A26" t="str">
            <v>BID 1031</v>
          </cell>
          <cell r="C26">
            <v>11.075883489000001</v>
          </cell>
          <cell r="I26">
            <v>11.075883489000001</v>
          </cell>
          <cell r="N26">
            <v>22.151766978000001</v>
          </cell>
        </row>
        <row r="27">
          <cell r="A27" t="str">
            <v>BID 1034</v>
          </cell>
          <cell r="F27">
            <v>2.8439293999999999</v>
          </cell>
          <cell r="L27">
            <v>2.8439293999999999</v>
          </cell>
          <cell r="N27">
            <v>5.6878587999999999</v>
          </cell>
        </row>
        <row r="28">
          <cell r="A28" t="str">
            <v>BID 1059</v>
          </cell>
          <cell r="C28">
            <v>6.1515114989999997</v>
          </cell>
          <cell r="I28">
            <v>6.1515114989999997</v>
          </cell>
          <cell r="N28">
            <v>12.303022997999999</v>
          </cell>
        </row>
        <row r="29">
          <cell r="A29" t="str">
            <v>BID 1060</v>
          </cell>
          <cell r="B29">
            <v>2.4386861500000001</v>
          </cell>
          <cell r="H29">
            <v>2.4386861500000001</v>
          </cell>
          <cell r="N29">
            <v>4.8773723000000002</v>
          </cell>
        </row>
        <row r="30">
          <cell r="A30" t="str">
            <v>BID 1068</v>
          </cell>
          <cell r="D30">
            <v>3.912179048</v>
          </cell>
          <cell r="J30">
            <v>3.912179048</v>
          </cell>
          <cell r="N30">
            <v>7.8243580960000001</v>
          </cell>
        </row>
        <row r="31">
          <cell r="A31" t="str">
            <v>BID 1082</v>
          </cell>
          <cell r="C31">
            <v>5.6778839999999997E-2</v>
          </cell>
          <cell r="I31">
            <v>5.6778839999999997E-2</v>
          </cell>
          <cell r="N31">
            <v>0.11355767999999999</v>
          </cell>
        </row>
        <row r="32">
          <cell r="A32" t="str">
            <v>BID 1111</v>
          </cell>
          <cell r="G32">
            <v>0.263009983</v>
          </cell>
          <cell r="M32">
            <v>0.263009983</v>
          </cell>
          <cell r="N32">
            <v>0.52601996600000001</v>
          </cell>
        </row>
        <row r="33">
          <cell r="A33" t="str">
            <v>BID 1118</v>
          </cell>
          <cell r="C33">
            <v>8.7049050640000001</v>
          </cell>
          <cell r="I33">
            <v>8.7049050640000001</v>
          </cell>
          <cell r="N33">
            <v>17.409810128</v>
          </cell>
        </row>
        <row r="34">
          <cell r="A34" t="str">
            <v>BID 1133</v>
          </cell>
          <cell r="B34">
            <v>5.7501847000000002E-2</v>
          </cell>
          <cell r="H34">
            <v>5.7501847000000002E-2</v>
          </cell>
          <cell r="N34">
            <v>0.115003694</v>
          </cell>
        </row>
        <row r="35">
          <cell r="A35" t="str">
            <v>BID 1134</v>
          </cell>
          <cell r="E35">
            <v>2.0127163449999999</v>
          </cell>
          <cell r="K35">
            <v>2.0127163449999999</v>
          </cell>
          <cell r="N35">
            <v>4.0254326899999997</v>
          </cell>
        </row>
        <row r="36">
          <cell r="A36" t="str">
            <v>BID 1164</v>
          </cell>
          <cell r="G36">
            <v>2.18081098</v>
          </cell>
          <cell r="M36">
            <v>2.18081098</v>
          </cell>
          <cell r="N36">
            <v>4.3616219599999999</v>
          </cell>
        </row>
        <row r="37">
          <cell r="A37" t="str">
            <v>BID 1192</v>
          </cell>
          <cell r="D37">
            <v>0.67382005299999992</v>
          </cell>
          <cell r="J37">
            <v>0.67382005299999992</v>
          </cell>
          <cell r="N37">
            <v>1.3476401059999998</v>
          </cell>
        </row>
        <row r="38">
          <cell r="A38" t="str">
            <v>BID 1193</v>
          </cell>
          <cell r="D38">
            <v>2.2350046610000001</v>
          </cell>
          <cell r="J38">
            <v>2.2350046610000001</v>
          </cell>
          <cell r="N38">
            <v>4.4700093220000001</v>
          </cell>
        </row>
        <row r="39">
          <cell r="A39" t="str">
            <v>BID 1201</v>
          </cell>
          <cell r="F39">
            <v>4.5935004699999995</v>
          </cell>
          <cell r="L39">
            <v>4.5935004699999995</v>
          </cell>
          <cell r="N39">
            <v>9.187000939999999</v>
          </cell>
        </row>
        <row r="40">
          <cell r="A40" t="str">
            <v>BID 1206</v>
          </cell>
          <cell r="D40">
            <v>7.012749800000001E-2</v>
          </cell>
          <cell r="J40">
            <v>7.012749800000001E-2</v>
          </cell>
          <cell r="N40">
            <v>0.14025499600000002</v>
          </cell>
        </row>
        <row r="41">
          <cell r="A41" t="str">
            <v>BID 1279</v>
          </cell>
          <cell r="E41">
            <v>4.1873463999999999E-2</v>
          </cell>
          <cell r="K41">
            <v>4.1873463999999999E-2</v>
          </cell>
          <cell r="N41">
            <v>8.3746927999999998E-2</v>
          </cell>
        </row>
        <row r="42">
          <cell r="A42" t="str">
            <v>BID 1287</v>
          </cell>
          <cell r="B42">
            <v>6.3920420769999993</v>
          </cell>
          <cell r="H42">
            <v>6.3920420769999993</v>
          </cell>
          <cell r="N42">
            <v>12.784084153999999</v>
          </cell>
        </row>
        <row r="43">
          <cell r="A43" t="str">
            <v>BID 1294</v>
          </cell>
          <cell r="F43">
            <v>1.6964284999999999E-2</v>
          </cell>
          <cell r="L43">
            <v>1.6964284999999999E-2</v>
          </cell>
          <cell r="N43">
            <v>3.3928569999999998E-2</v>
          </cell>
        </row>
        <row r="44">
          <cell r="A44" t="str">
            <v>BID 1295</v>
          </cell>
          <cell r="C44">
            <v>13.33333333</v>
          </cell>
          <cell r="I44">
            <v>13.33333333</v>
          </cell>
          <cell r="N44">
            <v>26.666666660000001</v>
          </cell>
        </row>
        <row r="45">
          <cell r="A45" t="str">
            <v>BID 1307</v>
          </cell>
          <cell r="E45">
            <v>0.45390237</v>
          </cell>
          <cell r="K45">
            <v>0.45390237</v>
          </cell>
          <cell r="N45">
            <v>0.90780474</v>
          </cell>
        </row>
        <row r="46">
          <cell r="A46" t="str">
            <v>BID 1324</v>
          </cell>
          <cell r="G46">
            <v>16.666666670000001</v>
          </cell>
          <cell r="M46">
            <v>16.666666670000001</v>
          </cell>
          <cell r="N46">
            <v>33.333333340000003</v>
          </cell>
        </row>
        <row r="47">
          <cell r="A47" t="str">
            <v>BID 1325</v>
          </cell>
          <cell r="G47">
            <v>4.2865400000000005E-2</v>
          </cell>
          <cell r="M47">
            <v>4.2865400000000005E-2</v>
          </cell>
          <cell r="N47">
            <v>8.573080000000001E-2</v>
          </cell>
        </row>
        <row r="48">
          <cell r="A48" t="str">
            <v>BID 1341</v>
          </cell>
          <cell r="D48">
            <v>16.666666670000001</v>
          </cell>
          <cell r="J48">
            <v>16.666666670000001</v>
          </cell>
          <cell r="N48">
            <v>33.333333340000003</v>
          </cell>
        </row>
        <row r="49">
          <cell r="A49" t="str">
            <v>BID 1345</v>
          </cell>
          <cell r="F49">
            <v>3.9461265679999999</v>
          </cell>
          <cell r="L49">
            <v>3.9461265679999999</v>
          </cell>
          <cell r="N49">
            <v>7.8922531359999999</v>
          </cell>
        </row>
        <row r="50">
          <cell r="A50" t="str">
            <v>BID 1463</v>
          </cell>
          <cell r="J50">
            <v>0.10913594</v>
          </cell>
          <cell r="N50">
            <v>0.10913594</v>
          </cell>
        </row>
        <row r="51">
          <cell r="A51" t="str">
            <v>BID 1464</v>
          </cell>
          <cell r="F51">
            <v>0</v>
          </cell>
          <cell r="L51">
            <v>0.13333333300000003</v>
          </cell>
          <cell r="N51">
            <v>0.13333333300000003</v>
          </cell>
        </row>
        <row r="52">
          <cell r="A52" t="str">
            <v>BID 1465</v>
          </cell>
          <cell r="G52">
            <v>0.209765074</v>
          </cell>
          <cell r="M52">
            <v>0.209765074</v>
          </cell>
          <cell r="N52">
            <v>0.41953014799999999</v>
          </cell>
        </row>
        <row r="53">
          <cell r="A53" t="str">
            <v>BID 1575</v>
          </cell>
          <cell r="F53">
            <v>1.1637359E-2</v>
          </cell>
          <cell r="L53">
            <v>1.1637359E-2</v>
          </cell>
          <cell r="N53">
            <v>2.3274718E-2</v>
          </cell>
        </row>
        <row r="54">
          <cell r="A54" t="str">
            <v>BID 1588</v>
          </cell>
          <cell r="C54">
            <v>0</v>
          </cell>
          <cell r="I54">
            <v>0</v>
          </cell>
          <cell r="N54">
            <v>0</v>
          </cell>
        </row>
        <row r="55">
          <cell r="A55" t="str">
            <v>BID 1603</v>
          </cell>
          <cell r="F55">
            <v>0</v>
          </cell>
          <cell r="L55">
            <v>0</v>
          </cell>
          <cell r="N55">
            <v>0</v>
          </cell>
        </row>
        <row r="56">
          <cell r="A56" t="str">
            <v>BID 1606</v>
          </cell>
          <cell r="G56">
            <v>0</v>
          </cell>
          <cell r="M56">
            <v>0</v>
          </cell>
          <cell r="N56">
            <v>0</v>
          </cell>
        </row>
        <row r="57">
          <cell r="A57" t="str">
            <v>BID 1640</v>
          </cell>
          <cell r="C57">
            <v>0</v>
          </cell>
          <cell r="I57">
            <v>0</v>
          </cell>
          <cell r="N57">
            <v>0</v>
          </cell>
        </row>
        <row r="58">
          <cell r="A58" t="str">
            <v>BID 1648</v>
          </cell>
          <cell r="C58">
            <v>0</v>
          </cell>
          <cell r="I58">
            <v>0</v>
          </cell>
          <cell r="N58">
            <v>0</v>
          </cell>
        </row>
        <row r="59">
          <cell r="A59" t="str">
            <v>BID 1669</v>
          </cell>
          <cell r="D59">
            <v>0</v>
          </cell>
          <cell r="J59">
            <v>1.59090909</v>
          </cell>
          <cell r="N59">
            <v>1.59090909</v>
          </cell>
        </row>
        <row r="60">
          <cell r="A60" t="str">
            <v>BID 1720</v>
          </cell>
          <cell r="F60">
            <v>0</v>
          </cell>
          <cell r="L60">
            <v>0</v>
          </cell>
          <cell r="N60">
            <v>0</v>
          </cell>
        </row>
        <row r="61">
          <cell r="A61" t="str">
            <v>BID 1728</v>
          </cell>
          <cell r="C61">
            <v>0</v>
          </cell>
          <cell r="I61">
            <v>0</v>
          </cell>
          <cell r="N61">
            <v>0</v>
          </cell>
        </row>
        <row r="62">
          <cell r="A62" t="str">
            <v>BID 206</v>
          </cell>
          <cell r="B62">
            <v>3.8783748780996987</v>
          </cell>
          <cell r="H62">
            <v>3.8783748780996987</v>
          </cell>
          <cell r="N62">
            <v>7.7567497561993974</v>
          </cell>
        </row>
        <row r="63">
          <cell r="A63" t="str">
            <v>BID 4</v>
          </cell>
          <cell r="C63">
            <v>8.3452610872675245E-3</v>
          </cell>
          <cell r="I63">
            <v>8.3452610872675245E-3</v>
          </cell>
          <cell r="N63">
            <v>1.6690522174535049E-2</v>
          </cell>
        </row>
        <row r="64">
          <cell r="A64" t="str">
            <v>BID 514</v>
          </cell>
          <cell r="B64">
            <v>4.1075199999999999E-2</v>
          </cell>
          <cell r="H64">
            <v>4.1075199999999999E-2</v>
          </cell>
          <cell r="N64">
            <v>8.2150399999999998E-2</v>
          </cell>
        </row>
        <row r="65">
          <cell r="A65" t="str">
            <v>BID 515</v>
          </cell>
          <cell r="D65">
            <v>1.7047269221531274</v>
          </cell>
          <cell r="J65">
            <v>1.7047269221531274</v>
          </cell>
          <cell r="N65">
            <v>3.4094538443062548</v>
          </cell>
        </row>
        <row r="66">
          <cell r="A66" t="str">
            <v>BID 516</v>
          </cell>
          <cell r="D66">
            <v>1.2910793845001831</v>
          </cell>
          <cell r="J66">
            <v>1.2910793845001831</v>
          </cell>
          <cell r="N66">
            <v>2.5821587690003662</v>
          </cell>
        </row>
        <row r="67">
          <cell r="A67" t="str">
            <v>BID 545</v>
          </cell>
          <cell r="F67">
            <v>1.8801311649963943</v>
          </cell>
          <cell r="L67">
            <v>1.8801311649963943</v>
          </cell>
          <cell r="N67">
            <v>3.7602623299927886</v>
          </cell>
        </row>
        <row r="68">
          <cell r="A68" t="str">
            <v>BID 553</v>
          </cell>
          <cell r="B68">
            <v>0.12953157046024144</v>
          </cell>
          <cell r="H68">
            <v>0.12953157046024144</v>
          </cell>
          <cell r="N68">
            <v>0.25906314092048288</v>
          </cell>
        </row>
        <row r="69">
          <cell r="A69" t="str">
            <v>BID 583</v>
          </cell>
          <cell r="E69">
            <v>9.1387270298179359</v>
          </cell>
          <cell r="K69">
            <v>9.1387270298179359</v>
          </cell>
          <cell r="N69">
            <v>18.277454059635872</v>
          </cell>
        </row>
        <row r="70">
          <cell r="A70" t="str">
            <v>BID 618</v>
          </cell>
          <cell r="D70">
            <v>1.7325243880385215</v>
          </cell>
          <cell r="J70">
            <v>1.7325243880385215</v>
          </cell>
          <cell r="N70">
            <v>3.465048776077043</v>
          </cell>
        </row>
        <row r="71">
          <cell r="A71" t="str">
            <v>BID 619</v>
          </cell>
          <cell r="D71">
            <v>13.187429206456367</v>
          </cell>
          <cell r="J71">
            <v>13.187429206456367</v>
          </cell>
          <cell r="N71">
            <v>26.374858412912733</v>
          </cell>
        </row>
        <row r="72">
          <cell r="A72" t="str">
            <v>BID 621</v>
          </cell>
          <cell r="B72">
            <v>2.0743728840503035</v>
          </cell>
          <cell r="H72">
            <v>2.0743728840503035</v>
          </cell>
          <cell r="N72">
            <v>4.148745768100607</v>
          </cell>
        </row>
        <row r="73">
          <cell r="A73" t="str">
            <v>BID 633</v>
          </cell>
          <cell r="F73">
            <v>11.528957198916661</v>
          </cell>
          <cell r="L73">
            <v>11.528957198916661</v>
          </cell>
          <cell r="N73">
            <v>23.057914397833322</v>
          </cell>
        </row>
        <row r="74">
          <cell r="A74" t="str">
            <v>BID 643</v>
          </cell>
          <cell r="E74">
            <v>1.04381184285614</v>
          </cell>
          <cell r="K74">
            <v>1.04381184285614</v>
          </cell>
          <cell r="N74">
            <v>2.0876236857122801</v>
          </cell>
        </row>
        <row r="75">
          <cell r="A75" t="str">
            <v>BID 682</v>
          </cell>
          <cell r="E75">
            <v>10.1105462859291</v>
          </cell>
          <cell r="K75">
            <v>10.1105462859291</v>
          </cell>
          <cell r="N75">
            <v>20.2210925718582</v>
          </cell>
        </row>
        <row r="76">
          <cell r="A76" t="str">
            <v>BID 684</v>
          </cell>
          <cell r="E76">
            <v>0.12065923179721856</v>
          </cell>
          <cell r="K76">
            <v>0.12065923179721856</v>
          </cell>
          <cell r="N76">
            <v>0.24131846359443712</v>
          </cell>
        </row>
        <row r="77">
          <cell r="A77" t="str">
            <v>BID 718</v>
          </cell>
          <cell r="D77">
            <v>0.56482353000000007</v>
          </cell>
          <cell r="J77">
            <v>0.56482350999999997</v>
          </cell>
          <cell r="N77">
            <v>1.12964704</v>
          </cell>
        </row>
        <row r="78">
          <cell r="A78" t="str">
            <v>BID 733</v>
          </cell>
          <cell r="G78">
            <v>12.189121008507977</v>
          </cell>
          <cell r="M78">
            <v>12.189121008507977</v>
          </cell>
          <cell r="N78">
            <v>24.378242017015953</v>
          </cell>
        </row>
        <row r="79">
          <cell r="A79" t="str">
            <v>BID 734</v>
          </cell>
          <cell r="G79">
            <v>14.171564800577604</v>
          </cell>
          <cell r="M79">
            <v>14.171564800577604</v>
          </cell>
          <cell r="N79">
            <v>28.343129601155209</v>
          </cell>
        </row>
        <row r="80">
          <cell r="A80" t="str">
            <v>BID 740</v>
          </cell>
          <cell r="B80">
            <v>0.77468700912989041</v>
          </cell>
          <cell r="H80">
            <v>0.77468700912989041</v>
          </cell>
          <cell r="N80">
            <v>1.5493740182597808</v>
          </cell>
        </row>
        <row r="81">
          <cell r="A81" t="str">
            <v>BID 760</v>
          </cell>
          <cell r="B81">
            <v>4.6298593297660897</v>
          </cell>
          <cell r="H81">
            <v>4.6298593297660897</v>
          </cell>
          <cell r="N81">
            <v>9.2597186595321794</v>
          </cell>
        </row>
        <row r="82">
          <cell r="A82" t="str">
            <v>BID 768</v>
          </cell>
          <cell r="D82">
            <v>0.18026762619099293</v>
          </cell>
          <cell r="J82">
            <v>0.18026762619099293</v>
          </cell>
          <cell r="N82">
            <v>0.36053525238198586</v>
          </cell>
        </row>
        <row r="83">
          <cell r="A83" t="str">
            <v>BID 795</v>
          </cell>
          <cell r="D83">
            <v>13.01032527735781</v>
          </cell>
          <cell r="J83">
            <v>13.01032527735781</v>
          </cell>
          <cell r="N83">
            <v>26.020650554715619</v>
          </cell>
        </row>
        <row r="84">
          <cell r="A84" t="str">
            <v>BID 797</v>
          </cell>
          <cell r="D84">
            <v>6.8472577171047897</v>
          </cell>
          <cell r="J84">
            <v>6.8472577171047897</v>
          </cell>
          <cell r="N84">
            <v>13.694515434209579</v>
          </cell>
        </row>
        <row r="85">
          <cell r="A85" t="str">
            <v>BID 798</v>
          </cell>
          <cell r="D85">
            <v>1.6494274095012982</v>
          </cell>
          <cell r="N85">
            <v>1.6494274095012982</v>
          </cell>
        </row>
        <row r="86">
          <cell r="A86" t="str">
            <v>BID 802</v>
          </cell>
          <cell r="D86">
            <v>3.2685349680463642</v>
          </cell>
          <cell r="J86">
            <v>3.2685349680463642</v>
          </cell>
          <cell r="N86">
            <v>6.5370699360927285</v>
          </cell>
        </row>
        <row r="87">
          <cell r="A87" t="str">
            <v>BID 816</v>
          </cell>
          <cell r="G87">
            <v>4.2490547579764302</v>
          </cell>
          <cell r="M87">
            <v>4.2490547579764302</v>
          </cell>
          <cell r="N87">
            <v>8.4981095159528603</v>
          </cell>
        </row>
        <row r="88">
          <cell r="A88" t="str">
            <v>BID 826</v>
          </cell>
          <cell r="B88">
            <v>1.9395782083504434</v>
          </cell>
          <cell r="H88">
            <v>1.9395782083504434</v>
          </cell>
          <cell r="N88">
            <v>3.8791564167008867</v>
          </cell>
        </row>
        <row r="89">
          <cell r="A89" t="str">
            <v>BID 830</v>
          </cell>
          <cell r="G89">
            <v>6.0434495559200032</v>
          </cell>
          <cell r="M89">
            <v>6.0434495559200032</v>
          </cell>
          <cell r="N89">
            <v>12.086899111840006</v>
          </cell>
        </row>
        <row r="90">
          <cell r="A90" t="str">
            <v>BID 845</v>
          </cell>
          <cell r="E90">
            <v>13.064669210892399</v>
          </cell>
          <cell r="K90">
            <v>13.064669210892399</v>
          </cell>
          <cell r="N90">
            <v>26.129338421784798</v>
          </cell>
        </row>
        <row r="91">
          <cell r="A91" t="str">
            <v>BID 855</v>
          </cell>
          <cell r="C91">
            <v>0.84320547999999995</v>
          </cell>
          <cell r="I91">
            <v>0.84320547999999995</v>
          </cell>
          <cell r="N91">
            <v>1.6864109599999999</v>
          </cell>
        </row>
        <row r="92">
          <cell r="A92" t="str">
            <v>BID 857</v>
          </cell>
          <cell r="G92">
            <v>7.7743558586507291</v>
          </cell>
          <cell r="M92">
            <v>7.7743558586507291</v>
          </cell>
          <cell r="N92">
            <v>15.548711717301458</v>
          </cell>
        </row>
        <row r="93">
          <cell r="A93" t="str">
            <v>BID 863</v>
          </cell>
          <cell r="E93">
            <v>2.1218089999999998E-2</v>
          </cell>
          <cell r="K93">
            <v>2.1218089999999998E-2</v>
          </cell>
          <cell r="N93">
            <v>4.2436179999999997E-2</v>
          </cell>
        </row>
        <row r="94">
          <cell r="A94" t="str">
            <v>BID 865</v>
          </cell>
          <cell r="G94">
            <v>36.089551242764792</v>
          </cell>
          <cell r="M94">
            <v>36.089551242764792</v>
          </cell>
          <cell r="N94">
            <v>72.179102485529583</v>
          </cell>
        </row>
        <row r="95">
          <cell r="A95" t="str">
            <v>BID 867</v>
          </cell>
          <cell r="E95">
            <v>0.47034197999999999</v>
          </cell>
          <cell r="K95">
            <v>0.47034197999999999</v>
          </cell>
          <cell r="N95">
            <v>0.94068395999999999</v>
          </cell>
        </row>
        <row r="96">
          <cell r="A96" t="str">
            <v>BID 871</v>
          </cell>
          <cell r="G96">
            <v>13.219896039832236</v>
          </cell>
          <cell r="M96">
            <v>13.219896039832236</v>
          </cell>
          <cell r="N96">
            <v>26.439792079664471</v>
          </cell>
        </row>
        <row r="97">
          <cell r="A97" t="str">
            <v>BID 899</v>
          </cell>
          <cell r="D97">
            <v>5.3962031835966302</v>
          </cell>
          <cell r="G97">
            <v>4.2407410000000006E-2</v>
          </cell>
          <cell r="J97">
            <v>5.3962031835966302</v>
          </cell>
          <cell r="M97">
            <v>4.2407410000000006E-2</v>
          </cell>
          <cell r="N97">
            <v>10.87722118719326</v>
          </cell>
        </row>
        <row r="98">
          <cell r="A98" t="str">
            <v>BID 907</v>
          </cell>
          <cell r="D98">
            <v>0.64739437</v>
          </cell>
          <cell r="J98">
            <v>0.64739437</v>
          </cell>
          <cell r="N98">
            <v>1.29478874</v>
          </cell>
        </row>
        <row r="99">
          <cell r="A99" t="str">
            <v>BID 925</v>
          </cell>
          <cell r="G99">
            <v>0.47286607000000003</v>
          </cell>
          <cell r="M99">
            <v>0.47286607000000003</v>
          </cell>
          <cell r="N99">
            <v>0.94573214000000005</v>
          </cell>
        </row>
        <row r="100">
          <cell r="A100" t="str">
            <v>BID 925/OC</v>
          </cell>
          <cell r="D100">
            <v>0.60041202000000005</v>
          </cell>
          <cell r="J100">
            <v>0.60041202000000005</v>
          </cell>
          <cell r="N100">
            <v>1.2008240400000001</v>
          </cell>
        </row>
        <row r="101">
          <cell r="A101" t="str">
            <v>BID 932</v>
          </cell>
          <cell r="G101">
            <v>0.9375</v>
          </cell>
          <cell r="M101">
            <v>0.9375</v>
          </cell>
          <cell r="N101">
            <v>1.875</v>
          </cell>
        </row>
        <row r="102">
          <cell r="A102" t="str">
            <v>BID 940</v>
          </cell>
          <cell r="C102">
            <v>2.8743818010000002</v>
          </cell>
          <cell r="I102">
            <v>2.8743818010000002</v>
          </cell>
          <cell r="N102">
            <v>5.7487636020000004</v>
          </cell>
        </row>
        <row r="103">
          <cell r="A103" t="str">
            <v>BID 961</v>
          </cell>
          <cell r="G103">
            <v>15.962</v>
          </cell>
          <cell r="M103">
            <v>15.962</v>
          </cell>
          <cell r="N103">
            <v>31.923999999999999</v>
          </cell>
        </row>
        <row r="104">
          <cell r="A104" t="str">
            <v>BID 962</v>
          </cell>
          <cell r="C104">
            <v>1.8667207849999998</v>
          </cell>
          <cell r="I104">
            <v>1.8667207849999998</v>
          </cell>
          <cell r="N104">
            <v>3.7334415699999997</v>
          </cell>
        </row>
        <row r="105">
          <cell r="A105" t="str">
            <v>BID 979</v>
          </cell>
          <cell r="C105">
            <v>11.957081070000001</v>
          </cell>
          <cell r="I105">
            <v>11.957081070000001</v>
          </cell>
          <cell r="N105">
            <v>23.914162140000002</v>
          </cell>
        </row>
        <row r="106">
          <cell r="A106" t="str">
            <v>BID 989</v>
          </cell>
          <cell r="D106">
            <v>0.84563053200000005</v>
          </cell>
          <cell r="J106">
            <v>0.84563053200000005</v>
          </cell>
          <cell r="N106">
            <v>1.6912610640000001</v>
          </cell>
        </row>
        <row r="107">
          <cell r="A107" t="str">
            <v>BID 996</v>
          </cell>
          <cell r="D107">
            <v>0.45856140999999995</v>
          </cell>
          <cell r="J107">
            <v>0.45856140999999995</v>
          </cell>
          <cell r="N107">
            <v>0.91712281999999989</v>
          </cell>
        </row>
        <row r="108">
          <cell r="A108" t="str">
            <v>BID CBA</v>
          </cell>
          <cell r="F108">
            <v>3.4901053700000002</v>
          </cell>
          <cell r="L108">
            <v>3.4901053700000002</v>
          </cell>
          <cell r="N108">
            <v>6.9802107400000004</v>
          </cell>
        </row>
        <row r="109">
          <cell r="A109" t="str">
            <v>BIRF 302</v>
          </cell>
          <cell r="G109">
            <v>0.19788334599999999</v>
          </cell>
          <cell r="M109">
            <v>0.19788334599999999</v>
          </cell>
          <cell r="N109">
            <v>0.39576669199999998</v>
          </cell>
        </row>
        <row r="110">
          <cell r="A110" t="str">
            <v>BIRF 343</v>
          </cell>
          <cell r="B110">
            <v>0.16967599999999999</v>
          </cell>
          <cell r="H110">
            <v>0.16967599999999999</v>
          </cell>
          <cell r="N110">
            <v>0.33935199999999999</v>
          </cell>
        </row>
        <row r="111">
          <cell r="A111" t="str">
            <v>BIRF 3460</v>
          </cell>
          <cell r="F111">
            <v>0.89187539999999998</v>
          </cell>
          <cell r="N111">
            <v>0.89187539999999998</v>
          </cell>
        </row>
        <row r="112">
          <cell r="A112" t="str">
            <v>BIRF 352</v>
          </cell>
          <cell r="G112">
            <v>6.6666669999999997E-2</v>
          </cell>
          <cell r="M112">
            <v>6.6666669999999997E-2</v>
          </cell>
          <cell r="N112">
            <v>0.13333333999999999</v>
          </cell>
        </row>
        <row r="113">
          <cell r="A113" t="str">
            <v>BIRF 3521</v>
          </cell>
          <cell r="F113">
            <v>9.4831078200000007</v>
          </cell>
          <cell r="L113">
            <v>10.488197400000001</v>
          </cell>
          <cell r="N113">
            <v>19.971305220000001</v>
          </cell>
        </row>
        <row r="114">
          <cell r="A114" t="str">
            <v>BIRF 3556</v>
          </cell>
          <cell r="B114">
            <v>16.420000000000002</v>
          </cell>
          <cell r="H114">
            <v>17.045000000000002</v>
          </cell>
          <cell r="N114">
            <v>33.465000000000003</v>
          </cell>
        </row>
        <row r="115">
          <cell r="A115" t="str">
            <v>BIRF 3709</v>
          </cell>
          <cell r="B115">
            <v>6.6517095300000006</v>
          </cell>
          <cell r="N115">
            <v>6.6517095300000006</v>
          </cell>
        </row>
        <row r="116">
          <cell r="A116" t="str">
            <v>BIRF 3710</v>
          </cell>
          <cell r="D116">
            <v>0.34340424999999997</v>
          </cell>
          <cell r="N116">
            <v>0.34340424999999997</v>
          </cell>
        </row>
        <row r="117">
          <cell r="A117" t="str">
            <v>BIRF 3794</v>
          </cell>
          <cell r="F117">
            <v>8.3864314599999989</v>
          </cell>
          <cell r="L117">
            <v>6.7849683399999989</v>
          </cell>
          <cell r="N117">
            <v>15.171399799999998</v>
          </cell>
        </row>
        <row r="118">
          <cell r="A118" t="str">
            <v>BIRF 3836</v>
          </cell>
          <cell r="D118">
            <v>15</v>
          </cell>
          <cell r="J118">
            <v>15</v>
          </cell>
          <cell r="N118">
            <v>30</v>
          </cell>
        </row>
        <row r="119">
          <cell r="A119" t="str">
            <v>BIRF 3860</v>
          </cell>
          <cell r="F119">
            <v>9.4928486200000002</v>
          </cell>
          <cell r="L119">
            <v>9.4928486200000002</v>
          </cell>
          <cell r="N119">
            <v>18.98569724</v>
          </cell>
        </row>
        <row r="120">
          <cell r="A120" t="str">
            <v>BIRF 3877</v>
          </cell>
          <cell r="E120">
            <v>11.125616056</v>
          </cell>
          <cell r="K120">
            <v>11.125616056</v>
          </cell>
          <cell r="N120">
            <v>22.251232112</v>
          </cell>
        </row>
        <row r="121">
          <cell r="A121" t="str">
            <v>BIRF 3878</v>
          </cell>
          <cell r="C121">
            <v>25</v>
          </cell>
          <cell r="I121">
            <v>25</v>
          </cell>
          <cell r="N121">
            <v>50</v>
          </cell>
        </row>
        <row r="122">
          <cell r="A122" t="str">
            <v>BIRF 3921</v>
          </cell>
          <cell r="E122">
            <v>6.4135</v>
          </cell>
          <cell r="K122">
            <v>6.4135</v>
          </cell>
          <cell r="N122">
            <v>12.827</v>
          </cell>
        </row>
        <row r="123">
          <cell r="A123" t="str">
            <v>BIRF 3926</v>
          </cell>
          <cell r="C123">
            <v>18.500000640000003</v>
          </cell>
          <cell r="I123">
            <v>9.2222222200000008</v>
          </cell>
          <cell r="N123">
            <v>27.722222860000002</v>
          </cell>
        </row>
        <row r="124">
          <cell r="A124" t="str">
            <v>BIRF 3927</v>
          </cell>
          <cell r="E124">
            <v>1.3862619600000001</v>
          </cell>
          <cell r="K124">
            <v>1.3862619600000001</v>
          </cell>
          <cell r="N124">
            <v>2.7725239200000003</v>
          </cell>
        </row>
        <row r="125">
          <cell r="A125" t="str">
            <v>BIRF 3931</v>
          </cell>
          <cell r="D125">
            <v>3.7231199999999998</v>
          </cell>
          <cell r="J125">
            <v>3.7231199999999998</v>
          </cell>
          <cell r="N125">
            <v>7.4462399999999995</v>
          </cell>
        </row>
        <row r="126">
          <cell r="A126" t="str">
            <v>BIRF 3948</v>
          </cell>
          <cell r="D126">
            <v>0.50370000000000004</v>
          </cell>
          <cell r="J126">
            <v>0.50370000000000004</v>
          </cell>
          <cell r="N126">
            <v>1.0074000000000001</v>
          </cell>
        </row>
        <row r="127">
          <cell r="A127" t="str">
            <v>BIRF 3957</v>
          </cell>
          <cell r="C127">
            <v>3.8335047600000003</v>
          </cell>
          <cell r="I127">
            <v>2.2939594799999998</v>
          </cell>
          <cell r="N127">
            <v>6.1274642400000001</v>
          </cell>
        </row>
        <row r="128">
          <cell r="A128" t="str">
            <v>BIRF 3958</v>
          </cell>
          <cell r="C128">
            <v>0.50390143799999998</v>
          </cell>
          <cell r="I128">
            <v>0.50390143799999998</v>
          </cell>
          <cell r="N128">
            <v>1.007802876</v>
          </cell>
        </row>
        <row r="129">
          <cell r="A129" t="str">
            <v>BIRF 3960</v>
          </cell>
          <cell r="E129">
            <v>1.1284000000000001</v>
          </cell>
          <cell r="K129">
            <v>1.1284000000000001</v>
          </cell>
          <cell r="N129">
            <v>2.2568000000000001</v>
          </cell>
        </row>
        <row r="130">
          <cell r="A130" t="str">
            <v>BIRF 3971</v>
          </cell>
          <cell r="F130">
            <v>4.6810999999999998</v>
          </cell>
          <cell r="L130">
            <v>4.6810999999999998</v>
          </cell>
          <cell r="N130">
            <v>9.3621999999999996</v>
          </cell>
        </row>
        <row r="131">
          <cell r="A131" t="str">
            <v>BIRF 4002</v>
          </cell>
          <cell r="D131">
            <v>5.5555554800000007</v>
          </cell>
          <cell r="J131">
            <v>5.5555568399999995</v>
          </cell>
          <cell r="N131">
            <v>11.11111232</v>
          </cell>
        </row>
        <row r="132">
          <cell r="A132" t="str">
            <v>BIRF 4003</v>
          </cell>
          <cell r="B132">
            <v>5</v>
          </cell>
          <cell r="H132">
            <v>5</v>
          </cell>
          <cell r="N132">
            <v>10</v>
          </cell>
        </row>
        <row r="133">
          <cell r="A133" t="str">
            <v>BIRF 4004</v>
          </cell>
          <cell r="B133">
            <v>1.20150504</v>
          </cell>
          <cell r="H133">
            <v>1.20150504</v>
          </cell>
          <cell r="N133">
            <v>2.40301008</v>
          </cell>
        </row>
        <row r="134">
          <cell r="A134" t="str">
            <v>BIRF 4085</v>
          </cell>
          <cell r="E134">
            <v>0.397137132</v>
          </cell>
          <cell r="K134">
            <v>0.397137132</v>
          </cell>
          <cell r="N134">
            <v>0.79427426400000001</v>
          </cell>
        </row>
        <row r="135">
          <cell r="A135" t="str">
            <v>BIRF 4093</v>
          </cell>
          <cell r="D135">
            <v>15</v>
          </cell>
          <cell r="J135">
            <v>15</v>
          </cell>
          <cell r="N135">
            <v>30</v>
          </cell>
        </row>
        <row r="136">
          <cell r="A136" t="str">
            <v>BIRF 4116</v>
          </cell>
          <cell r="C136">
            <v>15</v>
          </cell>
          <cell r="I136">
            <v>15</v>
          </cell>
          <cell r="N136">
            <v>30</v>
          </cell>
        </row>
        <row r="137">
          <cell r="A137" t="str">
            <v>BIRF 4117</v>
          </cell>
          <cell r="C137">
            <v>9.6813540490000012</v>
          </cell>
          <cell r="I137">
            <v>9.6813540490000012</v>
          </cell>
          <cell r="N137">
            <v>19.362708098000002</v>
          </cell>
        </row>
        <row r="138">
          <cell r="A138" t="str">
            <v>BIRF 4131</v>
          </cell>
          <cell r="E138">
            <v>1</v>
          </cell>
          <cell r="K138">
            <v>1</v>
          </cell>
          <cell r="N138">
            <v>2</v>
          </cell>
        </row>
        <row r="139">
          <cell r="A139" t="str">
            <v>BIRF 4150</v>
          </cell>
          <cell r="D139">
            <v>4.8123808830000003</v>
          </cell>
          <cell r="J139">
            <v>4.8123808830000003</v>
          </cell>
          <cell r="N139">
            <v>9.6247617660000007</v>
          </cell>
        </row>
        <row r="140">
          <cell r="A140" t="str">
            <v>BIRF 4163</v>
          </cell>
          <cell r="G140">
            <v>8.1042101019999997</v>
          </cell>
          <cell r="M140">
            <v>8.1042101019999997</v>
          </cell>
          <cell r="N140">
            <v>16.208420203999999</v>
          </cell>
        </row>
        <row r="141">
          <cell r="A141" t="str">
            <v>BIRF 4164</v>
          </cell>
          <cell r="B141">
            <v>5</v>
          </cell>
          <cell r="H141">
            <v>5</v>
          </cell>
          <cell r="N141">
            <v>10</v>
          </cell>
        </row>
        <row r="142">
          <cell r="A142" t="str">
            <v>BIRF 4168</v>
          </cell>
          <cell r="G142">
            <v>0.74906126000000006</v>
          </cell>
          <cell r="M142">
            <v>0.74906126000000006</v>
          </cell>
          <cell r="N142">
            <v>1.4981225200000001</v>
          </cell>
        </row>
        <row r="143">
          <cell r="A143" t="str">
            <v>BIRF 4195</v>
          </cell>
          <cell r="D143">
            <v>9.9977800000000006</v>
          </cell>
          <cell r="J143">
            <v>9.9977800000000006</v>
          </cell>
          <cell r="N143">
            <v>19.995560000000001</v>
          </cell>
        </row>
        <row r="144">
          <cell r="A144" t="str">
            <v>BIRF 421</v>
          </cell>
          <cell r="D144">
            <v>7.8998523000000001E-2</v>
          </cell>
          <cell r="J144">
            <v>7.8998523000000001E-2</v>
          </cell>
          <cell r="N144">
            <v>0.157997046</v>
          </cell>
        </row>
        <row r="145">
          <cell r="A145" t="str">
            <v>BIRF 4212</v>
          </cell>
          <cell r="D145">
            <v>3.5251438990000001</v>
          </cell>
          <cell r="J145">
            <v>3.5251438990000001</v>
          </cell>
          <cell r="N145">
            <v>7.0502877980000003</v>
          </cell>
        </row>
        <row r="146">
          <cell r="A146" t="str">
            <v>BIRF 4218</v>
          </cell>
          <cell r="F146">
            <v>2.4998999999999998</v>
          </cell>
          <cell r="L146">
            <v>2.4998999999999998</v>
          </cell>
          <cell r="N146">
            <v>4.9997999999999996</v>
          </cell>
        </row>
        <row r="147">
          <cell r="A147" t="str">
            <v>BIRF 4219</v>
          </cell>
          <cell r="F147">
            <v>3.75</v>
          </cell>
          <cell r="L147">
            <v>3.75</v>
          </cell>
          <cell r="N147">
            <v>7.5</v>
          </cell>
        </row>
        <row r="148">
          <cell r="A148" t="str">
            <v>BIRF 4220</v>
          </cell>
          <cell r="F148">
            <v>1.7499</v>
          </cell>
          <cell r="L148">
            <v>1.7499</v>
          </cell>
          <cell r="N148">
            <v>3.4998</v>
          </cell>
        </row>
        <row r="149">
          <cell r="A149" t="str">
            <v>BIRF 4221</v>
          </cell>
          <cell r="F149">
            <v>5</v>
          </cell>
          <cell r="L149">
            <v>5</v>
          </cell>
          <cell r="N149">
            <v>10</v>
          </cell>
        </row>
        <row r="150">
          <cell r="A150" t="str">
            <v>BIRF 4273</v>
          </cell>
          <cell r="C150">
            <v>1.8156000000000001</v>
          </cell>
          <cell r="I150">
            <v>1.8156000000000001</v>
          </cell>
          <cell r="N150">
            <v>3.6312000000000002</v>
          </cell>
        </row>
        <row r="151">
          <cell r="A151" t="str">
            <v>BIRF 4281</v>
          </cell>
          <cell r="E151">
            <v>0.29851</v>
          </cell>
          <cell r="K151">
            <v>0.29851</v>
          </cell>
          <cell r="N151">
            <v>0.59702</v>
          </cell>
        </row>
        <row r="152">
          <cell r="A152" t="str">
            <v>BIRF 4282</v>
          </cell>
          <cell r="D152">
            <v>1.3681000000000001</v>
          </cell>
          <cell r="J152">
            <v>1.3681000000000001</v>
          </cell>
          <cell r="N152">
            <v>2.7362000000000002</v>
          </cell>
        </row>
        <row r="153">
          <cell r="A153" t="str">
            <v>BIRF 4295</v>
          </cell>
          <cell r="F153">
            <v>22.408073509000001</v>
          </cell>
          <cell r="L153">
            <v>22.408073509000001</v>
          </cell>
          <cell r="N153">
            <v>44.816147018000002</v>
          </cell>
        </row>
        <row r="154">
          <cell r="A154" t="str">
            <v>BIRF 4313</v>
          </cell>
          <cell r="F154">
            <v>5.9256000000000002</v>
          </cell>
          <cell r="L154">
            <v>5.9256000000000002</v>
          </cell>
          <cell r="N154">
            <v>11.8512</v>
          </cell>
        </row>
        <row r="155">
          <cell r="A155" t="str">
            <v>BIRF 4314</v>
          </cell>
          <cell r="F155">
            <v>0.17299999999999999</v>
          </cell>
          <cell r="L155">
            <v>0.17299999999999999</v>
          </cell>
          <cell r="N155">
            <v>0.34599999999999997</v>
          </cell>
        </row>
        <row r="156">
          <cell r="A156" t="str">
            <v>BIRF 4366</v>
          </cell>
          <cell r="C156">
            <v>14.2</v>
          </cell>
          <cell r="I156">
            <v>14.2</v>
          </cell>
          <cell r="N156">
            <v>28.4</v>
          </cell>
        </row>
        <row r="157">
          <cell r="A157" t="str">
            <v>BIRF 4398</v>
          </cell>
          <cell r="E157">
            <v>3.9281000000000001</v>
          </cell>
          <cell r="K157">
            <v>4.0415000000000001</v>
          </cell>
          <cell r="N157">
            <v>7.9695999999999998</v>
          </cell>
        </row>
        <row r="158">
          <cell r="A158" t="str">
            <v>BIRF 4423</v>
          </cell>
          <cell r="D158">
            <v>0.76797614099999989</v>
          </cell>
          <cell r="J158">
            <v>0.76797614099999989</v>
          </cell>
          <cell r="N158">
            <v>1.5359522819999998</v>
          </cell>
        </row>
        <row r="159">
          <cell r="A159" t="str">
            <v>BIRF 4454</v>
          </cell>
          <cell r="C159">
            <v>0.104156095</v>
          </cell>
          <cell r="I159">
            <v>0.104156095</v>
          </cell>
          <cell r="N159">
            <v>0.20831219000000001</v>
          </cell>
        </row>
        <row r="160">
          <cell r="A160" t="str">
            <v>BIRF 4459</v>
          </cell>
          <cell r="E160">
            <v>0.5</v>
          </cell>
          <cell r="K160">
            <v>0.5</v>
          </cell>
          <cell r="N160">
            <v>1</v>
          </cell>
        </row>
        <row r="161">
          <cell r="A161" t="str">
            <v>BIRF 4472</v>
          </cell>
          <cell r="G161">
            <v>2.0500000000000002E-3</v>
          </cell>
          <cell r="M161">
            <v>2.0999999999999999E-3</v>
          </cell>
          <cell r="N161">
            <v>4.15E-3</v>
          </cell>
        </row>
        <row r="162">
          <cell r="A162" t="str">
            <v>BIRF 4484</v>
          </cell>
          <cell r="B162">
            <v>0.74601917600000001</v>
          </cell>
          <cell r="H162">
            <v>0.74601917600000001</v>
          </cell>
          <cell r="N162">
            <v>1.492038352</v>
          </cell>
        </row>
        <row r="163">
          <cell r="A163" t="str">
            <v>BIRF 4516</v>
          </cell>
          <cell r="C163">
            <v>2.625</v>
          </cell>
          <cell r="I163">
            <v>2.625</v>
          </cell>
          <cell r="N163">
            <v>5.25</v>
          </cell>
        </row>
        <row r="164">
          <cell r="A164" t="str">
            <v>BIRF 4578</v>
          </cell>
          <cell r="E164">
            <v>2.2210000000000001</v>
          </cell>
          <cell r="K164">
            <v>2.2210000000000001</v>
          </cell>
          <cell r="N164">
            <v>4.4420000000000002</v>
          </cell>
        </row>
        <row r="165">
          <cell r="A165" t="str">
            <v>BIRF 4580</v>
          </cell>
          <cell r="G165">
            <v>0.23326956299999999</v>
          </cell>
          <cell r="M165">
            <v>0.23326956299999999</v>
          </cell>
          <cell r="N165">
            <v>0.46653912599999997</v>
          </cell>
        </row>
        <row r="166">
          <cell r="A166" t="str">
            <v>BIRF 4585</v>
          </cell>
          <cell r="E166">
            <v>11.399900000000001</v>
          </cell>
          <cell r="K166">
            <v>11.399900000000001</v>
          </cell>
          <cell r="N166">
            <v>22.799800000000001</v>
          </cell>
        </row>
        <row r="167">
          <cell r="A167" t="str">
            <v>BIRF 4586</v>
          </cell>
          <cell r="E167">
            <v>2.4466602499999999</v>
          </cell>
          <cell r="K167">
            <v>2.4466602499999999</v>
          </cell>
          <cell r="N167">
            <v>4.8933204999999997</v>
          </cell>
        </row>
        <row r="168">
          <cell r="A168" t="str">
            <v>BIRF 4634</v>
          </cell>
          <cell r="D168">
            <v>10.164899999999999</v>
          </cell>
          <cell r="J168">
            <v>10.164899999999999</v>
          </cell>
          <cell r="N168">
            <v>20.329799999999999</v>
          </cell>
        </row>
        <row r="169">
          <cell r="A169" t="str">
            <v>BIRF 4640</v>
          </cell>
          <cell r="E169">
            <v>0.22575888099999999</v>
          </cell>
          <cell r="K169">
            <v>0.22575888099999999</v>
          </cell>
          <cell r="N169">
            <v>0.45151776199999999</v>
          </cell>
        </row>
        <row r="170">
          <cell r="A170" t="str">
            <v>BIRF 7075</v>
          </cell>
          <cell r="C170">
            <v>15.2</v>
          </cell>
          <cell r="I170">
            <v>15.2</v>
          </cell>
          <cell r="N170">
            <v>30.4</v>
          </cell>
        </row>
        <row r="171">
          <cell r="A171" t="str">
            <v>BIRF 7157</v>
          </cell>
          <cell r="E171">
            <v>26.22</v>
          </cell>
          <cell r="K171">
            <v>27.18</v>
          </cell>
          <cell r="N171">
            <v>53.4</v>
          </cell>
        </row>
        <row r="172">
          <cell r="A172" t="str">
            <v>BIRF 7171</v>
          </cell>
          <cell r="C172">
            <v>16.149999999999999</v>
          </cell>
          <cell r="I172">
            <v>16.7</v>
          </cell>
          <cell r="N172">
            <v>32.85</v>
          </cell>
        </row>
        <row r="173">
          <cell r="A173" t="str">
            <v>BIRF 7199</v>
          </cell>
          <cell r="E173">
            <v>18.72</v>
          </cell>
          <cell r="K173">
            <v>19.38</v>
          </cell>
          <cell r="N173">
            <v>38.1</v>
          </cell>
        </row>
        <row r="174">
          <cell r="A174" t="str">
            <v>BIRF 7242</v>
          </cell>
          <cell r="G174">
            <v>0</v>
          </cell>
          <cell r="M174">
            <v>0</v>
          </cell>
          <cell r="N174">
            <v>0</v>
          </cell>
        </row>
        <row r="175">
          <cell r="A175" t="str">
            <v>BIRF 7268</v>
          </cell>
          <cell r="E175">
            <v>0</v>
          </cell>
          <cell r="K175">
            <v>0</v>
          </cell>
          <cell r="N175">
            <v>0</v>
          </cell>
        </row>
        <row r="176">
          <cell r="A176" t="str">
            <v>BIRF 7295</v>
          </cell>
          <cell r="C176">
            <v>0</v>
          </cell>
          <cell r="I176">
            <v>1.87701512</v>
          </cell>
          <cell r="N176">
            <v>1.87701512</v>
          </cell>
        </row>
        <row r="177">
          <cell r="A177" t="str">
            <v>BIRF 7301</v>
          </cell>
          <cell r="E177">
            <v>0</v>
          </cell>
          <cell r="K177">
            <v>0</v>
          </cell>
          <cell r="N177">
            <v>0</v>
          </cell>
        </row>
        <row r="178">
          <cell r="A178" t="str">
            <v>BIRF 7369</v>
          </cell>
          <cell r="D178">
            <v>0</v>
          </cell>
          <cell r="J178">
            <v>0</v>
          </cell>
          <cell r="N178">
            <v>0</v>
          </cell>
        </row>
        <row r="179">
          <cell r="A179" t="str">
            <v>BODEN 15 USD</v>
          </cell>
          <cell r="E179">
            <v>0</v>
          </cell>
          <cell r="K179">
            <v>0</v>
          </cell>
          <cell r="N179">
            <v>0</v>
          </cell>
        </row>
        <row r="180">
          <cell r="A180" t="str">
            <v>BODEN 2012 - II</v>
          </cell>
          <cell r="C180">
            <v>0</v>
          </cell>
          <cell r="I180">
            <v>61.307733169999999</v>
          </cell>
          <cell r="N180">
            <v>61.307733169999999</v>
          </cell>
        </row>
        <row r="181">
          <cell r="A181" t="str">
            <v>BODEN 2014 ($+CER)</v>
          </cell>
          <cell r="D181">
            <v>0</v>
          </cell>
          <cell r="J181">
            <v>0</v>
          </cell>
          <cell r="N181">
            <v>0</v>
          </cell>
        </row>
        <row r="182">
          <cell r="A182" t="str">
            <v>BOGAR</v>
          </cell>
          <cell r="B182">
            <v>47.15292868190695</v>
          </cell>
          <cell r="C182">
            <v>47.15292868190695</v>
          </cell>
          <cell r="D182">
            <v>47.15292868190695</v>
          </cell>
          <cell r="E182">
            <v>47.15292868190695</v>
          </cell>
          <cell r="F182">
            <v>47.15292868190695</v>
          </cell>
          <cell r="G182">
            <v>47.15292868190695</v>
          </cell>
          <cell r="H182">
            <v>47.15292868190695</v>
          </cell>
          <cell r="I182">
            <v>47.15292868190695</v>
          </cell>
          <cell r="J182">
            <v>47.15292868190695</v>
          </cell>
          <cell r="K182">
            <v>47.15292868190695</v>
          </cell>
          <cell r="L182">
            <v>47.15292868190695</v>
          </cell>
          <cell r="M182">
            <v>47.15292868190695</v>
          </cell>
          <cell r="N182">
            <v>565.83514418288325</v>
          </cell>
        </row>
        <row r="183">
          <cell r="A183" t="str">
            <v>BOGAR 2020</v>
          </cell>
          <cell r="B183">
            <v>2.535922745964736</v>
          </cell>
          <cell r="C183">
            <v>2.535922745964736</v>
          </cell>
          <cell r="D183">
            <v>2.535922745964736</v>
          </cell>
          <cell r="E183">
            <v>2.535922745964736</v>
          </cell>
          <cell r="F183">
            <v>2.535922745964736</v>
          </cell>
          <cell r="G183">
            <v>2.535922745964736</v>
          </cell>
          <cell r="H183">
            <v>2.535922745964736</v>
          </cell>
          <cell r="I183">
            <v>2.535922745964736</v>
          </cell>
          <cell r="J183">
            <v>2.535922745964736</v>
          </cell>
          <cell r="K183">
            <v>2.535922745964736</v>
          </cell>
          <cell r="L183">
            <v>2.535922745964736</v>
          </cell>
          <cell r="M183">
            <v>2.535922745964736</v>
          </cell>
          <cell r="N183">
            <v>30.431072951576834</v>
          </cell>
        </row>
        <row r="184">
          <cell r="A184" t="str">
            <v>Bonar V</v>
          </cell>
          <cell r="D184">
            <v>0</v>
          </cell>
          <cell r="J184">
            <v>0</v>
          </cell>
          <cell r="N184">
            <v>0</v>
          </cell>
        </row>
        <row r="185">
          <cell r="A185" t="str">
            <v>Bonar VII</v>
          </cell>
          <cell r="D185">
            <v>0</v>
          </cell>
          <cell r="J185">
            <v>0</v>
          </cell>
          <cell r="N185">
            <v>0</v>
          </cell>
        </row>
        <row r="186">
          <cell r="A186" t="str">
            <v>Bono 2013 $</v>
          </cell>
          <cell r="E186">
            <v>1.78145918814433</v>
          </cell>
          <cell r="K186">
            <v>1.78145918814433</v>
          </cell>
          <cell r="N186">
            <v>3.56291837628866</v>
          </cell>
        </row>
        <row r="187">
          <cell r="A187" t="str">
            <v>BONOS/PROVSJ</v>
          </cell>
          <cell r="G187">
            <v>0</v>
          </cell>
          <cell r="M187">
            <v>7.9058713875220388</v>
          </cell>
          <cell r="N187">
            <v>7.9058713875220388</v>
          </cell>
        </row>
        <row r="188">
          <cell r="A188" t="str">
            <v>CAF I</v>
          </cell>
          <cell r="F188">
            <v>4.4458145409999998</v>
          </cell>
          <cell r="L188">
            <v>4.4458145409999998</v>
          </cell>
          <cell r="N188">
            <v>8.8916290819999997</v>
          </cell>
        </row>
        <row r="189">
          <cell r="A189" t="str">
            <v>CAF II</v>
          </cell>
          <cell r="G189">
            <v>0.28197888799999998</v>
          </cell>
          <cell r="M189">
            <v>0.28197888799999998</v>
          </cell>
          <cell r="N189">
            <v>0.56395777599999997</v>
          </cell>
        </row>
        <row r="190">
          <cell r="A190" t="str">
            <v>CITILA/RELEXT</v>
          </cell>
          <cell r="B190">
            <v>4.3193800000000003E-3</v>
          </cell>
          <cell r="C190">
            <v>4.3446700000000001E-3</v>
          </cell>
          <cell r="D190">
            <v>5.1084899999999994E-3</v>
          </cell>
          <cell r="E190">
            <v>4.4000200000000001E-3</v>
          </cell>
          <cell r="F190">
            <v>4.6701199999999998E-3</v>
          </cell>
          <cell r="G190">
            <v>4.4531300000000005E-3</v>
          </cell>
          <cell r="H190">
            <v>4.7218199999999998E-3</v>
          </cell>
          <cell r="I190">
            <v>4.5068599999999997E-3</v>
          </cell>
          <cell r="J190">
            <v>4.53325E-3</v>
          </cell>
          <cell r="K190">
            <v>4.7997999999999999E-3</v>
          </cell>
          <cell r="L190">
            <v>4.5878999999999998E-3</v>
          </cell>
          <cell r="M190">
            <v>4.8529999999999997E-3</v>
          </cell>
          <cell r="N190">
            <v>5.5298440000000004E-2</v>
          </cell>
        </row>
        <row r="191">
          <cell r="A191" t="str">
            <v>DISC $+CER</v>
          </cell>
          <cell r="G191">
            <v>0</v>
          </cell>
          <cell r="M191">
            <v>0</v>
          </cell>
          <cell r="N191">
            <v>0</v>
          </cell>
        </row>
        <row r="192">
          <cell r="A192" t="str">
            <v>DISC EUR</v>
          </cell>
          <cell r="G192">
            <v>0</v>
          </cell>
          <cell r="M192">
            <v>0</v>
          </cell>
          <cell r="N192">
            <v>0</v>
          </cell>
        </row>
        <row r="193">
          <cell r="A193" t="str">
            <v>DISC JPY</v>
          </cell>
          <cell r="G193">
            <v>0</v>
          </cell>
          <cell r="M193">
            <v>0</v>
          </cell>
          <cell r="N193">
            <v>0</v>
          </cell>
        </row>
        <row r="194">
          <cell r="A194" t="str">
            <v>DISC USD</v>
          </cell>
          <cell r="G194">
            <v>0</v>
          </cell>
          <cell r="M194">
            <v>0</v>
          </cell>
          <cell r="N194">
            <v>0</v>
          </cell>
        </row>
        <row r="195">
          <cell r="A195" t="str">
            <v>DISD</v>
          </cell>
          <cell r="F195">
            <v>0</v>
          </cell>
          <cell r="L195">
            <v>0</v>
          </cell>
          <cell r="N195">
            <v>0</v>
          </cell>
        </row>
        <row r="196">
          <cell r="A196" t="str">
            <v>DISDDM</v>
          </cell>
          <cell r="F196">
            <v>0</v>
          </cell>
          <cell r="L196">
            <v>0</v>
          </cell>
          <cell r="N196">
            <v>0</v>
          </cell>
        </row>
        <row r="197">
          <cell r="A197" t="str">
            <v>EIB/VIALIDAD</v>
          </cell>
          <cell r="G197">
            <v>1.5909326699999999</v>
          </cell>
          <cell r="M197">
            <v>1.6436310299999999</v>
          </cell>
          <cell r="N197">
            <v>3.2345636999999998</v>
          </cell>
        </row>
        <row r="198">
          <cell r="A198" t="str">
            <v>EL/DEM-44</v>
          </cell>
          <cell r="F198">
            <v>0</v>
          </cell>
          <cell r="N198">
            <v>0</v>
          </cell>
        </row>
        <row r="199">
          <cell r="A199" t="str">
            <v>EL/DEM-52</v>
          </cell>
          <cell r="J199">
            <v>0</v>
          </cell>
          <cell r="N199">
            <v>0</v>
          </cell>
        </row>
        <row r="200">
          <cell r="A200" t="str">
            <v>EL/DEM-55</v>
          </cell>
          <cell r="L200">
            <v>0</v>
          </cell>
          <cell r="N200">
            <v>0</v>
          </cell>
        </row>
        <row r="201">
          <cell r="A201" t="str">
            <v>EL/DEM-72</v>
          </cell>
          <cell r="K201">
            <v>204.52971956632007</v>
          </cell>
          <cell r="N201">
            <v>204.52971956632007</v>
          </cell>
        </row>
        <row r="202">
          <cell r="A202" t="str">
            <v>EL/DEM-82</v>
          </cell>
          <cell r="H202">
            <v>0</v>
          </cell>
          <cell r="N202">
            <v>0</v>
          </cell>
        </row>
        <row r="203">
          <cell r="A203" t="str">
            <v>EL/EUR-85</v>
          </cell>
          <cell r="H203">
            <v>0</v>
          </cell>
          <cell r="N203">
            <v>0</v>
          </cell>
        </row>
        <row r="204">
          <cell r="A204" t="str">
            <v>EL/EUR-95</v>
          </cell>
          <cell r="F204">
            <v>347.13669794572661</v>
          </cell>
          <cell r="N204">
            <v>347.13669794572661</v>
          </cell>
        </row>
        <row r="205">
          <cell r="A205" t="str">
            <v>EL/ITL-77</v>
          </cell>
          <cell r="K205">
            <v>211.12451540705047</v>
          </cell>
          <cell r="N205">
            <v>211.12451540705047</v>
          </cell>
        </row>
        <row r="206">
          <cell r="A206" t="str">
            <v>EL/JPY-99</v>
          </cell>
          <cell r="I206">
            <v>21.499915354663958</v>
          </cell>
          <cell r="N206">
            <v>21.499915354663958</v>
          </cell>
        </row>
        <row r="207">
          <cell r="A207" t="str">
            <v>EL/USD-89</v>
          </cell>
          <cell r="D207">
            <v>0.54615119999999995</v>
          </cell>
          <cell r="J207">
            <v>0.54615119999999995</v>
          </cell>
          <cell r="N207">
            <v>1.0923023999999999</v>
          </cell>
        </row>
        <row r="208">
          <cell r="A208" t="str">
            <v>FERRO</v>
          </cell>
          <cell r="E208">
            <v>0</v>
          </cell>
          <cell r="K208">
            <v>0</v>
          </cell>
          <cell r="N208">
            <v>0</v>
          </cell>
        </row>
        <row r="209">
          <cell r="A209" t="str">
            <v>FIDA 417</v>
          </cell>
          <cell r="G209">
            <v>0.35824936411617703</v>
          </cell>
          <cell r="M209">
            <v>0.35824936411617703</v>
          </cell>
          <cell r="N209">
            <v>0.71649872823235405</v>
          </cell>
        </row>
        <row r="210">
          <cell r="A210" t="str">
            <v>FIDA 514</v>
          </cell>
          <cell r="G210">
            <v>3.3174744869649365E-2</v>
          </cell>
          <cell r="M210">
            <v>3.3174744869649365E-2</v>
          </cell>
          <cell r="N210">
            <v>6.6349489739298731E-2</v>
          </cell>
        </row>
        <row r="211">
          <cell r="A211" t="str">
            <v>FKUW/PROVSF</v>
          </cell>
          <cell r="G211">
            <v>1.130084785615491</v>
          </cell>
          <cell r="M211">
            <v>1.130084785615491</v>
          </cell>
          <cell r="N211">
            <v>2.2601695712309819</v>
          </cell>
        </row>
        <row r="212">
          <cell r="A212" t="str">
            <v>FON/TESORO</v>
          </cell>
          <cell r="B212">
            <v>0.18675934278350514</v>
          </cell>
          <cell r="C212">
            <v>1.0985276771907218</v>
          </cell>
          <cell r="D212">
            <v>0.49762112435567013</v>
          </cell>
          <cell r="E212">
            <v>0.78904071520618557</v>
          </cell>
          <cell r="F212">
            <v>0.76910542203608256</v>
          </cell>
          <cell r="G212">
            <v>0.78255174935567018</v>
          </cell>
          <cell r="H212">
            <v>0.18675932667525771</v>
          </cell>
          <cell r="I212">
            <v>1.0985276804123711</v>
          </cell>
          <cell r="J212">
            <v>0.49762111791237112</v>
          </cell>
          <cell r="K212">
            <v>0.75661388530927831</v>
          </cell>
          <cell r="L212">
            <v>0.15041426868556701</v>
          </cell>
          <cell r="M212">
            <v>0.69214784471649482</v>
          </cell>
          <cell r="N212">
            <v>7.5056901546391739</v>
          </cell>
        </row>
        <row r="213">
          <cell r="A213" t="str">
            <v>FONP 06/94</v>
          </cell>
          <cell r="D213">
            <v>1.7153564350000001</v>
          </cell>
          <cell r="J213">
            <v>1.7153564350000001</v>
          </cell>
          <cell r="N213">
            <v>3.4307128700000002</v>
          </cell>
        </row>
        <row r="214">
          <cell r="A214" t="str">
            <v>FONP 12/02</v>
          </cell>
          <cell r="B214">
            <v>1.9320198E-2</v>
          </cell>
          <cell r="H214">
            <v>1.9320198E-2</v>
          </cell>
          <cell r="N214">
            <v>3.8640396E-2</v>
          </cell>
        </row>
        <row r="215">
          <cell r="A215" t="str">
            <v>FONP 13/03</v>
          </cell>
          <cell r="D215">
            <v>0.74705859499999994</v>
          </cell>
          <cell r="J215">
            <v>0.74705859499999994</v>
          </cell>
          <cell r="N215">
            <v>1.4941171899999999</v>
          </cell>
        </row>
        <row r="216">
          <cell r="A216" t="str">
            <v>FONP 14/04</v>
          </cell>
          <cell r="C216">
            <v>0</v>
          </cell>
          <cell r="I216">
            <v>0.248399429</v>
          </cell>
          <cell r="N216">
            <v>0.248399429</v>
          </cell>
        </row>
        <row r="217">
          <cell r="A217" t="str">
            <v>FUB/RELEXT</v>
          </cell>
          <cell r="B217">
            <v>2.58362E-3</v>
          </cell>
          <cell r="C217">
            <v>2.15249E-3</v>
          </cell>
          <cell r="D217">
            <v>2.8344400000000001E-3</v>
          </cell>
          <cell r="E217">
            <v>2.1840500000000003E-3</v>
          </cell>
          <cell r="F217">
            <v>2.4196300000000003E-3</v>
          </cell>
          <cell r="G217">
            <v>1.7706800000000002E-3</v>
          </cell>
          <cell r="H217">
            <v>2.8870799999999998E-3</v>
          </cell>
          <cell r="I217">
            <v>2.24267E-3</v>
          </cell>
          <cell r="J217">
            <v>2.0370200000000001E-3</v>
          </cell>
          <cell r="K217">
            <v>2.7086199999999997E-3</v>
          </cell>
          <cell r="L217">
            <v>2.2869000000000001E-3</v>
          </cell>
          <cell r="M217">
            <v>2.3013700000000001E-3</v>
          </cell>
          <cell r="N217">
            <v>2.8408570000000001E-2</v>
          </cell>
        </row>
        <row r="218">
          <cell r="A218" t="str">
            <v>GLO17 PES</v>
          </cell>
          <cell r="B218">
            <v>0</v>
          </cell>
          <cell r="H218">
            <v>0</v>
          </cell>
          <cell r="N218">
            <v>0</v>
          </cell>
        </row>
        <row r="219">
          <cell r="A219" t="str">
            <v>ICE/ASEGSAL</v>
          </cell>
          <cell r="B219">
            <v>0.10730121000000001</v>
          </cell>
          <cell r="H219">
            <v>0.10730121000000001</v>
          </cell>
          <cell r="N219">
            <v>0.21460242000000002</v>
          </cell>
        </row>
        <row r="220">
          <cell r="A220" t="str">
            <v>ICE/BICE</v>
          </cell>
          <cell r="B220">
            <v>0.77098568000000001</v>
          </cell>
          <cell r="H220">
            <v>0.77098568000000001</v>
          </cell>
          <cell r="N220">
            <v>1.54197136</v>
          </cell>
        </row>
        <row r="221">
          <cell r="A221" t="str">
            <v>ICE/CORTE</v>
          </cell>
          <cell r="E221">
            <v>9.3219579999999996E-2</v>
          </cell>
          <cell r="K221">
            <v>9.3219579999999996E-2</v>
          </cell>
          <cell r="N221">
            <v>0.18643915999999999</v>
          </cell>
        </row>
        <row r="222">
          <cell r="A222" t="str">
            <v>ICE/DEFENSA</v>
          </cell>
          <cell r="B222">
            <v>0.72804878000000006</v>
          </cell>
          <cell r="H222">
            <v>0.72804878000000006</v>
          </cell>
          <cell r="N222">
            <v>1.4560975600000001</v>
          </cell>
        </row>
        <row r="223">
          <cell r="A223" t="str">
            <v>ICE/EDUCACION</v>
          </cell>
          <cell r="B223">
            <v>0.43121872999999999</v>
          </cell>
          <cell r="H223">
            <v>0.43121872999999999</v>
          </cell>
          <cell r="N223">
            <v>0.86243745999999999</v>
          </cell>
        </row>
        <row r="224">
          <cell r="A224" t="str">
            <v>ICE/JUSTICIA</v>
          </cell>
          <cell r="B224">
            <v>9.8774089999999995E-2</v>
          </cell>
          <cell r="H224">
            <v>9.8774089999999995E-2</v>
          </cell>
          <cell r="N224">
            <v>0.19754817999999999</v>
          </cell>
        </row>
        <row r="225">
          <cell r="A225" t="str">
            <v>ICE/MCBA</v>
          </cell>
          <cell r="G225">
            <v>0.35395259000000001</v>
          </cell>
          <cell r="M225">
            <v>0.35395259000000001</v>
          </cell>
          <cell r="N225">
            <v>0.70790518000000002</v>
          </cell>
        </row>
        <row r="226">
          <cell r="A226" t="str">
            <v>ICE/PREFEC</v>
          </cell>
          <cell r="G226">
            <v>6.6803979999999999E-2</v>
          </cell>
          <cell r="M226">
            <v>6.6803979999999999E-2</v>
          </cell>
          <cell r="N226">
            <v>0.13360796</v>
          </cell>
        </row>
        <row r="227">
          <cell r="A227" t="str">
            <v>ICE/PRES</v>
          </cell>
          <cell r="B227">
            <v>1.5233170000000001E-2</v>
          </cell>
          <cell r="H227">
            <v>1.5233170000000001E-2</v>
          </cell>
          <cell r="N227">
            <v>3.0466340000000001E-2</v>
          </cell>
        </row>
        <row r="228">
          <cell r="A228" t="str">
            <v>ICE/PROVCB</v>
          </cell>
          <cell r="E228">
            <v>0.62365181000000003</v>
          </cell>
          <cell r="K228">
            <v>0.62365181000000003</v>
          </cell>
          <cell r="N228">
            <v>1.2473036200000001</v>
          </cell>
        </row>
        <row r="229">
          <cell r="A229" t="str">
            <v>ICE/SALUD</v>
          </cell>
          <cell r="F229">
            <v>2.34358567</v>
          </cell>
          <cell r="L229">
            <v>2.34358567</v>
          </cell>
          <cell r="N229">
            <v>4.6871713399999999</v>
          </cell>
        </row>
        <row r="230">
          <cell r="A230" t="str">
            <v>ICE/SALUDPBA</v>
          </cell>
          <cell r="B230">
            <v>0.64464681999999995</v>
          </cell>
          <cell r="H230">
            <v>0.64464681999999995</v>
          </cell>
          <cell r="N230">
            <v>1.2892936399999999</v>
          </cell>
        </row>
        <row r="231">
          <cell r="A231" t="str">
            <v>ICE/VIALIDAD</v>
          </cell>
          <cell r="D231">
            <v>0.12129997000000001</v>
          </cell>
          <cell r="J231">
            <v>0.12129997000000001</v>
          </cell>
          <cell r="N231">
            <v>0.24259994000000001</v>
          </cell>
        </row>
        <row r="232">
          <cell r="A232" t="str">
            <v>ICO/CBA</v>
          </cell>
          <cell r="E232">
            <v>2.6418124651280754</v>
          </cell>
          <cell r="K232">
            <v>2.6418124651280754</v>
          </cell>
          <cell r="N232">
            <v>5.2836249302561509</v>
          </cell>
        </row>
        <row r="233">
          <cell r="A233" t="str">
            <v>ICO/SALUD</v>
          </cell>
          <cell r="E233">
            <v>2.6418124778087755</v>
          </cell>
          <cell r="K233">
            <v>2.6418124778087755</v>
          </cell>
          <cell r="N233">
            <v>5.283624955617551</v>
          </cell>
        </row>
        <row r="234">
          <cell r="A234" t="str">
            <v>IRB/RELEXT</v>
          </cell>
          <cell r="D234">
            <v>4.9809409079381185E-3</v>
          </cell>
          <cell r="G234">
            <v>5.0797996449404009E-3</v>
          </cell>
          <cell r="J234">
            <v>5.1806492518387025E-3</v>
          </cell>
          <cell r="M234">
            <v>5.2834897286330217E-3</v>
          </cell>
          <cell r="N234">
            <v>2.0524879533350242E-2</v>
          </cell>
        </row>
        <row r="235">
          <cell r="A235" t="str">
            <v>JBIC/PROV</v>
          </cell>
          <cell r="C235">
            <v>1.3266570763500931</v>
          </cell>
          <cell r="I235">
            <v>1.3266570763500931</v>
          </cell>
          <cell r="N235">
            <v>2.6533141527001862</v>
          </cell>
        </row>
        <row r="236">
          <cell r="A236" t="str">
            <v>JBIC/PROVBA</v>
          </cell>
          <cell r="D236">
            <v>1.0603098019299138</v>
          </cell>
          <cell r="J236">
            <v>1.0603098019299138</v>
          </cell>
          <cell r="N236">
            <v>2.1206196038598275</v>
          </cell>
        </row>
        <row r="237">
          <cell r="A237" t="str">
            <v>JBIC/TESORO</v>
          </cell>
          <cell r="E237">
            <v>7.3086084306754699</v>
          </cell>
          <cell r="K237">
            <v>7.3084476045369904</v>
          </cell>
          <cell r="N237">
            <v>14.61705603521246</v>
          </cell>
        </row>
        <row r="238">
          <cell r="A238" t="str">
            <v>KFW/CONEA</v>
          </cell>
          <cell r="D238">
            <v>10.300839524473751</v>
          </cell>
          <cell r="J238">
            <v>10.300839334263252</v>
          </cell>
          <cell r="N238">
            <v>20.601678858737003</v>
          </cell>
        </row>
        <row r="239">
          <cell r="A239" t="str">
            <v>KFW/INTI</v>
          </cell>
          <cell r="G239">
            <v>0.29975340096373326</v>
          </cell>
          <cell r="M239">
            <v>0.29975340096373326</v>
          </cell>
          <cell r="N239">
            <v>0.59950680192746653</v>
          </cell>
        </row>
        <row r="240">
          <cell r="A240" t="str">
            <v>KFW/YACYRETA</v>
          </cell>
          <cell r="G240">
            <v>0.36000308141009379</v>
          </cell>
          <cell r="L240">
            <v>0.36000308141009379</v>
          </cell>
          <cell r="N240">
            <v>0.72000616282018759</v>
          </cell>
        </row>
        <row r="241">
          <cell r="A241" t="str">
            <v>LETR INTRAN</v>
          </cell>
          <cell r="B241">
            <v>0</v>
          </cell>
          <cell r="H241">
            <v>0</v>
          </cell>
          <cell r="N241">
            <v>0</v>
          </cell>
        </row>
        <row r="242">
          <cell r="A242" t="str">
            <v>MEDIO/BANADE</v>
          </cell>
          <cell r="D242">
            <v>9.4903132132893739E-2</v>
          </cell>
          <cell r="E242">
            <v>2.0069387141770227</v>
          </cell>
          <cell r="J242">
            <v>9.4903220897793558E-2</v>
          </cell>
          <cell r="K242">
            <v>2.0069531701749939</v>
          </cell>
          <cell r="N242">
            <v>4.2036982373827039</v>
          </cell>
        </row>
        <row r="243">
          <cell r="A243" t="str">
            <v>MEDIO/BCRA</v>
          </cell>
          <cell r="D243">
            <v>1.4191061399999998</v>
          </cell>
          <cell r="E243">
            <v>1.4385683600000001</v>
          </cell>
          <cell r="J243">
            <v>1.4191061399999998</v>
          </cell>
          <cell r="K243">
            <v>6.3274589999999992E-2</v>
          </cell>
          <cell r="N243">
            <v>4.3400552299999999</v>
          </cell>
        </row>
        <row r="244">
          <cell r="A244" t="str">
            <v>MEDIO/HIDRONOR</v>
          </cell>
          <cell r="E244">
            <v>6.8695079888409852E-2</v>
          </cell>
          <cell r="K244">
            <v>6.8695079888409852E-2</v>
          </cell>
          <cell r="N244">
            <v>0.1373901597768197</v>
          </cell>
        </row>
        <row r="245">
          <cell r="A245" t="str">
            <v>MEDIO/JUSTICIA</v>
          </cell>
          <cell r="F245">
            <v>5.6662050000000005E-2</v>
          </cell>
          <cell r="L245">
            <v>5.6662050000000005E-2</v>
          </cell>
          <cell r="N245">
            <v>0.11332410000000001</v>
          </cell>
        </row>
        <row r="246">
          <cell r="A246" t="str">
            <v>MEDIO/NASA</v>
          </cell>
          <cell r="F246">
            <v>0.25308641897032719</v>
          </cell>
          <cell r="L246">
            <v>0.25308641897032719</v>
          </cell>
          <cell r="N246">
            <v>0.50617283794065437</v>
          </cell>
        </row>
        <row r="247">
          <cell r="A247" t="str">
            <v>MEDIO/PROVBA</v>
          </cell>
          <cell r="G247">
            <v>0.50009934060360139</v>
          </cell>
          <cell r="M247">
            <v>0.50009934060360139</v>
          </cell>
          <cell r="N247">
            <v>1.0001986812072028</v>
          </cell>
        </row>
        <row r="248">
          <cell r="A248" t="str">
            <v>MEDIO/SALUD</v>
          </cell>
          <cell r="F248">
            <v>0.60626195790007609</v>
          </cell>
          <cell r="L248">
            <v>0.60626195790007609</v>
          </cell>
          <cell r="N248">
            <v>1.2125239158001522</v>
          </cell>
        </row>
        <row r="249">
          <cell r="A249" t="str">
            <v>MEDIO/YACYRETA</v>
          </cell>
          <cell r="B249">
            <v>1.010149068932285</v>
          </cell>
          <cell r="H249">
            <v>1.010149068932285</v>
          </cell>
          <cell r="N249">
            <v>2.0202981378645699</v>
          </cell>
        </row>
        <row r="250">
          <cell r="A250" t="str">
            <v>OCMO</v>
          </cell>
          <cell r="E250">
            <v>2.174437146357016</v>
          </cell>
          <cell r="K250">
            <v>8.2804156458703898E-2</v>
          </cell>
          <cell r="N250">
            <v>2.2572413028157201</v>
          </cell>
        </row>
        <row r="251">
          <cell r="A251" t="str">
            <v>P BG04/06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24.195258296112335</v>
          </cell>
          <cell r="N251">
            <v>24.195258296112335</v>
          </cell>
        </row>
        <row r="252">
          <cell r="A252" t="str">
            <v>P BG05/17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A253" t="str">
            <v>P BG06/27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A254" t="str">
            <v>P BG08/19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A255" t="str">
            <v>P BG09/09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A256" t="str">
            <v>P BG10/20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A257" t="str">
            <v>P BG11/10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A258" t="str">
            <v>P BG12/15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A259" t="str">
            <v>P BG13/30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A260" t="str">
            <v>P BG14/31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A261" t="str">
            <v>P BG15/12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A262" t="str">
            <v>P BG16/08$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A263" t="str">
            <v>P BG17/08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891.90075172235061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891.90075172235061</v>
          </cell>
          <cell r="N263">
            <v>1783.8015034447012</v>
          </cell>
        </row>
        <row r="264">
          <cell r="A264" t="str">
            <v>P BG18/18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A265" t="str">
            <v>P BG19/31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A266" t="str">
            <v>P BIHD</v>
          </cell>
          <cell r="B266">
            <v>4.3365993102275823E-3</v>
          </cell>
          <cell r="C266">
            <v>4.3365993102275823E-3</v>
          </cell>
          <cell r="D266">
            <v>4.3365993102275823E-3</v>
          </cell>
          <cell r="E266">
            <v>4.3365993102275823E-3</v>
          </cell>
          <cell r="F266">
            <v>4.3365993102275823E-3</v>
          </cell>
          <cell r="G266">
            <v>4.3365993102275823E-3</v>
          </cell>
          <cell r="H266">
            <v>4.3365993102275823E-3</v>
          </cell>
          <cell r="I266">
            <v>4.3365993102275823E-3</v>
          </cell>
          <cell r="J266">
            <v>4.3365993102275823E-3</v>
          </cell>
          <cell r="K266">
            <v>4.3365993102275823E-3</v>
          </cell>
          <cell r="L266">
            <v>4.3365993102275823E-3</v>
          </cell>
          <cell r="M266">
            <v>4.3365993102275823E-3</v>
          </cell>
          <cell r="N266">
            <v>5.2039191722730992E-2</v>
          </cell>
        </row>
        <row r="267">
          <cell r="A267" t="str">
            <v>P BP04/E435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1.976935696138725</v>
          </cell>
          <cell r="N267">
            <v>1.976935696138725</v>
          </cell>
        </row>
        <row r="268">
          <cell r="A268" t="str">
            <v>P BP06/B450 (Radar III)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31.937580601250435</v>
          </cell>
          <cell r="N268">
            <v>31.937580601250435</v>
          </cell>
        </row>
        <row r="269">
          <cell r="A269" t="str">
            <v>P BP06/B450 (Radar IV)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15.249258839418079</v>
          </cell>
          <cell r="N269">
            <v>15.249258839418079</v>
          </cell>
        </row>
        <row r="270">
          <cell r="A270" t="str">
            <v>P BP06/E580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921.81838616793505</v>
          </cell>
          <cell r="N270">
            <v>921.81838616793505</v>
          </cell>
        </row>
        <row r="271">
          <cell r="A271" t="str">
            <v>P BP07/B450 (Celtic I)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A272" t="str">
            <v>P BP07/B450 (Celtic II)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A273" t="str">
            <v>P BT06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296.47328934240983</v>
          </cell>
          <cell r="N273">
            <v>296.47328934240983</v>
          </cell>
        </row>
        <row r="274">
          <cell r="A274" t="str">
            <v>P BT2006</v>
          </cell>
          <cell r="B274">
            <v>0</v>
          </cell>
          <cell r="C274">
            <v>57.44724129432786</v>
          </cell>
          <cell r="N274">
            <v>57.44724129432786</v>
          </cell>
        </row>
        <row r="275">
          <cell r="A275" t="str">
            <v>P BT27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A276" t="str">
            <v>P DC$</v>
          </cell>
          <cell r="B276">
            <v>0.31753871456185567</v>
          </cell>
          <cell r="C276">
            <v>0.31753871456185567</v>
          </cell>
          <cell r="D276">
            <v>0.31753871456185567</v>
          </cell>
          <cell r="E276">
            <v>0.31753871456185567</v>
          </cell>
          <cell r="F276">
            <v>0.31753871456185567</v>
          </cell>
          <cell r="G276">
            <v>0.31753871456185567</v>
          </cell>
          <cell r="H276">
            <v>0.31753871456185567</v>
          </cell>
          <cell r="I276">
            <v>0.31753871456185567</v>
          </cell>
          <cell r="J276">
            <v>0.31753871456185567</v>
          </cell>
          <cell r="K276">
            <v>0.31753871456185567</v>
          </cell>
          <cell r="L276">
            <v>0.31753871456185567</v>
          </cell>
          <cell r="M276">
            <v>0.31753871456185567</v>
          </cell>
          <cell r="N276">
            <v>3.810464574742269</v>
          </cell>
        </row>
        <row r="277">
          <cell r="A277" t="str">
            <v>P EL/ARP-61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A278" t="str">
            <v>P PRE6</v>
          </cell>
          <cell r="B278">
            <v>0</v>
          </cell>
          <cell r="C278">
            <v>0.61750539976960028</v>
          </cell>
          <cell r="D278">
            <v>0.61750539976960028</v>
          </cell>
          <cell r="E278">
            <v>0.61750539976960028</v>
          </cell>
          <cell r="F278">
            <v>0.61750539976960028</v>
          </cell>
          <cell r="G278">
            <v>0.61750539976960028</v>
          </cell>
          <cell r="H278">
            <v>0.61750539976960028</v>
          </cell>
          <cell r="I278">
            <v>0.61750539976960028</v>
          </cell>
          <cell r="J278">
            <v>0.61750539976960028</v>
          </cell>
          <cell r="K278">
            <v>0.61750539976960028</v>
          </cell>
          <cell r="L278">
            <v>0.61750539976960028</v>
          </cell>
          <cell r="M278">
            <v>0.61750539976960028</v>
          </cell>
          <cell r="N278">
            <v>6.7925593974656016</v>
          </cell>
        </row>
        <row r="279">
          <cell r="A279" t="str">
            <v>P PRO1</v>
          </cell>
          <cell r="B279">
            <v>1.77671</v>
          </cell>
          <cell r="C279">
            <v>1.77671</v>
          </cell>
          <cell r="D279">
            <v>1.77671</v>
          </cell>
          <cell r="E279">
            <v>1.77671</v>
          </cell>
          <cell r="F279">
            <v>1.77671</v>
          </cell>
          <cell r="G279">
            <v>1.77671</v>
          </cell>
          <cell r="H279">
            <v>1.77671</v>
          </cell>
          <cell r="I279">
            <v>1.77671</v>
          </cell>
          <cell r="J279">
            <v>1.77671</v>
          </cell>
          <cell r="K279">
            <v>1.77671</v>
          </cell>
          <cell r="L279">
            <v>1.77671</v>
          </cell>
          <cell r="M279">
            <v>1.77671</v>
          </cell>
          <cell r="N279">
            <v>21.320520000000002</v>
          </cell>
        </row>
        <row r="280">
          <cell r="A280" t="str">
            <v>P PRO10</v>
          </cell>
          <cell r="B280">
            <v>0.7290109422015415</v>
          </cell>
          <cell r="C280">
            <v>0</v>
          </cell>
          <cell r="D280">
            <v>0</v>
          </cell>
          <cell r="E280">
            <v>0.7290109422015415</v>
          </cell>
          <cell r="F280">
            <v>0</v>
          </cell>
          <cell r="G280">
            <v>0</v>
          </cell>
          <cell r="H280">
            <v>0.7290109422015415</v>
          </cell>
          <cell r="I280">
            <v>0</v>
          </cell>
          <cell r="J280">
            <v>0</v>
          </cell>
          <cell r="K280">
            <v>0.7290109422015415</v>
          </cell>
          <cell r="L280">
            <v>0</v>
          </cell>
          <cell r="M280">
            <v>0</v>
          </cell>
          <cell r="N280">
            <v>2.916043768806166</v>
          </cell>
        </row>
        <row r="281">
          <cell r="A281" t="str">
            <v>P PRO2</v>
          </cell>
          <cell r="B281">
            <v>1.5071813452345431</v>
          </cell>
          <cell r="C281">
            <v>1.5071813452345431</v>
          </cell>
          <cell r="D281">
            <v>1.5071813452345431</v>
          </cell>
          <cell r="E281">
            <v>1.5071813452345431</v>
          </cell>
          <cell r="F281">
            <v>1.5071813452345431</v>
          </cell>
          <cell r="G281">
            <v>1.5071813452345431</v>
          </cell>
          <cell r="H281">
            <v>1.5071813452345431</v>
          </cell>
          <cell r="I281">
            <v>1.5071813452345431</v>
          </cell>
          <cell r="J281">
            <v>1.5071813452345431</v>
          </cell>
          <cell r="K281">
            <v>1.5071813452345431</v>
          </cell>
          <cell r="L281">
            <v>1.5071813452345431</v>
          </cell>
          <cell r="M281">
            <v>1.5071813452345431</v>
          </cell>
          <cell r="N281">
            <v>18.086176142814512</v>
          </cell>
        </row>
        <row r="282">
          <cell r="A282" t="str">
            <v>P PRO3</v>
          </cell>
          <cell r="B282">
            <v>4.2097036082474225E-3</v>
          </cell>
          <cell r="C282">
            <v>4.2097036082474225E-3</v>
          </cell>
          <cell r="D282">
            <v>4.2097036082474225E-3</v>
          </cell>
          <cell r="E282">
            <v>4.2097036082474225E-3</v>
          </cell>
          <cell r="F282">
            <v>4.2097036082474225E-3</v>
          </cell>
          <cell r="G282">
            <v>4.2097036082474225E-3</v>
          </cell>
          <cell r="H282">
            <v>4.2097036082474225E-3</v>
          </cell>
          <cell r="I282">
            <v>4.2097036082474225E-3</v>
          </cell>
          <cell r="J282">
            <v>4.2097036082474225E-3</v>
          </cell>
          <cell r="K282">
            <v>4.2097036082474225E-3</v>
          </cell>
          <cell r="L282">
            <v>4.2097036082474225E-3</v>
          </cell>
          <cell r="M282">
            <v>4.2097036082474225E-3</v>
          </cell>
          <cell r="N282">
            <v>5.0516443298969059E-2</v>
          </cell>
        </row>
        <row r="283">
          <cell r="A283" t="str">
            <v>P PRO4</v>
          </cell>
          <cell r="B283">
            <v>2.4702571910736171</v>
          </cell>
          <cell r="C283">
            <v>2.4702571910736171</v>
          </cell>
          <cell r="D283">
            <v>2.4702571910736171</v>
          </cell>
          <cell r="E283">
            <v>2.4702571910736171</v>
          </cell>
          <cell r="F283">
            <v>2.4702571910736171</v>
          </cell>
          <cell r="G283">
            <v>2.4702571910736171</v>
          </cell>
          <cell r="H283">
            <v>2.470635263515176</v>
          </cell>
          <cell r="I283">
            <v>2.4702571910736171</v>
          </cell>
          <cell r="J283">
            <v>2.4702571910736171</v>
          </cell>
          <cell r="K283">
            <v>2.4702571910736171</v>
          </cell>
          <cell r="L283">
            <v>2.4702571910736171</v>
          </cell>
          <cell r="M283">
            <v>2.4702571910736171</v>
          </cell>
          <cell r="N283">
            <v>29.643464365324967</v>
          </cell>
        </row>
        <row r="284">
          <cell r="A284" t="str">
            <v>P PRO5</v>
          </cell>
          <cell r="B284">
            <v>2.1713535083762885</v>
          </cell>
          <cell r="C284">
            <v>0</v>
          </cell>
          <cell r="D284">
            <v>0</v>
          </cell>
          <cell r="E284">
            <v>2.1713535083762885</v>
          </cell>
          <cell r="F284">
            <v>0</v>
          </cell>
          <cell r="G284">
            <v>0</v>
          </cell>
          <cell r="H284">
            <v>2.1713535083762885</v>
          </cell>
          <cell r="I284">
            <v>0</v>
          </cell>
          <cell r="J284">
            <v>0</v>
          </cell>
          <cell r="K284">
            <v>2.1713535083762885</v>
          </cell>
          <cell r="L284">
            <v>0</v>
          </cell>
          <cell r="M284">
            <v>0</v>
          </cell>
          <cell r="N284">
            <v>8.685414033505154</v>
          </cell>
        </row>
        <row r="285">
          <cell r="A285" t="str">
            <v>P PRO6</v>
          </cell>
          <cell r="B285">
            <v>11.561477650161031</v>
          </cell>
          <cell r="C285">
            <v>0</v>
          </cell>
          <cell r="D285">
            <v>0</v>
          </cell>
          <cell r="E285">
            <v>11.561477650161031</v>
          </cell>
          <cell r="F285">
            <v>0</v>
          </cell>
          <cell r="G285">
            <v>0</v>
          </cell>
          <cell r="H285">
            <v>11.561477650161031</v>
          </cell>
          <cell r="I285">
            <v>0</v>
          </cell>
          <cell r="J285">
            <v>0</v>
          </cell>
          <cell r="K285">
            <v>11.561477650161031</v>
          </cell>
          <cell r="L285">
            <v>0</v>
          </cell>
          <cell r="M285">
            <v>0</v>
          </cell>
          <cell r="N285">
            <v>46.245910600644123</v>
          </cell>
        </row>
        <row r="286">
          <cell r="A286" t="str">
            <v>P PRO7</v>
          </cell>
          <cell r="B286">
            <v>0</v>
          </cell>
          <cell r="C286">
            <v>6.7913047680412363E-3</v>
          </cell>
          <cell r="D286">
            <v>6.7913047680412363E-3</v>
          </cell>
          <cell r="E286">
            <v>6.7913047680412363E-3</v>
          </cell>
          <cell r="F286">
            <v>6.7913047680412363E-3</v>
          </cell>
          <cell r="G286">
            <v>6.7913047680412363E-3</v>
          </cell>
          <cell r="H286">
            <v>6.7913047680412363E-3</v>
          </cell>
          <cell r="I286">
            <v>6.7913047680412363E-3</v>
          </cell>
          <cell r="J286">
            <v>6.7913047680412363E-3</v>
          </cell>
          <cell r="K286">
            <v>6.7913047680412363E-3</v>
          </cell>
          <cell r="L286">
            <v>6.7913047680412363E-3</v>
          </cell>
          <cell r="M286">
            <v>6.7913047680412363E-3</v>
          </cell>
          <cell r="N286">
            <v>7.4704352448453623E-2</v>
          </cell>
        </row>
        <row r="287">
          <cell r="A287" t="str">
            <v>P PRO8</v>
          </cell>
          <cell r="B287">
            <v>0</v>
          </cell>
          <cell r="C287">
            <v>4.0623760769520664E-2</v>
          </cell>
          <cell r="D287">
            <v>4.0623760769520664E-2</v>
          </cell>
          <cell r="E287">
            <v>4.0623760769520664E-2</v>
          </cell>
          <cell r="F287">
            <v>4.0623760769520664E-2</v>
          </cell>
          <cell r="G287">
            <v>4.0623760769520664E-2</v>
          </cell>
          <cell r="H287">
            <v>4.0623760769520664E-2</v>
          </cell>
          <cell r="I287">
            <v>4.0623760769520664E-2</v>
          </cell>
          <cell r="J287">
            <v>4.0623760769520664E-2</v>
          </cell>
          <cell r="K287">
            <v>4.0623760769520664E-2</v>
          </cell>
          <cell r="L287">
            <v>4.0623760769520664E-2</v>
          </cell>
          <cell r="M287">
            <v>4.0623760769520664E-2</v>
          </cell>
          <cell r="N287">
            <v>0.4468613684647274</v>
          </cell>
        </row>
        <row r="288">
          <cell r="A288" t="str">
            <v>P PRO9</v>
          </cell>
          <cell r="B288">
            <v>1.1326750998711339</v>
          </cell>
          <cell r="C288">
            <v>0</v>
          </cell>
          <cell r="D288">
            <v>0</v>
          </cell>
          <cell r="E288">
            <v>1.1326750998711339</v>
          </cell>
          <cell r="F288">
            <v>0</v>
          </cell>
          <cell r="G288">
            <v>0</v>
          </cell>
          <cell r="H288">
            <v>1.1326750998711339</v>
          </cell>
          <cell r="I288">
            <v>0</v>
          </cell>
          <cell r="J288">
            <v>0</v>
          </cell>
          <cell r="K288">
            <v>1.1326750998711339</v>
          </cell>
          <cell r="L288">
            <v>0</v>
          </cell>
          <cell r="M288">
            <v>0</v>
          </cell>
          <cell r="N288">
            <v>4.5307003994845356</v>
          </cell>
        </row>
        <row r="289">
          <cell r="A289" t="str">
            <v>PAR</v>
          </cell>
          <cell r="F289">
            <v>0</v>
          </cell>
          <cell r="L289">
            <v>0</v>
          </cell>
          <cell r="N289">
            <v>0</v>
          </cell>
        </row>
        <row r="290">
          <cell r="A290" t="str">
            <v>PAR $+CER</v>
          </cell>
          <cell r="D290">
            <v>0</v>
          </cell>
          <cell r="J290">
            <v>0</v>
          </cell>
          <cell r="N290">
            <v>0</v>
          </cell>
        </row>
        <row r="291">
          <cell r="A291" t="str">
            <v>PAR EUR</v>
          </cell>
          <cell r="D291">
            <v>0</v>
          </cell>
          <cell r="J291">
            <v>0</v>
          </cell>
          <cell r="N291">
            <v>0</v>
          </cell>
        </row>
        <row r="292">
          <cell r="A292" t="str">
            <v>PAR JPY</v>
          </cell>
          <cell r="D292">
            <v>0</v>
          </cell>
          <cell r="J292">
            <v>0</v>
          </cell>
          <cell r="N292">
            <v>0</v>
          </cell>
        </row>
        <row r="293">
          <cell r="A293" t="str">
            <v>PAR USD</v>
          </cell>
          <cell r="D293">
            <v>0</v>
          </cell>
          <cell r="J293">
            <v>0</v>
          </cell>
          <cell r="N293">
            <v>0</v>
          </cell>
        </row>
        <row r="294">
          <cell r="A294" t="str">
            <v>PARDM</v>
          </cell>
          <cell r="F294">
            <v>0</v>
          </cell>
          <cell r="L294">
            <v>0</v>
          </cell>
          <cell r="N294">
            <v>0</v>
          </cell>
        </row>
        <row r="295">
          <cell r="A295" t="str">
            <v>PR8</v>
          </cell>
          <cell r="B295">
            <v>5.071065188367788</v>
          </cell>
          <cell r="C295">
            <v>5.071065188367788</v>
          </cell>
          <cell r="D295">
            <v>5.071065188367788</v>
          </cell>
          <cell r="E295">
            <v>5.071065188367788</v>
          </cell>
          <cell r="F295">
            <v>5.071065188367788</v>
          </cell>
          <cell r="G295">
            <v>5.071065188367788</v>
          </cell>
          <cell r="H295">
            <v>5.071065188367788</v>
          </cell>
          <cell r="I295">
            <v>5.071065188367788</v>
          </cell>
          <cell r="J295">
            <v>5.071065188367788</v>
          </cell>
          <cell r="K295">
            <v>5.071065188367788</v>
          </cell>
          <cell r="L295">
            <v>5.071065188367788</v>
          </cell>
          <cell r="M295">
            <v>5.071065188367788</v>
          </cell>
          <cell r="N295">
            <v>60.85278226041347</v>
          </cell>
        </row>
        <row r="296">
          <cell r="A296" t="str">
            <v>PRE5</v>
          </cell>
          <cell r="B296">
            <v>27.497094224719831</v>
          </cell>
          <cell r="C296">
            <v>27.497094224719831</v>
          </cell>
          <cell r="D296">
            <v>27.497094224719831</v>
          </cell>
          <cell r="E296">
            <v>27.497094224719831</v>
          </cell>
          <cell r="F296">
            <v>27.497094224719831</v>
          </cell>
          <cell r="G296">
            <v>27.497094224719831</v>
          </cell>
          <cell r="H296">
            <v>27.497094224719831</v>
          </cell>
          <cell r="I296">
            <v>27.497094224719831</v>
          </cell>
          <cell r="J296">
            <v>27.497094224719831</v>
          </cell>
          <cell r="K296">
            <v>27.497094224719831</v>
          </cell>
          <cell r="L296">
            <v>27.497094224719831</v>
          </cell>
          <cell r="M296">
            <v>27.497094224719831</v>
          </cell>
          <cell r="N296">
            <v>329.96513069663797</v>
          </cell>
        </row>
        <row r="297">
          <cell r="A297" t="str">
            <v>PRE6</v>
          </cell>
          <cell r="B297">
            <v>0.20522351622249146</v>
          </cell>
          <cell r="C297">
            <v>0.20522351622249146</v>
          </cell>
          <cell r="D297">
            <v>0.20522351622249146</v>
          </cell>
          <cell r="E297">
            <v>0.20522351622249146</v>
          </cell>
          <cell r="F297">
            <v>0.20522351622249146</v>
          </cell>
          <cell r="G297">
            <v>0.20522351622249146</v>
          </cell>
          <cell r="H297">
            <v>0.20522351622249146</v>
          </cell>
          <cell r="I297">
            <v>0.20522351622249146</v>
          </cell>
          <cell r="J297">
            <v>0.20522351622249146</v>
          </cell>
          <cell r="K297">
            <v>0.20522351622249146</v>
          </cell>
          <cell r="L297">
            <v>0.20522351622249146</v>
          </cell>
          <cell r="M297">
            <v>0.20522351622249146</v>
          </cell>
          <cell r="N297">
            <v>2.4626821946698985</v>
          </cell>
        </row>
        <row r="298">
          <cell r="A298" t="str">
            <v>PRO3</v>
          </cell>
          <cell r="B298">
            <v>9.4933099226804124E-2</v>
          </cell>
          <cell r="C298">
            <v>9.4933099226804124E-2</v>
          </cell>
          <cell r="D298">
            <v>9.4933099226804124E-2</v>
          </cell>
          <cell r="E298">
            <v>9.4933099226804124E-2</v>
          </cell>
          <cell r="F298">
            <v>9.4933099226804124E-2</v>
          </cell>
          <cell r="G298">
            <v>9.4933099226804124E-2</v>
          </cell>
          <cell r="H298">
            <v>9.4933099226804124E-2</v>
          </cell>
          <cell r="I298">
            <v>9.4933099226804124E-2</v>
          </cell>
          <cell r="J298">
            <v>9.4933099226804124E-2</v>
          </cell>
          <cell r="K298">
            <v>9.4933099226804124E-2</v>
          </cell>
          <cell r="L298">
            <v>9.4933099226804124E-2</v>
          </cell>
          <cell r="M298">
            <v>9.4933099226804124E-2</v>
          </cell>
          <cell r="N298">
            <v>1.1391971907216496</v>
          </cell>
        </row>
        <row r="299">
          <cell r="A299" t="str">
            <v>PRO4</v>
          </cell>
          <cell r="B299">
            <v>3.7170958576939581</v>
          </cell>
          <cell r="C299">
            <v>3.7170958576939581</v>
          </cell>
          <cell r="D299">
            <v>3.7170958576939581</v>
          </cell>
          <cell r="E299">
            <v>3.7170958576939581</v>
          </cell>
          <cell r="F299">
            <v>3.7170958576939581</v>
          </cell>
          <cell r="G299">
            <v>3.7170958576939581</v>
          </cell>
          <cell r="H299">
            <v>3.7170958576939581</v>
          </cell>
          <cell r="I299">
            <v>3.7170958576939581</v>
          </cell>
          <cell r="J299">
            <v>3.7170958576939581</v>
          </cell>
          <cell r="K299">
            <v>3.7170958576939581</v>
          </cell>
          <cell r="L299">
            <v>3.7170958576939581</v>
          </cell>
          <cell r="M299">
            <v>3.7170958576939581</v>
          </cell>
          <cell r="N299">
            <v>44.605150292327494</v>
          </cell>
        </row>
        <row r="300">
          <cell r="A300" t="str">
            <v>PRO7</v>
          </cell>
          <cell r="B300">
            <v>14.939707811816874</v>
          </cell>
          <cell r="C300">
            <v>14.939707811816874</v>
          </cell>
          <cell r="D300">
            <v>14.939707811816874</v>
          </cell>
          <cell r="E300">
            <v>14.939707811816874</v>
          </cell>
          <cell r="F300">
            <v>14.939707811816874</v>
          </cell>
          <cell r="G300">
            <v>14.939707811816874</v>
          </cell>
          <cell r="H300">
            <v>14.939707811816874</v>
          </cell>
          <cell r="I300">
            <v>14.939707811816874</v>
          </cell>
          <cell r="J300">
            <v>14.939707811816874</v>
          </cell>
          <cell r="K300">
            <v>14.939707811816874</v>
          </cell>
          <cell r="L300">
            <v>14.939707811816874</v>
          </cell>
          <cell r="M300">
            <v>14.939707811816874</v>
          </cell>
          <cell r="N300">
            <v>179.27649374180248</v>
          </cell>
        </row>
        <row r="301">
          <cell r="A301" t="str">
            <v>PRO8</v>
          </cell>
          <cell r="B301">
            <v>1.1520043464459839E-2</v>
          </cell>
          <cell r="C301">
            <v>1.1520043464459839E-2</v>
          </cell>
          <cell r="D301">
            <v>1.1520043464459839E-2</v>
          </cell>
          <cell r="E301">
            <v>1.1520043464459839E-2</v>
          </cell>
          <cell r="F301">
            <v>1.1520043464459839E-2</v>
          </cell>
          <cell r="G301">
            <v>1.1520043464459839E-2</v>
          </cell>
          <cell r="H301">
            <v>1.1520043464459839E-2</v>
          </cell>
          <cell r="I301">
            <v>1.1520043464459839E-2</v>
          </cell>
          <cell r="J301">
            <v>1.1520043464459839E-2</v>
          </cell>
          <cell r="K301">
            <v>1.1520043464459839E-2</v>
          </cell>
          <cell r="L301">
            <v>1.1520043464459839E-2</v>
          </cell>
          <cell r="M301">
            <v>1.1520043464459839E-2</v>
          </cell>
          <cell r="N301">
            <v>0.13824052157351807</v>
          </cell>
        </row>
        <row r="302">
          <cell r="A302" t="str">
            <v>SABA/INTGM</v>
          </cell>
          <cell r="C302">
            <v>9.6827849999999993E-2</v>
          </cell>
          <cell r="F302">
            <v>4.4944379999999999E-2</v>
          </cell>
          <cell r="I302">
            <v>9.6827849999999993E-2</v>
          </cell>
          <cell r="L302">
            <v>4.49443E-2</v>
          </cell>
          <cell r="N302">
            <v>0.28354437999999998</v>
          </cell>
        </row>
        <row r="303">
          <cell r="A303" t="str">
            <v>WBC/RELEXT</v>
          </cell>
          <cell r="B303">
            <v>4.1223042505592836E-3</v>
          </cell>
          <cell r="C303">
            <v>2.0836129753914988E-3</v>
          </cell>
          <cell r="D303">
            <v>2.0942848620432511E-3</v>
          </cell>
          <cell r="E303">
            <v>2.4043139448173007E-3</v>
          </cell>
          <cell r="F303">
            <v>2.6127882177479494E-3</v>
          </cell>
          <cell r="G303">
            <v>2.9190357941834451E-3</v>
          </cell>
          <cell r="H303">
            <v>4.1018366890380308E-3</v>
          </cell>
          <cell r="I303">
            <v>2.0563460104399698E-3</v>
          </cell>
          <cell r="J303">
            <v>2.3601193139448171E-3</v>
          </cell>
          <cell r="K303">
            <v>2.5646286353467563E-3</v>
          </cell>
          <cell r="L303">
            <v>2.8644563758389264E-3</v>
          </cell>
          <cell r="M303">
            <v>4.0765525727069346E-3</v>
          </cell>
          <cell r="N303">
            <v>3.4260279642058161E-2</v>
          </cell>
        </row>
        <row r="304">
          <cell r="A304" t="str">
            <v>WEST/CONEA</v>
          </cell>
          <cell r="B304">
            <v>0</v>
          </cell>
          <cell r="D304">
            <v>5.2250177542480341</v>
          </cell>
          <cell r="H304">
            <v>0</v>
          </cell>
          <cell r="J304">
            <v>5.2250176908445347</v>
          </cell>
          <cell r="N304">
            <v>10.450035445092569</v>
          </cell>
        </row>
        <row r="305">
          <cell r="A305" t="str">
            <v>Total general</v>
          </cell>
          <cell r="B305">
            <v>215.98433290437839</v>
          </cell>
          <cell r="C305">
            <v>379.56423837416844</v>
          </cell>
          <cell r="D305">
            <v>307.47723338910885</v>
          </cell>
          <cell r="E305">
            <v>930.5400995564853</v>
          </cell>
          <cell r="F305">
            <v>903.93126517642622</v>
          </cell>
          <cell r="G305">
            <v>2101.0764897752797</v>
          </cell>
          <cell r="H305">
            <v>243.17527315669227</v>
          </cell>
          <cell r="I305">
            <v>2440.1834650021929</v>
          </cell>
          <cell r="J305">
            <v>307.18354081111096</v>
          </cell>
          <cell r="K305">
            <v>738.63219253072305</v>
          </cell>
          <cell r="L305">
            <v>258.70771084750749</v>
          </cell>
          <cell r="M305">
            <v>1184.7916724395416</v>
          </cell>
          <cell r="N305">
            <v>10011.247513963614</v>
          </cell>
        </row>
      </sheetData>
      <sheetData sheetId="7" refreshError="1"/>
      <sheetData sheetId="8" refreshError="1">
        <row r="5">
          <cell r="A5" t="str">
            <v>DNCI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2010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  <cell r="F6">
            <v>6</v>
          </cell>
          <cell r="G6">
            <v>7</v>
          </cell>
          <cell r="H6">
            <v>8</v>
          </cell>
          <cell r="I6">
            <v>9</v>
          </cell>
          <cell r="J6">
            <v>10</v>
          </cell>
          <cell r="K6">
            <v>11</v>
          </cell>
          <cell r="L6">
            <v>12</v>
          </cell>
          <cell r="M6">
            <v>13</v>
          </cell>
          <cell r="N6">
            <v>14</v>
          </cell>
        </row>
        <row r="7">
          <cell r="A7">
            <v>0</v>
          </cell>
          <cell r="D7">
            <v>0</v>
          </cell>
          <cell r="J7">
            <v>0</v>
          </cell>
          <cell r="N7">
            <v>0</v>
          </cell>
        </row>
        <row r="8">
          <cell r="A8" t="str">
            <v>AVAL 1/2005</v>
          </cell>
          <cell r="F8">
            <v>9.5522714099999995</v>
          </cell>
          <cell r="L8">
            <v>9.5522714099999995</v>
          </cell>
          <cell r="N8">
            <v>19.104542819999999</v>
          </cell>
        </row>
        <row r="9">
          <cell r="A9" t="str">
            <v>BD11-UCP</v>
          </cell>
          <cell r="B9">
            <v>31.516009686772943</v>
          </cell>
          <cell r="C9">
            <v>31.516009686772943</v>
          </cell>
          <cell r="D9">
            <v>31.516009686772943</v>
          </cell>
          <cell r="E9">
            <v>31.516009686772943</v>
          </cell>
          <cell r="F9">
            <v>31.516009686772943</v>
          </cell>
          <cell r="G9">
            <v>31.516009686772943</v>
          </cell>
          <cell r="H9">
            <v>31.516009686772943</v>
          </cell>
          <cell r="I9">
            <v>31.516009686772943</v>
          </cell>
          <cell r="J9">
            <v>31.516009686772943</v>
          </cell>
          <cell r="K9">
            <v>31.516009686772943</v>
          </cell>
          <cell r="L9">
            <v>31.516009686772943</v>
          </cell>
          <cell r="M9">
            <v>31.516009686772943</v>
          </cell>
          <cell r="N9">
            <v>378.19211624127524</v>
          </cell>
        </row>
        <row r="10">
          <cell r="A10" t="str">
            <v>BD12-I u$s</v>
          </cell>
          <cell r="C10">
            <v>0</v>
          </cell>
          <cell r="I10">
            <v>2028.7653298299999</v>
          </cell>
          <cell r="N10">
            <v>2028.7653298299999</v>
          </cell>
        </row>
        <row r="11">
          <cell r="A11" t="str">
            <v>BD13-u$s</v>
          </cell>
          <cell r="E11">
            <v>245.354375</v>
          </cell>
          <cell r="K11">
            <v>0</v>
          </cell>
          <cell r="N11">
            <v>245.354375</v>
          </cell>
        </row>
        <row r="12">
          <cell r="A12" t="str">
            <v>BERL/YACYRETA</v>
          </cell>
          <cell r="C12">
            <v>0.6140852269845295</v>
          </cell>
          <cell r="I12">
            <v>0.61408507481612984</v>
          </cell>
          <cell r="N12">
            <v>1.2281703018006593</v>
          </cell>
        </row>
        <row r="13">
          <cell r="A13" t="str">
            <v>BG05/17</v>
          </cell>
          <cell r="B13">
            <v>0</v>
          </cell>
          <cell r="H13">
            <v>0</v>
          </cell>
          <cell r="N13">
            <v>0</v>
          </cell>
        </row>
        <row r="14">
          <cell r="A14" t="str">
            <v>BG06/27</v>
          </cell>
          <cell r="D14">
            <v>0</v>
          </cell>
          <cell r="J14">
            <v>0</v>
          </cell>
          <cell r="N14">
            <v>0</v>
          </cell>
        </row>
        <row r="15">
          <cell r="A15" t="str">
            <v>BG08/19</v>
          </cell>
          <cell r="C15">
            <v>0</v>
          </cell>
          <cell r="I15">
            <v>0</v>
          </cell>
          <cell r="N15">
            <v>0</v>
          </cell>
        </row>
        <row r="16">
          <cell r="A16" t="str">
            <v>BG10/20</v>
          </cell>
          <cell r="C16">
            <v>0</v>
          </cell>
          <cell r="I16">
            <v>0</v>
          </cell>
          <cell r="N16">
            <v>0</v>
          </cell>
        </row>
        <row r="17">
          <cell r="A17" t="str">
            <v>BG11/10</v>
          </cell>
          <cell r="D17">
            <v>200.99799901</v>
          </cell>
          <cell r="N17">
            <v>200.99799901</v>
          </cell>
        </row>
        <row r="18">
          <cell r="A18" t="str">
            <v>BG12/15</v>
          </cell>
          <cell r="G18">
            <v>0</v>
          </cell>
          <cell r="M18">
            <v>0</v>
          </cell>
          <cell r="N18">
            <v>0</v>
          </cell>
        </row>
        <row r="19">
          <cell r="A19" t="str">
            <v>BG13/30</v>
          </cell>
          <cell r="B19">
            <v>0</v>
          </cell>
          <cell r="H19">
            <v>0</v>
          </cell>
          <cell r="N19">
            <v>0</v>
          </cell>
        </row>
        <row r="20">
          <cell r="A20" t="str">
            <v>BG14/31</v>
          </cell>
          <cell r="B20">
            <v>0</v>
          </cell>
          <cell r="H20">
            <v>0</v>
          </cell>
          <cell r="N20">
            <v>0</v>
          </cell>
        </row>
        <row r="21">
          <cell r="A21" t="str">
            <v>BG15/12</v>
          </cell>
          <cell r="C21">
            <v>0</v>
          </cell>
          <cell r="I21">
            <v>0</v>
          </cell>
          <cell r="N21">
            <v>0</v>
          </cell>
        </row>
        <row r="22">
          <cell r="A22" t="str">
            <v>BG18/18</v>
          </cell>
          <cell r="G22">
            <v>0</v>
          </cell>
          <cell r="M22">
            <v>0</v>
          </cell>
          <cell r="N22">
            <v>0</v>
          </cell>
        </row>
        <row r="23">
          <cell r="A23" t="str">
            <v>BG19/31</v>
          </cell>
          <cell r="G23">
            <v>0</v>
          </cell>
          <cell r="M23">
            <v>0</v>
          </cell>
          <cell r="N23">
            <v>0</v>
          </cell>
        </row>
        <row r="24">
          <cell r="A24" t="str">
            <v>BID 1008</v>
          </cell>
          <cell r="G24">
            <v>0.25392828099999998</v>
          </cell>
          <cell r="M24">
            <v>0.25392828099999998</v>
          </cell>
          <cell r="N24">
            <v>0.50785656199999996</v>
          </cell>
        </row>
        <row r="25">
          <cell r="A25" t="str">
            <v>BID 1021</v>
          </cell>
          <cell r="D25">
            <v>0.46444162999999999</v>
          </cell>
          <cell r="J25">
            <v>0.46444162999999999</v>
          </cell>
          <cell r="N25">
            <v>0.92888325999999999</v>
          </cell>
        </row>
        <row r="26">
          <cell r="A26" t="str">
            <v>BID 1031</v>
          </cell>
          <cell r="C26">
            <v>11.075883489000001</v>
          </cell>
          <cell r="I26">
            <v>11.075883489000001</v>
          </cell>
          <cell r="N26">
            <v>22.151766978000001</v>
          </cell>
        </row>
        <row r="27">
          <cell r="A27" t="str">
            <v>BID 1034</v>
          </cell>
          <cell r="F27">
            <v>2.8439293999999999</v>
          </cell>
          <cell r="L27">
            <v>2.8439293999999999</v>
          </cell>
          <cell r="N27">
            <v>5.6878587999999999</v>
          </cell>
        </row>
        <row r="28">
          <cell r="A28" t="str">
            <v>BID 1059</v>
          </cell>
          <cell r="C28">
            <v>6.1515114989999997</v>
          </cell>
          <cell r="I28">
            <v>6.1515114989999997</v>
          </cell>
          <cell r="N28">
            <v>12.303022997999999</v>
          </cell>
        </row>
        <row r="29">
          <cell r="A29" t="str">
            <v>BID 1060</v>
          </cell>
          <cell r="B29">
            <v>2.4386861500000001</v>
          </cell>
          <cell r="H29">
            <v>2.4386861500000001</v>
          </cell>
          <cell r="N29">
            <v>4.8773723000000002</v>
          </cell>
        </row>
        <row r="30">
          <cell r="A30" t="str">
            <v>BID 1068</v>
          </cell>
          <cell r="D30">
            <v>3.912179048</v>
          </cell>
          <cell r="J30">
            <v>3.912179048</v>
          </cell>
          <cell r="N30">
            <v>7.8243580960000001</v>
          </cell>
        </row>
        <row r="31">
          <cell r="A31" t="str">
            <v>BID 1082</v>
          </cell>
          <cell r="C31">
            <v>5.6778839999999997E-2</v>
          </cell>
          <cell r="I31">
            <v>5.6778839999999997E-2</v>
          </cell>
          <cell r="N31">
            <v>0.11355767999999999</v>
          </cell>
        </row>
        <row r="32">
          <cell r="A32" t="str">
            <v>BID 1111</v>
          </cell>
          <cell r="G32">
            <v>0.263009983</v>
          </cell>
          <cell r="M32">
            <v>0.263009983</v>
          </cell>
          <cell r="N32">
            <v>0.52601996600000001</v>
          </cell>
        </row>
        <row r="33">
          <cell r="A33" t="str">
            <v>BID 1118</v>
          </cell>
          <cell r="C33">
            <v>8.7049050640000001</v>
          </cell>
          <cell r="I33">
            <v>8.7049050640000001</v>
          </cell>
          <cell r="N33">
            <v>17.409810128</v>
          </cell>
        </row>
        <row r="34">
          <cell r="A34" t="str">
            <v>BID 1133</v>
          </cell>
          <cell r="B34">
            <v>5.7501847000000002E-2</v>
          </cell>
          <cell r="H34">
            <v>5.7501847000000002E-2</v>
          </cell>
          <cell r="N34">
            <v>0.115003694</v>
          </cell>
        </row>
        <row r="35">
          <cell r="A35" t="str">
            <v>BID 1134</v>
          </cell>
          <cell r="E35">
            <v>2.0127163449999999</v>
          </cell>
          <cell r="K35">
            <v>2.0127163449999999</v>
          </cell>
          <cell r="N35">
            <v>4.0254326899999997</v>
          </cell>
        </row>
        <row r="36">
          <cell r="A36" t="str">
            <v>BID 1164</v>
          </cell>
          <cell r="G36">
            <v>2.18081098</v>
          </cell>
          <cell r="M36">
            <v>2.18081098</v>
          </cell>
          <cell r="N36">
            <v>4.3616219599999999</v>
          </cell>
        </row>
        <row r="37">
          <cell r="A37" t="str">
            <v>BID 1192</v>
          </cell>
          <cell r="D37">
            <v>0.67382005299999992</v>
          </cell>
          <cell r="J37">
            <v>0.67382005299999992</v>
          </cell>
          <cell r="N37">
            <v>1.3476401059999998</v>
          </cell>
        </row>
        <row r="38">
          <cell r="A38" t="str">
            <v>BID 1193</v>
          </cell>
          <cell r="D38">
            <v>2.2350046610000001</v>
          </cell>
          <cell r="J38">
            <v>2.2350046610000001</v>
          </cell>
          <cell r="N38">
            <v>4.4700093220000001</v>
          </cell>
        </row>
        <row r="39">
          <cell r="A39" t="str">
            <v>BID 1201</v>
          </cell>
          <cell r="F39">
            <v>4.5935004699999995</v>
          </cell>
          <cell r="L39">
            <v>4.5935004699999995</v>
          </cell>
          <cell r="N39">
            <v>9.187000939999999</v>
          </cell>
        </row>
        <row r="40">
          <cell r="A40" t="str">
            <v>BID 1206</v>
          </cell>
          <cell r="D40">
            <v>7.012749800000001E-2</v>
          </cell>
          <cell r="J40">
            <v>7.012749800000001E-2</v>
          </cell>
          <cell r="N40">
            <v>0.14025499600000002</v>
          </cell>
        </row>
        <row r="41">
          <cell r="A41" t="str">
            <v>BID 1279</v>
          </cell>
          <cell r="E41">
            <v>4.1873463999999999E-2</v>
          </cell>
          <cell r="K41">
            <v>4.1873463999999999E-2</v>
          </cell>
          <cell r="N41">
            <v>8.3746927999999998E-2</v>
          </cell>
        </row>
        <row r="42">
          <cell r="A42" t="str">
            <v>BID 1287</v>
          </cell>
          <cell r="B42">
            <v>6.3920420769999993</v>
          </cell>
          <cell r="H42">
            <v>6.3920420769999993</v>
          </cell>
          <cell r="N42">
            <v>12.784084153999999</v>
          </cell>
        </row>
        <row r="43">
          <cell r="A43" t="str">
            <v>BID 1294</v>
          </cell>
          <cell r="F43">
            <v>1.6964284999999999E-2</v>
          </cell>
          <cell r="L43">
            <v>1.6964284999999999E-2</v>
          </cell>
          <cell r="N43">
            <v>3.3928569999999998E-2</v>
          </cell>
        </row>
        <row r="44">
          <cell r="A44" t="str">
            <v>BID 1295</v>
          </cell>
          <cell r="C44">
            <v>13.33333333</v>
          </cell>
          <cell r="I44">
            <v>13.33333333</v>
          </cell>
          <cell r="N44">
            <v>26.666666660000001</v>
          </cell>
        </row>
        <row r="45">
          <cell r="A45" t="str">
            <v>BID 1307</v>
          </cell>
          <cell r="E45">
            <v>0.45390237</v>
          </cell>
          <cell r="K45">
            <v>0.45390237</v>
          </cell>
          <cell r="N45">
            <v>0.90780474</v>
          </cell>
        </row>
        <row r="46">
          <cell r="A46" t="str">
            <v>BID 1324</v>
          </cell>
          <cell r="G46">
            <v>16.666666670000001</v>
          </cell>
          <cell r="M46">
            <v>16.666666670000001</v>
          </cell>
          <cell r="N46">
            <v>33.333333340000003</v>
          </cell>
        </row>
        <row r="47">
          <cell r="A47" t="str">
            <v>BID 1325</v>
          </cell>
          <cell r="G47">
            <v>4.2865400000000005E-2</v>
          </cell>
          <cell r="M47">
            <v>4.2865400000000005E-2</v>
          </cell>
          <cell r="N47">
            <v>8.573080000000001E-2</v>
          </cell>
        </row>
        <row r="48">
          <cell r="A48" t="str">
            <v>BID 1341</v>
          </cell>
          <cell r="D48">
            <v>16.666666670000001</v>
          </cell>
          <cell r="J48">
            <v>16.666666670000001</v>
          </cell>
          <cell r="N48">
            <v>33.333333340000003</v>
          </cell>
        </row>
        <row r="49">
          <cell r="A49" t="str">
            <v>BID 1345</v>
          </cell>
          <cell r="F49">
            <v>3.9461265679999999</v>
          </cell>
          <cell r="L49">
            <v>3.9461265679999999</v>
          </cell>
          <cell r="N49">
            <v>7.8922531359999999</v>
          </cell>
        </row>
        <row r="50">
          <cell r="A50" t="str">
            <v>BID 1463</v>
          </cell>
          <cell r="D50">
            <v>0.10913594</v>
          </cell>
          <cell r="J50">
            <v>0.10913594</v>
          </cell>
          <cell r="N50">
            <v>0.21827188</v>
          </cell>
        </row>
        <row r="51">
          <cell r="A51" t="str">
            <v>BID 1464</v>
          </cell>
          <cell r="F51">
            <v>0.13333333300000003</v>
          </cell>
          <cell r="L51">
            <v>0.13333333300000003</v>
          </cell>
          <cell r="N51">
            <v>0.26666666600000005</v>
          </cell>
        </row>
        <row r="52">
          <cell r="A52" t="str">
            <v>BID 1465</v>
          </cell>
          <cell r="G52">
            <v>0.209765074</v>
          </cell>
          <cell r="M52">
            <v>0.209765074</v>
          </cell>
          <cell r="N52">
            <v>0.41953014799999999</v>
          </cell>
        </row>
        <row r="53">
          <cell r="A53" t="str">
            <v>BID 1575</v>
          </cell>
          <cell r="F53">
            <v>1.1637359E-2</v>
          </cell>
          <cell r="L53">
            <v>1.1637359E-2</v>
          </cell>
          <cell r="N53">
            <v>2.3274718E-2</v>
          </cell>
        </row>
        <row r="54">
          <cell r="A54" t="str">
            <v>BID 1588</v>
          </cell>
          <cell r="C54">
            <v>0</v>
          </cell>
          <cell r="I54">
            <v>0</v>
          </cell>
          <cell r="N54">
            <v>0</v>
          </cell>
        </row>
        <row r="55">
          <cell r="A55" t="str">
            <v>BID 1603</v>
          </cell>
          <cell r="F55">
            <v>0</v>
          </cell>
          <cell r="L55">
            <v>8.0000000000000002E-3</v>
          </cell>
          <cell r="N55">
            <v>8.0000000000000002E-3</v>
          </cell>
        </row>
        <row r="56">
          <cell r="A56" t="str">
            <v>BID 1606</v>
          </cell>
          <cell r="G56">
            <v>5</v>
          </cell>
          <cell r="M56">
            <v>5</v>
          </cell>
          <cell r="N56">
            <v>10</v>
          </cell>
        </row>
        <row r="57">
          <cell r="A57" t="str">
            <v>BID 1640</v>
          </cell>
          <cell r="C57">
            <v>0</v>
          </cell>
          <cell r="I57">
            <v>0</v>
          </cell>
          <cell r="N57">
            <v>0</v>
          </cell>
        </row>
        <row r="58">
          <cell r="A58" t="str">
            <v>BID 1648</v>
          </cell>
          <cell r="C58">
            <v>0</v>
          </cell>
          <cell r="I58">
            <v>0</v>
          </cell>
          <cell r="N58">
            <v>0</v>
          </cell>
        </row>
        <row r="59">
          <cell r="A59" t="str">
            <v>BID 1669</v>
          </cell>
          <cell r="D59">
            <v>1.59090909</v>
          </cell>
          <cell r="J59">
            <v>1.59090909</v>
          </cell>
          <cell r="N59">
            <v>3.1818181800000001</v>
          </cell>
        </row>
        <row r="60">
          <cell r="A60" t="str">
            <v>BID 1720</v>
          </cell>
          <cell r="F60">
            <v>0</v>
          </cell>
          <cell r="L60">
            <v>0</v>
          </cell>
          <cell r="N60">
            <v>0</v>
          </cell>
        </row>
        <row r="61">
          <cell r="A61" t="str">
            <v>BID 1728</v>
          </cell>
          <cell r="C61">
            <v>0</v>
          </cell>
          <cell r="I61">
            <v>0</v>
          </cell>
          <cell r="N61">
            <v>0</v>
          </cell>
        </row>
        <row r="62">
          <cell r="A62" t="str">
            <v>BID 206</v>
          </cell>
          <cell r="B62">
            <v>3.8783748780996987</v>
          </cell>
          <cell r="H62">
            <v>3.8783748780996987</v>
          </cell>
          <cell r="N62">
            <v>7.7567497561993974</v>
          </cell>
        </row>
        <row r="63">
          <cell r="A63" t="str">
            <v>BID 4</v>
          </cell>
          <cell r="C63">
            <v>8.3452610872675245E-3</v>
          </cell>
          <cell r="I63">
            <v>8.3452610872675245E-3</v>
          </cell>
          <cell r="N63">
            <v>1.6690522174535049E-2</v>
          </cell>
        </row>
        <row r="64">
          <cell r="A64" t="str">
            <v>BID 514</v>
          </cell>
          <cell r="B64">
            <v>4.1075199999999999E-2</v>
          </cell>
          <cell r="H64">
            <v>4.1075199999999999E-2</v>
          </cell>
          <cell r="N64">
            <v>8.2150399999999998E-2</v>
          </cell>
        </row>
        <row r="65">
          <cell r="A65" t="str">
            <v>BID 515</v>
          </cell>
          <cell r="D65">
            <v>1.7047269221531274</v>
          </cell>
          <cell r="J65">
            <v>1.7047269221531274</v>
          </cell>
          <cell r="N65">
            <v>3.4094538443062548</v>
          </cell>
        </row>
        <row r="66">
          <cell r="A66" t="str">
            <v>BID 516</v>
          </cell>
          <cell r="D66">
            <v>1.2910793845001831</v>
          </cell>
          <cell r="J66">
            <v>1.2910793845001831</v>
          </cell>
          <cell r="N66">
            <v>2.5821587690003662</v>
          </cell>
        </row>
        <row r="67">
          <cell r="A67" t="str">
            <v>BID 545</v>
          </cell>
          <cell r="F67">
            <v>1.8801311649963943</v>
          </cell>
          <cell r="L67">
            <v>1.8801311649963943</v>
          </cell>
          <cell r="N67">
            <v>3.7602623299927886</v>
          </cell>
        </row>
        <row r="68">
          <cell r="A68" t="str">
            <v>BID 553</v>
          </cell>
          <cell r="B68">
            <v>0.12953157046024144</v>
          </cell>
          <cell r="H68">
            <v>0.12953157046024144</v>
          </cell>
          <cell r="N68">
            <v>0.25906314092048288</v>
          </cell>
        </row>
        <row r="69">
          <cell r="A69" t="str">
            <v>BID 583</v>
          </cell>
          <cell r="E69">
            <v>9.1394014744735905</v>
          </cell>
          <cell r="N69">
            <v>9.1394014744735905</v>
          </cell>
        </row>
        <row r="70">
          <cell r="A70" t="str">
            <v>BID 618</v>
          </cell>
          <cell r="D70">
            <v>1.7325243880385215</v>
          </cell>
          <cell r="J70">
            <v>1.7325243880385215</v>
          </cell>
          <cell r="N70">
            <v>3.465048776077043</v>
          </cell>
        </row>
        <row r="71">
          <cell r="A71" t="str">
            <v>BID 619</v>
          </cell>
          <cell r="D71">
            <v>13.187429206456367</v>
          </cell>
          <cell r="J71">
            <v>13.187429206456367</v>
          </cell>
          <cell r="N71">
            <v>26.374858412912733</v>
          </cell>
        </row>
        <row r="72">
          <cell r="A72" t="str">
            <v>BID 621</v>
          </cell>
          <cell r="B72">
            <v>2.0743728840503035</v>
          </cell>
          <cell r="H72">
            <v>2.0743728840503035</v>
          </cell>
          <cell r="N72">
            <v>4.148745768100607</v>
          </cell>
        </row>
        <row r="73">
          <cell r="A73" t="str">
            <v>BID 633</v>
          </cell>
          <cell r="F73">
            <v>11.528957198916661</v>
          </cell>
          <cell r="L73">
            <v>11.528957198916661</v>
          </cell>
          <cell r="N73">
            <v>23.057914397833322</v>
          </cell>
        </row>
        <row r="74">
          <cell r="A74" t="str">
            <v>BID 643</v>
          </cell>
          <cell r="E74">
            <v>1.04381184285614</v>
          </cell>
          <cell r="K74">
            <v>1.04381184285614</v>
          </cell>
          <cell r="N74">
            <v>2.0876236857122801</v>
          </cell>
        </row>
        <row r="75">
          <cell r="A75" t="str">
            <v>BID 682</v>
          </cell>
          <cell r="E75">
            <v>10.1105462859291</v>
          </cell>
          <cell r="K75">
            <v>10.1105462859291</v>
          </cell>
          <cell r="N75">
            <v>20.2210925718582</v>
          </cell>
        </row>
        <row r="76">
          <cell r="A76" t="str">
            <v>BID 684</v>
          </cell>
          <cell r="E76">
            <v>0.12065923179721856</v>
          </cell>
          <cell r="K76">
            <v>0.12065923179721856</v>
          </cell>
          <cell r="N76">
            <v>0.24131846359443712</v>
          </cell>
        </row>
        <row r="77">
          <cell r="A77" t="str">
            <v>BID 733</v>
          </cell>
          <cell r="G77">
            <v>12.189121008507977</v>
          </cell>
          <cell r="M77">
            <v>12.189121008507977</v>
          </cell>
          <cell r="N77">
            <v>24.378242017015953</v>
          </cell>
        </row>
        <row r="78">
          <cell r="A78" t="str">
            <v>BID 734</v>
          </cell>
          <cell r="G78">
            <v>14.171564800577604</v>
          </cell>
          <cell r="M78">
            <v>14.171564800577604</v>
          </cell>
          <cell r="N78">
            <v>28.343129601155209</v>
          </cell>
        </row>
        <row r="79">
          <cell r="A79" t="str">
            <v>BID 740</v>
          </cell>
          <cell r="B79">
            <v>0.77468700912989041</v>
          </cell>
          <cell r="H79">
            <v>0.77468700912989041</v>
          </cell>
          <cell r="N79">
            <v>1.5493740182597808</v>
          </cell>
        </row>
        <row r="80">
          <cell r="A80" t="str">
            <v>BID 760</v>
          </cell>
          <cell r="B80">
            <v>4.6298593297660897</v>
          </cell>
          <cell r="H80">
            <v>4.6298593297660897</v>
          </cell>
          <cell r="N80">
            <v>9.2597186595321794</v>
          </cell>
        </row>
        <row r="81">
          <cell r="A81" t="str">
            <v>BID 768</v>
          </cell>
          <cell r="D81">
            <v>0.18026762619099293</v>
          </cell>
          <cell r="J81">
            <v>0.18026762619099293</v>
          </cell>
          <cell r="N81">
            <v>0.36053525238198586</v>
          </cell>
        </row>
        <row r="82">
          <cell r="A82" t="str">
            <v>BID 795</v>
          </cell>
          <cell r="D82">
            <v>13.01032527735781</v>
          </cell>
          <cell r="J82">
            <v>13.01032527735781</v>
          </cell>
          <cell r="N82">
            <v>26.020650554715619</v>
          </cell>
        </row>
        <row r="83">
          <cell r="A83" t="str">
            <v>BID 797</v>
          </cell>
          <cell r="D83">
            <v>6.8472577171047897</v>
          </cell>
          <cell r="J83">
            <v>6.8472577171047897</v>
          </cell>
          <cell r="N83">
            <v>13.694515434209579</v>
          </cell>
        </row>
        <row r="84">
          <cell r="A84" t="str">
            <v>BID 802</v>
          </cell>
          <cell r="D84">
            <v>3.2685349680463642</v>
          </cell>
          <cell r="J84">
            <v>3.2685349680463642</v>
          </cell>
          <cell r="N84">
            <v>6.5370699360927285</v>
          </cell>
        </row>
        <row r="85">
          <cell r="A85" t="str">
            <v>BID 816</v>
          </cell>
          <cell r="G85">
            <v>4.2490547579764302</v>
          </cell>
          <cell r="M85">
            <v>4.2490547579764302</v>
          </cell>
          <cell r="N85">
            <v>8.4981095159528603</v>
          </cell>
        </row>
        <row r="86">
          <cell r="A86" t="str">
            <v>BID 826</v>
          </cell>
          <cell r="B86">
            <v>1.9395782083504434</v>
          </cell>
          <cell r="H86">
            <v>1.9395782083504434</v>
          </cell>
          <cell r="N86">
            <v>3.8791564167008867</v>
          </cell>
        </row>
        <row r="87">
          <cell r="A87" t="str">
            <v>BID 830</v>
          </cell>
          <cell r="G87">
            <v>6.0434495559200032</v>
          </cell>
          <cell r="M87">
            <v>6.0434495559200032</v>
          </cell>
          <cell r="N87">
            <v>12.086899111840006</v>
          </cell>
        </row>
        <row r="88">
          <cell r="A88" t="str">
            <v>BID 845</v>
          </cell>
          <cell r="E88">
            <v>13.064669210892399</v>
          </cell>
          <cell r="K88">
            <v>13.064669210892399</v>
          </cell>
          <cell r="N88">
            <v>26.129338421784798</v>
          </cell>
        </row>
        <row r="89">
          <cell r="A89" t="str">
            <v>BID 855</v>
          </cell>
          <cell r="C89">
            <v>0.84320547999999995</v>
          </cell>
          <cell r="I89">
            <v>0.84320547999999995</v>
          </cell>
          <cell r="N89">
            <v>1.6864109599999999</v>
          </cell>
        </row>
        <row r="90">
          <cell r="A90" t="str">
            <v>BID 857</v>
          </cell>
          <cell r="G90">
            <v>7.7743558586507291</v>
          </cell>
          <cell r="M90">
            <v>8.190274565545705</v>
          </cell>
          <cell r="N90">
            <v>15.964630424196434</v>
          </cell>
        </row>
        <row r="91">
          <cell r="A91" t="str">
            <v>BID 863</v>
          </cell>
          <cell r="E91">
            <v>2.1218089999999998E-2</v>
          </cell>
          <cell r="K91">
            <v>2.1218089999999998E-2</v>
          </cell>
          <cell r="N91">
            <v>4.2436179999999997E-2</v>
          </cell>
        </row>
        <row r="92">
          <cell r="A92" t="str">
            <v>BID 865</v>
          </cell>
          <cell r="G92">
            <v>36.642372262914982</v>
          </cell>
          <cell r="N92">
            <v>36.642372262914982</v>
          </cell>
        </row>
        <row r="93">
          <cell r="A93" t="str">
            <v>BID 867</v>
          </cell>
          <cell r="E93">
            <v>0.47034197999999999</v>
          </cell>
          <cell r="K93">
            <v>0.47034197999999999</v>
          </cell>
          <cell r="N93">
            <v>0.94068395999999999</v>
          </cell>
        </row>
        <row r="94">
          <cell r="A94" t="str">
            <v>BID 871</v>
          </cell>
          <cell r="G94">
            <v>13.219896039832236</v>
          </cell>
          <cell r="M94">
            <v>13.219896039832236</v>
          </cell>
          <cell r="N94">
            <v>26.439792079664471</v>
          </cell>
        </row>
        <row r="95">
          <cell r="A95" t="str">
            <v>BID 899</v>
          </cell>
          <cell r="D95">
            <v>5.3962031835966302</v>
          </cell>
          <cell r="G95">
            <v>4.2407410000000006E-2</v>
          </cell>
          <cell r="J95">
            <v>5.3962031835966302</v>
          </cell>
          <cell r="M95">
            <v>4.2407410000000006E-2</v>
          </cell>
          <cell r="N95">
            <v>10.87722118719326</v>
          </cell>
        </row>
        <row r="96">
          <cell r="A96" t="str">
            <v>BID 907</v>
          </cell>
          <cell r="D96">
            <v>0.64739437</v>
          </cell>
          <cell r="J96">
            <v>0.64739437</v>
          </cell>
          <cell r="N96">
            <v>1.29478874</v>
          </cell>
        </row>
        <row r="97">
          <cell r="A97" t="str">
            <v>BID 925</v>
          </cell>
          <cell r="G97">
            <v>0.47286607000000003</v>
          </cell>
          <cell r="M97">
            <v>0.47286607000000003</v>
          </cell>
          <cell r="N97">
            <v>0.94573214000000005</v>
          </cell>
        </row>
        <row r="98">
          <cell r="A98" t="str">
            <v>BID 925/OC</v>
          </cell>
          <cell r="D98">
            <v>0.60041202000000005</v>
          </cell>
          <cell r="J98">
            <v>0.60041202000000005</v>
          </cell>
          <cell r="N98">
            <v>1.2008240400000001</v>
          </cell>
        </row>
        <row r="99">
          <cell r="A99" t="str">
            <v>BID 932</v>
          </cell>
          <cell r="G99">
            <v>0.9375</v>
          </cell>
          <cell r="M99">
            <v>0.9375</v>
          </cell>
          <cell r="N99">
            <v>1.875</v>
          </cell>
        </row>
        <row r="100">
          <cell r="A100" t="str">
            <v>BID 940</v>
          </cell>
          <cell r="C100">
            <v>2.8743818010000002</v>
          </cell>
          <cell r="I100">
            <v>2.8743818010000002</v>
          </cell>
          <cell r="N100">
            <v>5.7487636020000004</v>
          </cell>
        </row>
        <row r="101">
          <cell r="A101" t="str">
            <v>BID 961</v>
          </cell>
          <cell r="G101">
            <v>15.962</v>
          </cell>
          <cell r="M101">
            <v>15.962</v>
          </cell>
          <cell r="N101">
            <v>31.923999999999999</v>
          </cell>
        </row>
        <row r="102">
          <cell r="A102" t="str">
            <v>BID 962</v>
          </cell>
          <cell r="C102">
            <v>1.8667207849999998</v>
          </cell>
          <cell r="I102">
            <v>1.8667207849999998</v>
          </cell>
          <cell r="N102">
            <v>3.7334415699999997</v>
          </cell>
        </row>
        <row r="103">
          <cell r="A103" t="str">
            <v>BID 979</v>
          </cell>
          <cell r="C103">
            <v>11.957081070000001</v>
          </cell>
          <cell r="I103">
            <v>11.957081070000001</v>
          </cell>
          <cell r="N103">
            <v>23.914162140000002</v>
          </cell>
        </row>
        <row r="104">
          <cell r="A104" t="str">
            <v>BID 989</v>
          </cell>
          <cell r="D104">
            <v>0.84563053200000005</v>
          </cell>
          <cell r="J104">
            <v>0.84563053200000005</v>
          </cell>
          <cell r="N104">
            <v>1.6912610640000001</v>
          </cell>
        </row>
        <row r="105">
          <cell r="A105" t="str">
            <v>BID 996</v>
          </cell>
          <cell r="D105">
            <v>0.45856140999999995</v>
          </cell>
          <cell r="J105">
            <v>0.45856140999999995</v>
          </cell>
          <cell r="N105">
            <v>0.91712281999999989</v>
          </cell>
        </row>
        <row r="106">
          <cell r="A106" t="str">
            <v>BID CBA</v>
          </cell>
          <cell r="F106">
            <v>3.4901053700000002</v>
          </cell>
          <cell r="L106">
            <v>3.4901053700000002</v>
          </cell>
          <cell r="N106">
            <v>6.9802107400000004</v>
          </cell>
        </row>
        <row r="107">
          <cell r="A107" t="str">
            <v>BIRF 302</v>
          </cell>
          <cell r="G107">
            <v>0.19843764999999999</v>
          </cell>
          <cell r="N107">
            <v>0.19843764999999999</v>
          </cell>
        </row>
        <row r="108">
          <cell r="A108" t="str">
            <v>BIRF 343</v>
          </cell>
          <cell r="B108">
            <v>0.16968696999999999</v>
          </cell>
          <cell r="N108">
            <v>0.16968696999999999</v>
          </cell>
        </row>
        <row r="109">
          <cell r="A109" t="str">
            <v>BIRF 3556</v>
          </cell>
          <cell r="B109">
            <v>17.68</v>
          </cell>
          <cell r="N109">
            <v>17.68</v>
          </cell>
        </row>
        <row r="110">
          <cell r="A110" t="str">
            <v>BIRF 3836</v>
          </cell>
          <cell r="D110">
            <v>15</v>
          </cell>
          <cell r="N110">
            <v>15</v>
          </cell>
        </row>
        <row r="111">
          <cell r="A111" t="str">
            <v>BIRF 3860</v>
          </cell>
          <cell r="F111">
            <v>9.7569897099999991</v>
          </cell>
          <cell r="N111">
            <v>9.7569897099999991</v>
          </cell>
        </row>
        <row r="112">
          <cell r="A112" t="str">
            <v>BIRF 3877</v>
          </cell>
          <cell r="E112">
            <v>11.00274608</v>
          </cell>
          <cell r="N112">
            <v>11.00274608</v>
          </cell>
        </row>
        <row r="113">
          <cell r="A113" t="str">
            <v>BIRF 3878</v>
          </cell>
          <cell r="C113">
            <v>25</v>
          </cell>
          <cell r="I113">
            <v>25</v>
          </cell>
          <cell r="N113">
            <v>50</v>
          </cell>
        </row>
        <row r="114">
          <cell r="A114" t="str">
            <v>BIRF 3921</v>
          </cell>
          <cell r="E114">
            <v>6.4135</v>
          </cell>
          <cell r="K114">
            <v>6.4156897400000004</v>
          </cell>
          <cell r="N114">
            <v>12.82918974</v>
          </cell>
        </row>
        <row r="115">
          <cell r="A115" t="str">
            <v>BIRF 3926</v>
          </cell>
          <cell r="C115">
            <v>9.2222222200000008</v>
          </cell>
          <cell r="I115">
            <v>9.2222222200000008</v>
          </cell>
          <cell r="N115">
            <v>18.444444440000002</v>
          </cell>
        </row>
        <row r="116">
          <cell r="A116" t="str">
            <v>BIRF 3927</v>
          </cell>
          <cell r="E116">
            <v>1.3862619600000001</v>
          </cell>
          <cell r="K116">
            <v>1.3716345699999999</v>
          </cell>
          <cell r="N116">
            <v>2.75789653</v>
          </cell>
        </row>
        <row r="117">
          <cell r="A117" t="str">
            <v>BIRF 3931</v>
          </cell>
          <cell r="D117">
            <v>3.7231199999999998</v>
          </cell>
          <cell r="J117">
            <v>3.7268513200000002</v>
          </cell>
          <cell r="N117">
            <v>7.4499713199999995</v>
          </cell>
        </row>
        <row r="118">
          <cell r="A118" t="str">
            <v>BIRF 3948</v>
          </cell>
          <cell r="D118">
            <v>0.50370000000000004</v>
          </cell>
          <cell r="J118">
            <v>0.50416183999999997</v>
          </cell>
          <cell r="N118">
            <v>1.0078618399999999</v>
          </cell>
        </row>
        <row r="119">
          <cell r="A119" t="str">
            <v>BIRF 3957</v>
          </cell>
          <cell r="C119">
            <v>1.3919320399999999</v>
          </cell>
          <cell r="I119">
            <v>0.54638030999999998</v>
          </cell>
          <cell r="N119">
            <v>1.9383123499999999</v>
          </cell>
        </row>
        <row r="120">
          <cell r="A120" t="str">
            <v>BIRF 3958</v>
          </cell>
          <cell r="C120">
            <v>0.50390143799999998</v>
          </cell>
          <cell r="I120">
            <v>0.50390143799999998</v>
          </cell>
          <cell r="N120">
            <v>1.007802876</v>
          </cell>
        </row>
        <row r="121">
          <cell r="A121" t="str">
            <v>BIRF 3960</v>
          </cell>
          <cell r="E121">
            <v>1.1284000000000001</v>
          </cell>
          <cell r="K121">
            <v>1.1289533999999999</v>
          </cell>
          <cell r="N121">
            <v>2.2573534</v>
          </cell>
        </row>
        <row r="122">
          <cell r="A122" t="str">
            <v>BIRF 3971</v>
          </cell>
          <cell r="F122">
            <v>4.6810999999999998</v>
          </cell>
          <cell r="L122">
            <v>4.6819974599999998</v>
          </cell>
          <cell r="N122">
            <v>9.3630974599999988</v>
          </cell>
        </row>
        <row r="123">
          <cell r="A123" t="str">
            <v>BIRF 4003</v>
          </cell>
          <cell r="B123">
            <v>5</v>
          </cell>
          <cell r="H123">
            <v>5</v>
          </cell>
          <cell r="N123">
            <v>10</v>
          </cell>
        </row>
        <row r="124">
          <cell r="A124" t="str">
            <v>BIRF 4004</v>
          </cell>
          <cell r="B124">
            <v>1.20150504</v>
          </cell>
          <cell r="H124">
            <v>1.20150504</v>
          </cell>
          <cell r="N124">
            <v>2.40301008</v>
          </cell>
        </row>
        <row r="125">
          <cell r="A125" t="str">
            <v>BIRF 4085</v>
          </cell>
          <cell r="E125">
            <v>0.397137132</v>
          </cell>
          <cell r="K125">
            <v>0.397137132</v>
          </cell>
          <cell r="N125">
            <v>0.79427426400000001</v>
          </cell>
        </row>
        <row r="126">
          <cell r="A126" t="str">
            <v>BIRF 4093</v>
          </cell>
          <cell r="D126">
            <v>15</v>
          </cell>
          <cell r="J126">
            <v>15</v>
          </cell>
          <cell r="N126">
            <v>30</v>
          </cell>
        </row>
        <row r="127">
          <cell r="A127" t="str">
            <v>BIRF 4116</v>
          </cell>
          <cell r="C127">
            <v>15</v>
          </cell>
          <cell r="I127">
            <v>15</v>
          </cell>
          <cell r="N127">
            <v>30</v>
          </cell>
        </row>
        <row r="128">
          <cell r="A128" t="str">
            <v>BIRF 4117</v>
          </cell>
          <cell r="C128">
            <v>9.6813540490000012</v>
          </cell>
          <cell r="I128">
            <v>9.6813540490000012</v>
          </cell>
          <cell r="N128">
            <v>19.362708098000002</v>
          </cell>
        </row>
        <row r="129">
          <cell r="A129" t="str">
            <v>BIRF 4131</v>
          </cell>
          <cell r="E129">
            <v>1</v>
          </cell>
          <cell r="K129">
            <v>1</v>
          </cell>
          <cell r="N129">
            <v>2</v>
          </cell>
        </row>
        <row r="130">
          <cell r="A130" t="str">
            <v>BIRF 4150</v>
          </cell>
          <cell r="D130">
            <v>4.8123808830000003</v>
          </cell>
          <cell r="J130">
            <v>4.8123808830000003</v>
          </cell>
          <cell r="N130">
            <v>9.6247617660000007</v>
          </cell>
        </row>
        <row r="131">
          <cell r="A131" t="str">
            <v>BIRF 4163</v>
          </cell>
          <cell r="G131">
            <v>8.1042101019999997</v>
          </cell>
          <cell r="M131">
            <v>8.1042101019999997</v>
          </cell>
          <cell r="N131">
            <v>16.208420203999999</v>
          </cell>
        </row>
        <row r="132">
          <cell r="A132" t="str">
            <v>BIRF 4164</v>
          </cell>
          <cell r="B132">
            <v>5</v>
          </cell>
          <cell r="H132">
            <v>5</v>
          </cell>
          <cell r="N132">
            <v>10</v>
          </cell>
        </row>
        <row r="133">
          <cell r="A133" t="str">
            <v>BIRF 4168</v>
          </cell>
          <cell r="G133">
            <v>0.74906126000000006</v>
          </cell>
          <cell r="M133">
            <v>0.74906126000000006</v>
          </cell>
          <cell r="N133">
            <v>1.4981225200000001</v>
          </cell>
        </row>
        <row r="134">
          <cell r="A134" t="str">
            <v>BIRF 4195</v>
          </cell>
          <cell r="D134">
            <v>9.9977800000000006</v>
          </cell>
          <cell r="J134">
            <v>9.9977800000000006</v>
          </cell>
          <cell r="N134">
            <v>19.995560000000001</v>
          </cell>
        </row>
        <row r="135">
          <cell r="A135" t="str">
            <v>BIRF 421</v>
          </cell>
          <cell r="D135">
            <v>7.8998523000000001E-2</v>
          </cell>
          <cell r="J135">
            <v>7.8998523000000001E-2</v>
          </cell>
          <cell r="N135">
            <v>0.157997046</v>
          </cell>
        </row>
        <row r="136">
          <cell r="A136" t="str">
            <v>BIRF 4212</v>
          </cell>
          <cell r="D136">
            <v>3.5251438990000001</v>
          </cell>
          <cell r="J136">
            <v>3.5251438990000001</v>
          </cell>
          <cell r="N136">
            <v>7.0502877980000003</v>
          </cell>
        </row>
        <row r="137">
          <cell r="A137" t="str">
            <v>BIRF 4218</v>
          </cell>
          <cell r="F137">
            <v>2.4998999999999998</v>
          </cell>
          <cell r="L137">
            <v>2.4998999999999998</v>
          </cell>
          <cell r="N137">
            <v>4.9997999999999996</v>
          </cell>
        </row>
        <row r="138">
          <cell r="A138" t="str">
            <v>BIRF 4219</v>
          </cell>
          <cell r="F138">
            <v>3.75</v>
          </cell>
          <cell r="L138">
            <v>3.75</v>
          </cell>
          <cell r="N138">
            <v>7.5</v>
          </cell>
        </row>
        <row r="139">
          <cell r="A139" t="str">
            <v>BIRF 4220</v>
          </cell>
          <cell r="F139">
            <v>1.7499</v>
          </cell>
          <cell r="L139">
            <v>1.7499</v>
          </cell>
          <cell r="N139">
            <v>3.4998</v>
          </cell>
        </row>
        <row r="140">
          <cell r="A140" t="str">
            <v>BIRF 4221</v>
          </cell>
          <cell r="F140">
            <v>5</v>
          </cell>
          <cell r="L140">
            <v>5</v>
          </cell>
          <cell r="N140">
            <v>10</v>
          </cell>
        </row>
        <row r="141">
          <cell r="A141" t="str">
            <v>BIRF 4273</v>
          </cell>
          <cell r="C141">
            <v>1.8156000000000001</v>
          </cell>
          <cell r="I141">
            <v>1.8156000000000001</v>
          </cell>
          <cell r="N141">
            <v>3.6312000000000002</v>
          </cell>
        </row>
        <row r="142">
          <cell r="A142" t="str">
            <v>BIRF 4281</v>
          </cell>
          <cell r="E142">
            <v>0.29851</v>
          </cell>
          <cell r="K142">
            <v>0.29851</v>
          </cell>
          <cell r="N142">
            <v>0.59702</v>
          </cell>
        </row>
        <row r="143">
          <cell r="A143" t="str">
            <v>BIRF 4282</v>
          </cell>
          <cell r="D143">
            <v>1.3681000000000001</v>
          </cell>
          <cell r="J143">
            <v>1.3681000000000001</v>
          </cell>
          <cell r="N143">
            <v>2.7362000000000002</v>
          </cell>
        </row>
        <row r="144">
          <cell r="A144" t="str">
            <v>BIRF 4295</v>
          </cell>
          <cell r="F144">
            <v>22.408073509000001</v>
          </cell>
          <cell r="L144">
            <v>22.408073509000001</v>
          </cell>
          <cell r="N144">
            <v>44.816147018000002</v>
          </cell>
        </row>
        <row r="145">
          <cell r="A145" t="str">
            <v>BIRF 4313</v>
          </cell>
          <cell r="F145">
            <v>5.9256000000000002</v>
          </cell>
          <cell r="L145">
            <v>5.9256000000000002</v>
          </cell>
          <cell r="N145">
            <v>11.8512</v>
          </cell>
        </row>
        <row r="146">
          <cell r="A146" t="str">
            <v>BIRF 4314</v>
          </cell>
          <cell r="F146">
            <v>0.17299999999999999</v>
          </cell>
          <cell r="L146">
            <v>0.17299999999999999</v>
          </cell>
          <cell r="N146">
            <v>0.34599999999999997</v>
          </cell>
        </row>
        <row r="147">
          <cell r="A147" t="str">
            <v>BIRF 4366</v>
          </cell>
          <cell r="C147">
            <v>14.2</v>
          </cell>
          <cell r="I147">
            <v>14.2</v>
          </cell>
          <cell r="N147">
            <v>28.4</v>
          </cell>
        </row>
        <row r="148">
          <cell r="A148" t="str">
            <v>BIRF 4398</v>
          </cell>
          <cell r="E148">
            <v>4.1646999999999998</v>
          </cell>
          <cell r="K148">
            <v>4.2830000000000004</v>
          </cell>
          <cell r="N148">
            <v>8.4477000000000011</v>
          </cell>
        </row>
        <row r="149">
          <cell r="A149" t="str">
            <v>BIRF 4423</v>
          </cell>
          <cell r="D149">
            <v>0.76797614099999989</v>
          </cell>
          <cell r="J149">
            <v>0.76797614099999989</v>
          </cell>
          <cell r="N149">
            <v>1.5359522819999998</v>
          </cell>
        </row>
        <row r="150">
          <cell r="A150" t="str">
            <v>BIRF 4454</v>
          </cell>
          <cell r="C150">
            <v>0.104156095</v>
          </cell>
          <cell r="I150">
            <v>0.104156095</v>
          </cell>
          <cell r="N150">
            <v>0.20831219000000001</v>
          </cell>
        </row>
        <row r="151">
          <cell r="A151" t="str">
            <v>BIRF 4459</v>
          </cell>
          <cell r="E151">
            <v>0.5</v>
          </cell>
          <cell r="K151">
            <v>0.5</v>
          </cell>
          <cell r="N151">
            <v>1</v>
          </cell>
        </row>
        <row r="152">
          <cell r="A152" t="str">
            <v>BIRF 4472</v>
          </cell>
          <cell r="G152">
            <v>2.15E-3</v>
          </cell>
          <cell r="M152">
            <v>2.2000000000000001E-3</v>
          </cell>
          <cell r="N152">
            <v>4.3499999999999997E-3</v>
          </cell>
        </row>
        <row r="153">
          <cell r="A153" t="str">
            <v>BIRF 4484</v>
          </cell>
          <cell r="B153">
            <v>0.74601917600000001</v>
          </cell>
          <cell r="H153">
            <v>0.74601917600000001</v>
          </cell>
          <cell r="N153">
            <v>1.492038352</v>
          </cell>
        </row>
        <row r="154">
          <cell r="A154" t="str">
            <v>BIRF 4516</v>
          </cell>
          <cell r="C154">
            <v>2.625</v>
          </cell>
          <cell r="I154">
            <v>2.625</v>
          </cell>
          <cell r="N154">
            <v>5.25</v>
          </cell>
        </row>
        <row r="155">
          <cell r="A155" t="str">
            <v>BIRF 4578</v>
          </cell>
          <cell r="E155">
            <v>2.2210000000000001</v>
          </cell>
          <cell r="K155">
            <v>2.2210000000000001</v>
          </cell>
          <cell r="N155">
            <v>4.4420000000000002</v>
          </cell>
        </row>
        <row r="156">
          <cell r="A156" t="str">
            <v>BIRF 4580</v>
          </cell>
          <cell r="G156">
            <v>0.23326956299999999</v>
          </cell>
          <cell r="M156">
            <v>0.23326956299999999</v>
          </cell>
          <cell r="N156">
            <v>0.46653912599999997</v>
          </cell>
        </row>
        <row r="157">
          <cell r="A157" t="str">
            <v>BIRF 4585</v>
          </cell>
          <cell r="E157">
            <v>11.399900000000001</v>
          </cell>
          <cell r="K157">
            <v>11.399900000000001</v>
          </cell>
          <cell r="N157">
            <v>22.799800000000001</v>
          </cell>
        </row>
        <row r="158">
          <cell r="A158" t="str">
            <v>BIRF 4586</v>
          </cell>
          <cell r="E158">
            <v>2.4466602499999999</v>
          </cell>
          <cell r="K158">
            <v>2.4466602499999999</v>
          </cell>
          <cell r="N158">
            <v>4.8933204999999997</v>
          </cell>
        </row>
        <row r="159">
          <cell r="A159" t="str">
            <v>BIRF 4634</v>
          </cell>
          <cell r="D159">
            <v>10.164899999999999</v>
          </cell>
          <cell r="J159">
            <v>10.164899999999999</v>
          </cell>
          <cell r="N159">
            <v>20.329799999999999</v>
          </cell>
        </row>
        <row r="160">
          <cell r="A160" t="str">
            <v>BIRF 4640</v>
          </cell>
          <cell r="E160">
            <v>0.22575888099999999</v>
          </cell>
          <cell r="K160">
            <v>0.22575888099999999</v>
          </cell>
          <cell r="N160">
            <v>0.45151776199999999</v>
          </cell>
        </row>
        <row r="161">
          <cell r="A161" t="str">
            <v>BIRF 7075</v>
          </cell>
          <cell r="C161">
            <v>15.2</v>
          </cell>
          <cell r="I161">
            <v>15.2</v>
          </cell>
          <cell r="N161">
            <v>30.4</v>
          </cell>
        </row>
        <row r="162">
          <cell r="A162" t="str">
            <v>BIRF 7157</v>
          </cell>
          <cell r="E162">
            <v>28.08</v>
          </cell>
          <cell r="K162">
            <v>29.1</v>
          </cell>
          <cell r="N162">
            <v>57.18</v>
          </cell>
        </row>
        <row r="163">
          <cell r="A163" t="str">
            <v>BIRF 7171</v>
          </cell>
          <cell r="C163">
            <v>17.3</v>
          </cell>
          <cell r="I163">
            <v>17.899999999999999</v>
          </cell>
          <cell r="N163">
            <v>35.200000000000003</v>
          </cell>
        </row>
        <row r="164">
          <cell r="A164" t="str">
            <v>BIRF 7199</v>
          </cell>
          <cell r="E164">
            <v>20.04</v>
          </cell>
          <cell r="K164">
            <v>20.76</v>
          </cell>
          <cell r="N164">
            <v>40.799999999999997</v>
          </cell>
        </row>
        <row r="165">
          <cell r="A165" t="str">
            <v>BIRF 7242</v>
          </cell>
          <cell r="G165">
            <v>7.8685675799999997</v>
          </cell>
          <cell r="M165">
            <v>7.8685675799999997</v>
          </cell>
          <cell r="N165">
            <v>15.737135159999999</v>
          </cell>
        </row>
        <row r="166">
          <cell r="A166" t="str">
            <v>BIRF 7268</v>
          </cell>
          <cell r="E166">
            <v>0.78043410000000002</v>
          </cell>
          <cell r="K166">
            <v>0.78043410000000002</v>
          </cell>
          <cell r="N166">
            <v>1.5608682</v>
          </cell>
        </row>
        <row r="167">
          <cell r="A167" t="str">
            <v>BIRF 7295</v>
          </cell>
          <cell r="C167">
            <v>1.87701512</v>
          </cell>
          <cell r="I167">
            <v>1.87701512</v>
          </cell>
          <cell r="N167">
            <v>3.7540302400000001</v>
          </cell>
        </row>
        <row r="168">
          <cell r="A168" t="str">
            <v>BIRF 7301</v>
          </cell>
          <cell r="E168">
            <v>0</v>
          </cell>
          <cell r="K168">
            <v>0</v>
          </cell>
          <cell r="N168">
            <v>0</v>
          </cell>
        </row>
        <row r="169">
          <cell r="A169" t="str">
            <v>BIRF 7369</v>
          </cell>
          <cell r="D169">
            <v>0</v>
          </cell>
          <cell r="J169">
            <v>5.222022956</v>
          </cell>
          <cell r="N169">
            <v>5.222022956</v>
          </cell>
        </row>
        <row r="170">
          <cell r="A170" t="str">
            <v>BODEN 15 USD</v>
          </cell>
          <cell r="E170">
            <v>0</v>
          </cell>
          <cell r="K170">
            <v>0</v>
          </cell>
          <cell r="N170">
            <v>0</v>
          </cell>
        </row>
        <row r="171">
          <cell r="A171" t="str">
            <v>BODEN 2012 - II</v>
          </cell>
          <cell r="C171">
            <v>0</v>
          </cell>
          <cell r="I171">
            <v>61.307733169999999</v>
          </cell>
          <cell r="N171">
            <v>61.307733169999999</v>
          </cell>
        </row>
        <row r="172">
          <cell r="A172" t="str">
            <v>BODEN 2014 ($+CER)</v>
          </cell>
          <cell r="D172">
            <v>0</v>
          </cell>
          <cell r="J172">
            <v>0</v>
          </cell>
          <cell r="N172">
            <v>0</v>
          </cell>
        </row>
        <row r="173">
          <cell r="A173" t="str">
            <v>BOGAR</v>
          </cell>
          <cell r="B173">
            <v>47.15292868190695</v>
          </cell>
          <cell r="C173">
            <v>47.15292868190695</v>
          </cell>
          <cell r="D173">
            <v>70.729393027615856</v>
          </cell>
          <cell r="E173">
            <v>70.729393027615856</v>
          </cell>
          <cell r="F173">
            <v>70.729393027615856</v>
          </cell>
          <cell r="G173">
            <v>70.729393027615856</v>
          </cell>
          <cell r="H173">
            <v>70.729393027615856</v>
          </cell>
          <cell r="I173">
            <v>70.729393027615856</v>
          </cell>
          <cell r="J173">
            <v>70.729393027615856</v>
          </cell>
          <cell r="K173">
            <v>70.729393027615856</v>
          </cell>
          <cell r="L173">
            <v>70.729393027615856</v>
          </cell>
          <cell r="M173">
            <v>70.729393027615856</v>
          </cell>
          <cell r="N173">
            <v>801.59978763997242</v>
          </cell>
        </row>
        <row r="174">
          <cell r="A174" t="str">
            <v>BOGAR 2020</v>
          </cell>
          <cell r="B174">
            <v>2.535922745964736</v>
          </cell>
          <cell r="C174">
            <v>2.535922745964736</v>
          </cell>
          <cell r="D174">
            <v>2.535922745964736</v>
          </cell>
          <cell r="E174">
            <v>2.535922745964736</v>
          </cell>
          <cell r="F174">
            <v>2.535922745964736</v>
          </cell>
          <cell r="G174">
            <v>2.535922745964736</v>
          </cell>
          <cell r="H174">
            <v>2.535922745964736</v>
          </cell>
          <cell r="I174">
            <v>2.535922745964736</v>
          </cell>
          <cell r="J174">
            <v>2.535922745964736</v>
          </cell>
          <cell r="K174">
            <v>2.535922745964736</v>
          </cell>
          <cell r="L174">
            <v>2.535922745964736</v>
          </cell>
          <cell r="M174">
            <v>2.535922745964736</v>
          </cell>
          <cell r="N174">
            <v>30.431072951576834</v>
          </cell>
        </row>
        <row r="175">
          <cell r="A175" t="str">
            <v>Bonar V</v>
          </cell>
          <cell r="D175">
            <v>0</v>
          </cell>
          <cell r="J175">
            <v>0</v>
          </cell>
          <cell r="N175">
            <v>0</v>
          </cell>
        </row>
        <row r="176">
          <cell r="A176" t="str">
            <v>Bonar VII</v>
          </cell>
          <cell r="D176">
            <v>0</v>
          </cell>
          <cell r="J176">
            <v>0</v>
          </cell>
          <cell r="N176">
            <v>0</v>
          </cell>
        </row>
        <row r="177">
          <cell r="A177" t="str">
            <v>Bono 2013 $</v>
          </cell>
          <cell r="E177">
            <v>1.78145918814433</v>
          </cell>
          <cell r="K177">
            <v>1.78145918814433</v>
          </cell>
          <cell r="N177">
            <v>3.56291837628866</v>
          </cell>
        </row>
        <row r="178">
          <cell r="A178" t="str">
            <v>BT 2089</v>
          </cell>
          <cell r="B178">
            <v>2.8397670264175257</v>
          </cell>
          <cell r="N178">
            <v>2.8397670264175257</v>
          </cell>
        </row>
        <row r="179">
          <cell r="A179" t="str">
            <v>CAF I</v>
          </cell>
          <cell r="F179">
            <v>4.4458145409999998</v>
          </cell>
          <cell r="L179">
            <v>4.4458145409999998</v>
          </cell>
          <cell r="N179">
            <v>8.8916290819999997</v>
          </cell>
        </row>
        <row r="180">
          <cell r="A180" t="str">
            <v>CAF II</v>
          </cell>
          <cell r="G180">
            <v>0.28197888799999998</v>
          </cell>
          <cell r="M180">
            <v>0.28197888799999998</v>
          </cell>
          <cell r="N180">
            <v>0.56395777599999997</v>
          </cell>
        </row>
        <row r="181">
          <cell r="A181" t="str">
            <v>CITILA/RELEXT</v>
          </cell>
          <cell r="B181">
            <v>4.6431800000000002E-3</v>
          </cell>
          <cell r="C181">
            <v>4.6703700000000001E-3</v>
          </cell>
          <cell r="D181">
            <v>5.4043900000000002E-3</v>
          </cell>
          <cell r="E181">
            <v>4.7293599999999993E-3</v>
          </cell>
          <cell r="F181">
            <v>4.9906999999999998E-3</v>
          </cell>
          <cell r="G181">
            <v>4.7862799999999995E-3</v>
          </cell>
          <cell r="H181">
            <v>5.0461000000000004E-3</v>
          </cell>
          <cell r="I181">
            <v>4.8438500000000002E-3</v>
          </cell>
          <cell r="J181">
            <v>4.87222E-3</v>
          </cell>
          <cell r="K181">
            <v>5.1297499999999998E-3</v>
          </cell>
          <cell r="L181">
            <v>4.9307800000000001E-3</v>
          </cell>
          <cell r="M181">
            <v>5.1867600000000003E-3</v>
          </cell>
          <cell r="N181">
            <v>5.923374E-2</v>
          </cell>
        </row>
        <row r="182">
          <cell r="A182" t="str">
            <v>DISC $+CER</v>
          </cell>
          <cell r="G182">
            <v>0</v>
          </cell>
          <cell r="M182">
            <v>0</v>
          </cell>
          <cell r="N182">
            <v>0</v>
          </cell>
        </row>
        <row r="183">
          <cell r="A183" t="str">
            <v>DISC EUR</v>
          </cell>
          <cell r="G183">
            <v>0</v>
          </cell>
          <cell r="M183">
            <v>0</v>
          </cell>
          <cell r="N183">
            <v>0</v>
          </cell>
        </row>
        <row r="184">
          <cell r="A184" t="str">
            <v>DISC JPY</v>
          </cell>
          <cell r="G184">
            <v>0</v>
          </cell>
          <cell r="M184">
            <v>0</v>
          </cell>
          <cell r="N184">
            <v>0</v>
          </cell>
        </row>
        <row r="185">
          <cell r="A185" t="str">
            <v>DISC USD</v>
          </cell>
          <cell r="G185">
            <v>0</v>
          </cell>
          <cell r="M185">
            <v>0</v>
          </cell>
          <cell r="N185">
            <v>0</v>
          </cell>
        </row>
        <row r="186">
          <cell r="A186" t="str">
            <v>DISD</v>
          </cell>
          <cell r="F186">
            <v>0</v>
          </cell>
          <cell r="L186">
            <v>0</v>
          </cell>
          <cell r="N186">
            <v>0</v>
          </cell>
        </row>
        <row r="187">
          <cell r="A187" t="str">
            <v>DISDDM</v>
          </cell>
          <cell r="F187">
            <v>0</v>
          </cell>
          <cell r="L187">
            <v>0</v>
          </cell>
          <cell r="N187">
            <v>0</v>
          </cell>
        </row>
        <row r="188">
          <cell r="A188" t="str">
            <v>EIB/VIALIDAD</v>
          </cell>
          <cell r="G188">
            <v>1.6996428900000002</v>
          </cell>
          <cell r="M188">
            <v>1.7564195499999999</v>
          </cell>
          <cell r="N188">
            <v>3.4560624400000002</v>
          </cell>
        </row>
        <row r="189">
          <cell r="A189" t="str">
            <v>EL/DEM-44</v>
          </cell>
          <cell r="F189">
            <v>0</v>
          </cell>
          <cell r="N189">
            <v>0</v>
          </cell>
        </row>
        <row r="190">
          <cell r="A190" t="str">
            <v>EL/DEM-52</v>
          </cell>
          <cell r="J190">
            <v>0</v>
          </cell>
          <cell r="N190">
            <v>0</v>
          </cell>
        </row>
        <row r="191">
          <cell r="A191" t="str">
            <v>EL/DEM-55</v>
          </cell>
          <cell r="L191">
            <v>0</v>
          </cell>
          <cell r="N191">
            <v>0</v>
          </cell>
        </row>
        <row r="192">
          <cell r="A192" t="str">
            <v>EL/DEM-82</v>
          </cell>
          <cell r="H192">
            <v>219.52998102967283</v>
          </cell>
          <cell r="N192">
            <v>219.52998102967283</v>
          </cell>
        </row>
        <row r="193">
          <cell r="A193" t="str">
            <v>EL/EUR-85</v>
          </cell>
          <cell r="H193">
            <v>247.70161805731678</v>
          </cell>
          <cell r="N193">
            <v>247.70161805731678</v>
          </cell>
        </row>
        <row r="194">
          <cell r="A194" t="str">
            <v>EL/USD-89</v>
          </cell>
          <cell r="D194">
            <v>0.54615119999999995</v>
          </cell>
          <cell r="J194">
            <v>0.54615119999999995</v>
          </cell>
          <cell r="N194">
            <v>1.0923023999999999</v>
          </cell>
        </row>
        <row r="195">
          <cell r="A195" t="str">
            <v>FERRO</v>
          </cell>
          <cell r="E195">
            <v>0</v>
          </cell>
          <cell r="K195">
            <v>0</v>
          </cell>
          <cell r="N195">
            <v>0</v>
          </cell>
        </row>
        <row r="196">
          <cell r="A196" t="str">
            <v>FIDA 417</v>
          </cell>
          <cell r="G196">
            <v>0.35824936411617703</v>
          </cell>
          <cell r="M196">
            <v>0.35824936411617703</v>
          </cell>
          <cell r="N196">
            <v>0.71649872823235405</v>
          </cell>
        </row>
        <row r="197">
          <cell r="A197" t="str">
            <v>FIDA 514</v>
          </cell>
          <cell r="G197">
            <v>3.3174744869649365E-2</v>
          </cell>
          <cell r="M197">
            <v>3.3174744869649365E-2</v>
          </cell>
          <cell r="N197">
            <v>6.6349489739298731E-2</v>
          </cell>
        </row>
        <row r="198">
          <cell r="A198" t="str">
            <v>FKUW/PROVSF</v>
          </cell>
          <cell r="G198">
            <v>1.130084785615491</v>
          </cell>
          <cell r="M198">
            <v>1.130084785615491</v>
          </cell>
          <cell r="N198">
            <v>2.2601695712309819</v>
          </cell>
        </row>
        <row r="199">
          <cell r="A199" t="str">
            <v>FON/TESORO</v>
          </cell>
          <cell r="B199">
            <v>3.9150924613402062E-2</v>
          </cell>
          <cell r="C199">
            <v>0.26535226804123707</v>
          </cell>
          <cell r="D199">
            <v>0.31396694909793821</v>
          </cell>
          <cell r="E199">
            <v>0.47379379832474228</v>
          </cell>
          <cell r="F199">
            <v>0.15041426868556701</v>
          </cell>
          <cell r="G199">
            <v>0.61267292847938148</v>
          </cell>
          <cell r="H199">
            <v>3.1381079252577319E-2</v>
          </cell>
          <cell r="I199">
            <v>0.26535228092783503</v>
          </cell>
          <cell r="J199">
            <v>0.31396694587628871</v>
          </cell>
          <cell r="K199">
            <v>0.45688192010309281</v>
          </cell>
          <cell r="L199">
            <v>0.14953551224226805</v>
          </cell>
          <cell r="M199">
            <v>0.61267291559278347</v>
          </cell>
          <cell r="N199">
            <v>3.6851417912371129</v>
          </cell>
        </row>
        <row r="200">
          <cell r="A200" t="str">
            <v>FONP 06/94</v>
          </cell>
          <cell r="D200">
            <v>1.7153564350000001</v>
          </cell>
          <cell r="J200">
            <v>1.7153564350000001</v>
          </cell>
          <cell r="N200">
            <v>3.4307128700000002</v>
          </cell>
        </row>
        <row r="201">
          <cell r="A201" t="str">
            <v>FONP 12/02</v>
          </cell>
          <cell r="B201">
            <v>1.9320198E-2</v>
          </cell>
          <cell r="H201">
            <v>1.9320198E-2</v>
          </cell>
          <cell r="N201">
            <v>3.8640396E-2</v>
          </cell>
        </row>
        <row r="202">
          <cell r="A202" t="str">
            <v>FONP 13/03</v>
          </cell>
          <cell r="D202">
            <v>0.74705859499999994</v>
          </cell>
          <cell r="J202">
            <v>0.74705859499999994</v>
          </cell>
          <cell r="N202">
            <v>1.4941171899999999</v>
          </cell>
        </row>
        <row r="203">
          <cell r="A203" t="str">
            <v>FONP 14/04</v>
          </cell>
          <cell r="C203">
            <v>0.248399429</v>
          </cell>
          <cell r="I203">
            <v>0.248399429</v>
          </cell>
          <cell r="N203">
            <v>0.49679885800000001</v>
          </cell>
        </row>
        <row r="204">
          <cell r="A204" t="str">
            <v>FUB/RELEXT</v>
          </cell>
          <cell r="B204">
            <v>2.5338800000000001E-3</v>
          </cell>
          <cell r="C204">
            <v>1.8971300000000001E-3</v>
          </cell>
          <cell r="D204">
            <v>2.9950900000000002E-3</v>
          </cell>
          <cell r="E204">
            <v>2.7957899999999998E-3</v>
          </cell>
          <cell r="F204">
            <v>2.5964899999999999E-3</v>
          </cell>
          <cell r="G204">
            <v>2.1817399999999997E-3</v>
          </cell>
          <cell r="H204">
            <v>2.8406399999999997E-3</v>
          </cell>
          <cell r="I204">
            <v>2.4288600000000001E-3</v>
          </cell>
          <cell r="J204">
            <v>2.4442299999999999E-3</v>
          </cell>
          <cell r="K204">
            <v>2.673E-3</v>
          </cell>
          <cell r="L204">
            <v>2.0510999999999997E-3</v>
          </cell>
          <cell r="M204">
            <v>3.1266200000000001E-3</v>
          </cell>
          <cell r="N204">
            <v>3.0564569999999996E-2</v>
          </cell>
        </row>
        <row r="205">
          <cell r="A205" t="str">
            <v>GLO17 PES</v>
          </cell>
          <cell r="B205">
            <v>0</v>
          </cell>
          <cell r="H205">
            <v>0</v>
          </cell>
          <cell r="N205">
            <v>0</v>
          </cell>
        </row>
        <row r="206">
          <cell r="A206" t="str">
            <v>ICE/ASEGSAL</v>
          </cell>
          <cell r="B206">
            <v>0.10730121000000001</v>
          </cell>
          <cell r="H206">
            <v>0.10730121000000001</v>
          </cell>
          <cell r="N206">
            <v>0.21460242000000002</v>
          </cell>
        </row>
        <row r="207">
          <cell r="A207" t="str">
            <v>ICE/BICE</v>
          </cell>
          <cell r="B207">
            <v>0.77098568000000001</v>
          </cell>
          <cell r="H207">
            <v>0.77098568000000001</v>
          </cell>
          <cell r="N207">
            <v>1.54197136</v>
          </cell>
        </row>
        <row r="208">
          <cell r="A208" t="str">
            <v>ICE/CORTE</v>
          </cell>
          <cell r="E208">
            <v>9.3219579999999996E-2</v>
          </cell>
          <cell r="K208">
            <v>9.3219579999999996E-2</v>
          </cell>
          <cell r="N208">
            <v>0.18643915999999999</v>
          </cell>
        </row>
        <row r="209">
          <cell r="A209" t="str">
            <v>ICE/DEFENSA</v>
          </cell>
          <cell r="B209">
            <v>0.72804878000000006</v>
          </cell>
          <cell r="H209">
            <v>0.72804878000000006</v>
          </cell>
          <cell r="N209">
            <v>1.4560975600000001</v>
          </cell>
        </row>
        <row r="210">
          <cell r="A210" t="str">
            <v>ICE/EDUCACION</v>
          </cell>
          <cell r="B210">
            <v>0.43121872999999999</v>
          </cell>
          <cell r="H210">
            <v>0.43121872999999999</v>
          </cell>
          <cell r="N210">
            <v>0.86243745999999999</v>
          </cell>
        </row>
        <row r="211">
          <cell r="A211" t="str">
            <v>ICE/JUSTICIA</v>
          </cell>
          <cell r="B211">
            <v>9.8774089999999995E-2</v>
          </cell>
          <cell r="H211">
            <v>9.8774089999999995E-2</v>
          </cell>
          <cell r="N211">
            <v>0.19754817999999999</v>
          </cell>
        </row>
        <row r="212">
          <cell r="A212" t="str">
            <v>ICE/MCBA</v>
          </cell>
          <cell r="G212">
            <v>0.35395259000000001</v>
          </cell>
          <cell r="M212">
            <v>0.35395259000000001</v>
          </cell>
          <cell r="N212">
            <v>0.70790518000000002</v>
          </cell>
        </row>
        <row r="213">
          <cell r="A213" t="str">
            <v>ICE/PREFEC</v>
          </cell>
          <cell r="G213">
            <v>6.6803979999999999E-2</v>
          </cell>
          <cell r="M213">
            <v>6.6803979999999999E-2</v>
          </cell>
          <cell r="N213">
            <v>0.13360796</v>
          </cell>
        </row>
        <row r="214">
          <cell r="A214" t="str">
            <v>ICE/PRES</v>
          </cell>
          <cell r="B214">
            <v>1.5233170000000001E-2</v>
          </cell>
          <cell r="H214">
            <v>1.5233170000000001E-2</v>
          </cell>
          <cell r="N214">
            <v>3.0466340000000001E-2</v>
          </cell>
        </row>
        <row r="215">
          <cell r="A215" t="str">
            <v>ICE/PROVCB</v>
          </cell>
          <cell r="E215">
            <v>0.62365181000000003</v>
          </cell>
          <cell r="K215">
            <v>0.62365181000000003</v>
          </cell>
          <cell r="N215">
            <v>1.2473036200000001</v>
          </cell>
        </row>
        <row r="216">
          <cell r="A216" t="str">
            <v>ICE/SALUD</v>
          </cell>
          <cell r="F216">
            <v>2.34358567</v>
          </cell>
          <cell r="L216">
            <v>2.34358567</v>
          </cell>
          <cell r="N216">
            <v>4.6871713399999999</v>
          </cell>
        </row>
        <row r="217">
          <cell r="A217" t="str">
            <v>ICE/SALUDPBA</v>
          </cell>
          <cell r="B217">
            <v>0.64464681999999995</v>
          </cell>
          <cell r="H217">
            <v>0.64464681999999995</v>
          </cell>
          <cell r="N217">
            <v>1.2892936399999999</v>
          </cell>
        </row>
        <row r="218">
          <cell r="A218" t="str">
            <v>ICE/VIALIDAD</v>
          </cell>
          <cell r="D218">
            <v>0.12129997000000001</v>
          </cell>
          <cell r="J218">
            <v>0.12129997000000001</v>
          </cell>
          <cell r="N218">
            <v>0.24259994000000001</v>
          </cell>
        </row>
        <row r="219">
          <cell r="A219" t="str">
            <v>ICO/CBA</v>
          </cell>
          <cell r="E219">
            <v>2.6418124651280754</v>
          </cell>
          <cell r="K219">
            <v>2.6418124651280754</v>
          </cell>
          <cell r="N219">
            <v>5.2836249302561509</v>
          </cell>
        </row>
        <row r="220">
          <cell r="A220" t="str">
            <v>ICO/SALUD</v>
          </cell>
          <cell r="E220">
            <v>2.6418124778087755</v>
          </cell>
          <cell r="K220">
            <v>2.6418124778087755</v>
          </cell>
          <cell r="N220">
            <v>5.283624955617551</v>
          </cell>
        </row>
        <row r="221">
          <cell r="A221" t="str">
            <v>IRB/RELEXT</v>
          </cell>
          <cell r="D221">
            <v>5.3883464367233073E-3</v>
          </cell>
          <cell r="G221">
            <v>5.4953081410093847E-3</v>
          </cell>
          <cell r="J221">
            <v>5.6044002028912002E-3</v>
          </cell>
          <cell r="M221">
            <v>5.7156353030687309E-3</v>
          </cell>
          <cell r="N221">
            <v>2.220369008369262E-2</v>
          </cell>
        </row>
        <row r="222">
          <cell r="A222" t="str">
            <v>JBIC/PROV</v>
          </cell>
          <cell r="C222">
            <v>1.3266570763500931</v>
          </cell>
          <cell r="I222">
            <v>1.3266570763500931</v>
          </cell>
          <cell r="N222">
            <v>2.6533141527001862</v>
          </cell>
        </row>
        <row r="223">
          <cell r="A223" t="str">
            <v>JBIC/PROVBA</v>
          </cell>
          <cell r="D223">
            <v>1.0603098019299138</v>
          </cell>
          <cell r="J223">
            <v>1.0603098019299138</v>
          </cell>
          <cell r="N223">
            <v>2.1206196038598275</v>
          </cell>
        </row>
        <row r="224">
          <cell r="A224" t="str">
            <v>KFW/CONEA</v>
          </cell>
          <cell r="D224">
            <v>4.1441789893482124</v>
          </cell>
          <cell r="J224">
            <v>4.1441789893482124</v>
          </cell>
          <cell r="N224">
            <v>8.2883579786964248</v>
          </cell>
        </row>
        <row r="225">
          <cell r="A225" t="str">
            <v>KFW/INTI</v>
          </cell>
          <cell r="G225">
            <v>0.29975340096373326</v>
          </cell>
          <cell r="M225">
            <v>0.29975340096373326</v>
          </cell>
          <cell r="N225">
            <v>0.59950680192746653</v>
          </cell>
        </row>
        <row r="226">
          <cell r="A226" t="str">
            <v>KFW/YACYRETA</v>
          </cell>
          <cell r="F226">
            <v>0.36000308141009379</v>
          </cell>
          <cell r="L226">
            <v>0.36000308141009379</v>
          </cell>
          <cell r="N226">
            <v>0.72000616282018759</v>
          </cell>
        </row>
        <row r="227">
          <cell r="A227" t="str">
            <v>LETR INTRAN</v>
          </cell>
          <cell r="B227">
            <v>0</v>
          </cell>
          <cell r="H227">
            <v>0</v>
          </cell>
          <cell r="N227">
            <v>0</v>
          </cell>
        </row>
        <row r="228">
          <cell r="A228" t="str">
            <v>MEDIO/BCRA</v>
          </cell>
          <cell r="D228">
            <v>1.4191061399999998</v>
          </cell>
          <cell r="E228">
            <v>6.3274789999999997E-2</v>
          </cell>
          <cell r="J228">
            <v>1.4191061399999998</v>
          </cell>
          <cell r="K228">
            <v>1.3162430000000001E-2</v>
          </cell>
          <cell r="N228">
            <v>2.9146494999999994</v>
          </cell>
        </row>
        <row r="229">
          <cell r="A229" t="str">
            <v>MEDIO/HIDRONOR</v>
          </cell>
          <cell r="E229">
            <v>6.8695079888409852E-2</v>
          </cell>
          <cell r="K229">
            <v>6.8695079888409852E-2</v>
          </cell>
          <cell r="N229">
            <v>0.1373901597768197</v>
          </cell>
        </row>
        <row r="230">
          <cell r="A230" t="str">
            <v>MEDIO/JUSTICIA</v>
          </cell>
          <cell r="F230">
            <v>5.6662050000000005E-2</v>
          </cell>
          <cell r="L230">
            <v>5.6662050000000005E-2</v>
          </cell>
          <cell r="N230">
            <v>0.11332410000000001</v>
          </cell>
        </row>
        <row r="231">
          <cell r="A231" t="str">
            <v>MEDIO/NASA</v>
          </cell>
          <cell r="F231">
            <v>0.25308641897032719</v>
          </cell>
          <cell r="L231">
            <v>0.25308641897032719</v>
          </cell>
          <cell r="N231">
            <v>0.50617283794065437</v>
          </cell>
        </row>
        <row r="232">
          <cell r="A232" t="str">
            <v>MEDIO/PROVBA</v>
          </cell>
          <cell r="G232">
            <v>0.50009934060360139</v>
          </cell>
          <cell r="M232">
            <v>0.50009934060360139</v>
          </cell>
          <cell r="N232">
            <v>1.0001986812072028</v>
          </cell>
        </row>
        <row r="233">
          <cell r="A233" t="str">
            <v>MEDIO/SALUD</v>
          </cell>
          <cell r="F233">
            <v>0.60626195790007609</v>
          </cell>
          <cell r="L233">
            <v>0.60626195790007609</v>
          </cell>
          <cell r="N233">
            <v>1.2125239158001522</v>
          </cell>
        </row>
        <row r="234">
          <cell r="A234" t="str">
            <v>MEDIO/YACYRETA</v>
          </cell>
          <cell r="B234">
            <v>1.010149068932285</v>
          </cell>
          <cell r="H234">
            <v>1.010149068932285</v>
          </cell>
          <cell r="N234">
            <v>2.0202981378645699</v>
          </cell>
        </row>
        <row r="235">
          <cell r="A235" t="str">
            <v>OCMO</v>
          </cell>
          <cell r="E235">
            <v>2.1529080662482798</v>
          </cell>
          <cell r="L235">
            <v>6.2931159177098378E-2</v>
          </cell>
          <cell r="N235">
            <v>2.2158392254253783</v>
          </cell>
        </row>
        <row r="236">
          <cell r="A236" t="str">
            <v>P BG04/06</v>
          </cell>
          <cell r="M236">
            <v>0</v>
          </cell>
          <cell r="N236">
            <v>0</v>
          </cell>
        </row>
        <row r="237">
          <cell r="A237" t="str">
            <v>P BG05/17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A238" t="str">
            <v>P BG06/27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A239" t="str">
            <v>P BG08/19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A240" t="str">
            <v>P BG09/09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A241" t="str">
            <v>P BG10/20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A242" t="str">
            <v>P BG11/10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A243" t="str">
            <v>P BG12/15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A244" t="str">
            <v>P BG13/30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A245" t="str">
            <v>P BG14/31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A246" t="str">
            <v>P BG15/12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A247" t="str">
            <v>P BG16/08$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A248" t="str">
            <v>P BG17/08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891.90075172235061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891.90075172235061</v>
          </cell>
          <cell r="N248">
            <v>1783.8015034447012</v>
          </cell>
        </row>
        <row r="249">
          <cell r="A249" t="str">
            <v>P BG18/18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A250" t="str">
            <v>P BG19/31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>P BIHD</v>
          </cell>
          <cell r="B251">
            <v>4.3365993102275823E-3</v>
          </cell>
          <cell r="C251">
            <v>4.3365993102275823E-3</v>
          </cell>
          <cell r="D251">
            <v>4.3365993102275823E-3</v>
          </cell>
          <cell r="E251">
            <v>4.3365993102275823E-3</v>
          </cell>
          <cell r="F251">
            <v>4.3365993102275823E-3</v>
          </cell>
          <cell r="G251">
            <v>4.3365993102275823E-3</v>
          </cell>
          <cell r="H251">
            <v>4.3365993102275823E-3</v>
          </cell>
          <cell r="I251">
            <v>4.3365993102275823E-3</v>
          </cell>
          <cell r="J251">
            <v>4.3365993102275823E-3</v>
          </cell>
          <cell r="K251">
            <v>4.3365993102275823E-3</v>
          </cell>
          <cell r="L251">
            <v>4.3365993102275823E-3</v>
          </cell>
          <cell r="M251">
            <v>4.3365993102275823E-3</v>
          </cell>
          <cell r="N251">
            <v>5.2039191722730992E-2</v>
          </cell>
        </row>
        <row r="252">
          <cell r="A252" t="str">
            <v>P BP07/B450 (Celtic I)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11.868653291279646</v>
          </cell>
          <cell r="N252">
            <v>11.868653291279646</v>
          </cell>
        </row>
        <row r="253">
          <cell r="A253" t="str">
            <v>P BP07/B450 (Celtic II)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17.628439636591466</v>
          </cell>
          <cell r="N253">
            <v>17.628439636591466</v>
          </cell>
        </row>
        <row r="254">
          <cell r="A254" t="str">
            <v>P BT03</v>
          </cell>
          <cell r="M254">
            <v>0</v>
          </cell>
          <cell r="N254">
            <v>0</v>
          </cell>
        </row>
        <row r="255">
          <cell r="A255" t="str">
            <v>P BT04</v>
          </cell>
          <cell r="M255">
            <v>0</v>
          </cell>
          <cell r="N255">
            <v>0</v>
          </cell>
        </row>
        <row r="256">
          <cell r="A256" t="str">
            <v>P BT05</v>
          </cell>
          <cell r="M256">
            <v>0</v>
          </cell>
          <cell r="N256">
            <v>0</v>
          </cell>
        </row>
        <row r="257">
          <cell r="A257" t="str">
            <v>P BT06</v>
          </cell>
          <cell r="M257">
            <v>0</v>
          </cell>
          <cell r="N257">
            <v>0</v>
          </cell>
        </row>
        <row r="258">
          <cell r="A258" t="str">
            <v>P BT27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A259" t="str">
            <v>P DC$</v>
          </cell>
          <cell r="B259">
            <v>0.31753871456185567</v>
          </cell>
          <cell r="C259">
            <v>0.31753871456185567</v>
          </cell>
          <cell r="D259">
            <v>0.31753871456185567</v>
          </cell>
          <cell r="E259">
            <v>1.9462226159793813E-2</v>
          </cell>
          <cell r="N259">
            <v>0.97207836984536078</v>
          </cell>
        </row>
        <row r="260">
          <cell r="A260" t="str">
            <v>P EL/ARP-61</v>
          </cell>
          <cell r="B260">
            <v>0</v>
          </cell>
          <cell r="C260">
            <v>21.23637244201031</v>
          </cell>
          <cell r="M260">
            <v>0</v>
          </cell>
          <cell r="N260">
            <v>21.23637244201031</v>
          </cell>
        </row>
        <row r="261">
          <cell r="A261" t="str">
            <v>P PRE6</v>
          </cell>
          <cell r="B261">
            <v>0.61750539976960028</v>
          </cell>
          <cell r="C261">
            <v>0.61750539976960028</v>
          </cell>
          <cell r="D261">
            <v>0.61750539976960028</v>
          </cell>
          <cell r="E261">
            <v>0.61750539976960028</v>
          </cell>
          <cell r="F261">
            <v>0.61750539976960028</v>
          </cell>
          <cell r="G261">
            <v>0.61750539976960028</v>
          </cell>
          <cell r="H261">
            <v>0.61750539976960028</v>
          </cell>
          <cell r="I261">
            <v>0.61750539976960028</v>
          </cell>
          <cell r="J261">
            <v>0.61750539976960028</v>
          </cell>
          <cell r="K261">
            <v>0.61750539976960028</v>
          </cell>
          <cell r="L261">
            <v>0.61750539976960028</v>
          </cell>
          <cell r="M261">
            <v>0.61750539976960028</v>
          </cell>
          <cell r="N261">
            <v>7.4100647972352016</v>
          </cell>
        </row>
        <row r="262">
          <cell r="A262" t="str">
            <v>P PRO1</v>
          </cell>
          <cell r="B262">
            <v>1.77671</v>
          </cell>
          <cell r="C262">
            <v>1.77671</v>
          </cell>
          <cell r="D262">
            <v>1.4936239239690721</v>
          </cell>
          <cell r="N262">
            <v>5.0470439239690723</v>
          </cell>
        </row>
        <row r="263">
          <cell r="A263" t="str">
            <v>P PRO10</v>
          </cell>
          <cell r="B263">
            <v>0.7290109422015415</v>
          </cell>
          <cell r="C263">
            <v>0</v>
          </cell>
          <cell r="D263">
            <v>0</v>
          </cell>
          <cell r="E263">
            <v>0.7290109422015415</v>
          </cell>
          <cell r="N263">
            <v>1.458021884403083</v>
          </cell>
        </row>
        <row r="264">
          <cell r="A264" t="str">
            <v>P PRO2</v>
          </cell>
          <cell r="B264">
            <v>1.5071813452345431</v>
          </cell>
          <cell r="C264">
            <v>0.75218252219885473</v>
          </cell>
          <cell r="D264">
            <v>0.75218252219885473</v>
          </cell>
          <cell r="E264">
            <v>0.39518850628962593</v>
          </cell>
          <cell r="N264">
            <v>3.4067348959218782</v>
          </cell>
        </row>
        <row r="265">
          <cell r="A265" t="str">
            <v>P PRO3</v>
          </cell>
          <cell r="B265">
            <v>4.2097036082474225E-3</v>
          </cell>
          <cell r="C265">
            <v>4.2097036082474225E-3</v>
          </cell>
          <cell r="D265">
            <v>4.2097036082474225E-3</v>
          </cell>
          <cell r="E265">
            <v>4.2097036082474225E-3</v>
          </cell>
          <cell r="F265">
            <v>4.2097036082474225E-3</v>
          </cell>
          <cell r="G265">
            <v>4.2097036082474225E-3</v>
          </cell>
          <cell r="H265">
            <v>4.2097036082474225E-3</v>
          </cell>
          <cell r="I265">
            <v>4.2097036082474225E-3</v>
          </cell>
          <cell r="J265">
            <v>4.2097036082474225E-3</v>
          </cell>
          <cell r="K265">
            <v>4.2097036082474225E-3</v>
          </cell>
          <cell r="L265">
            <v>4.2097036082474225E-3</v>
          </cell>
          <cell r="M265">
            <v>4.2097036082474225E-3</v>
          </cell>
          <cell r="N265">
            <v>5.0516443298969059E-2</v>
          </cell>
        </row>
        <row r="266">
          <cell r="A266" t="str">
            <v>P PRO4</v>
          </cell>
          <cell r="B266">
            <v>2.4702571910736171</v>
          </cell>
          <cell r="C266">
            <v>2.4702571910736171</v>
          </cell>
          <cell r="D266">
            <v>2.4702571910736171</v>
          </cell>
          <cell r="E266">
            <v>2.4702571910736171</v>
          </cell>
          <cell r="F266">
            <v>2.4702571910736171</v>
          </cell>
          <cell r="G266">
            <v>2.4702571910736171</v>
          </cell>
          <cell r="H266">
            <v>2.4702571910736171</v>
          </cell>
          <cell r="I266">
            <v>2.4702571910736171</v>
          </cell>
          <cell r="J266">
            <v>2.4702571910736171</v>
          </cell>
          <cell r="K266">
            <v>2.4702571910736171</v>
          </cell>
          <cell r="L266">
            <v>2.4702571910736171</v>
          </cell>
          <cell r="M266">
            <v>2.4702571910736171</v>
          </cell>
          <cell r="N266">
            <v>29.643086292883407</v>
          </cell>
        </row>
        <row r="267">
          <cell r="A267" t="str">
            <v>P PRO5</v>
          </cell>
          <cell r="B267">
            <v>2.1713535083762885</v>
          </cell>
          <cell r="C267">
            <v>0</v>
          </cell>
          <cell r="D267">
            <v>0</v>
          </cell>
          <cell r="E267">
            <v>2.1745442235824739</v>
          </cell>
          <cell r="N267">
            <v>4.3458977319587628</v>
          </cell>
        </row>
        <row r="268">
          <cell r="A268" t="str">
            <v>P PRO6</v>
          </cell>
          <cell r="B268">
            <v>11.561477650161031</v>
          </cell>
          <cell r="C268">
            <v>0</v>
          </cell>
          <cell r="D268">
            <v>0</v>
          </cell>
          <cell r="E268">
            <v>10.899973504631177</v>
          </cell>
          <cell r="N268">
            <v>22.461451154792208</v>
          </cell>
        </row>
        <row r="269">
          <cell r="A269" t="str">
            <v>P PRO7</v>
          </cell>
          <cell r="B269">
            <v>6.7913047680412363E-3</v>
          </cell>
          <cell r="C269">
            <v>6.7913047680412363E-3</v>
          </cell>
          <cell r="D269">
            <v>6.7913047680412363E-3</v>
          </cell>
          <cell r="E269">
            <v>6.7913047680412363E-3</v>
          </cell>
          <cell r="F269">
            <v>6.7913047680412363E-3</v>
          </cell>
          <cell r="G269">
            <v>6.7913047680412363E-3</v>
          </cell>
          <cell r="H269">
            <v>6.7913047680412363E-3</v>
          </cell>
          <cell r="I269">
            <v>6.7913047680412363E-3</v>
          </cell>
          <cell r="J269">
            <v>6.7913047680412363E-3</v>
          </cell>
          <cell r="K269">
            <v>6.7913047680412363E-3</v>
          </cell>
          <cell r="L269">
            <v>6.7913047680412363E-3</v>
          </cell>
          <cell r="M269">
            <v>6.7913047680412363E-3</v>
          </cell>
          <cell r="N269">
            <v>8.1495657216494863E-2</v>
          </cell>
        </row>
        <row r="270">
          <cell r="A270" t="str">
            <v>P PRO8</v>
          </cell>
          <cell r="B270">
            <v>4.0623760769520664E-2</v>
          </cell>
          <cell r="C270">
            <v>4.0623760769520664E-2</v>
          </cell>
          <cell r="D270">
            <v>4.0623760769520664E-2</v>
          </cell>
          <cell r="E270">
            <v>4.0623760769520664E-2</v>
          </cell>
          <cell r="F270">
            <v>4.0623760769520664E-2</v>
          </cell>
          <cell r="G270">
            <v>4.0623760769520664E-2</v>
          </cell>
          <cell r="H270">
            <v>4.0623760769520664E-2</v>
          </cell>
          <cell r="I270">
            <v>4.0623760769520664E-2</v>
          </cell>
          <cell r="J270">
            <v>4.0623760769520664E-2</v>
          </cell>
          <cell r="K270">
            <v>4.0623760769520664E-2</v>
          </cell>
          <cell r="L270">
            <v>4.0623760769520664E-2</v>
          </cell>
          <cell r="M270">
            <v>4.0623760769520664E-2</v>
          </cell>
          <cell r="N270">
            <v>0.48748512923424808</v>
          </cell>
        </row>
        <row r="271">
          <cell r="A271" t="str">
            <v>P PRO9</v>
          </cell>
          <cell r="B271">
            <v>1.1326750998711339</v>
          </cell>
          <cell r="C271">
            <v>0</v>
          </cell>
          <cell r="D271">
            <v>0</v>
          </cell>
          <cell r="E271">
            <v>1.1325567042525773</v>
          </cell>
          <cell r="N271">
            <v>2.2652318041237112</v>
          </cell>
        </row>
        <row r="272">
          <cell r="A272" t="str">
            <v>PAR</v>
          </cell>
          <cell r="F272">
            <v>0</v>
          </cell>
          <cell r="L272">
            <v>0</v>
          </cell>
          <cell r="N272">
            <v>0</v>
          </cell>
        </row>
        <row r="273">
          <cell r="A273" t="str">
            <v>PAR $+CER</v>
          </cell>
          <cell r="D273">
            <v>0</v>
          </cell>
          <cell r="J273">
            <v>0</v>
          </cell>
          <cell r="N273">
            <v>0</v>
          </cell>
        </row>
        <row r="274">
          <cell r="A274" t="str">
            <v>PAR EUR</v>
          </cell>
          <cell r="D274">
            <v>0</v>
          </cell>
          <cell r="J274">
            <v>0</v>
          </cell>
          <cell r="N274">
            <v>0</v>
          </cell>
        </row>
        <row r="275">
          <cell r="A275" t="str">
            <v>PAR JPY</v>
          </cell>
          <cell r="D275">
            <v>0</v>
          </cell>
          <cell r="J275">
            <v>0</v>
          </cell>
          <cell r="N275">
            <v>0</v>
          </cell>
        </row>
        <row r="276">
          <cell r="A276" t="str">
            <v>PAR USD</v>
          </cell>
          <cell r="D276">
            <v>0</v>
          </cell>
          <cell r="J276">
            <v>0</v>
          </cell>
          <cell r="N276">
            <v>0</v>
          </cell>
        </row>
        <row r="277">
          <cell r="A277" t="str">
            <v>PARDM</v>
          </cell>
          <cell r="F277">
            <v>0</v>
          </cell>
          <cell r="L277">
            <v>0</v>
          </cell>
          <cell r="N277">
            <v>0</v>
          </cell>
        </row>
        <row r="278">
          <cell r="A278" t="str">
            <v>PR8</v>
          </cell>
          <cell r="B278">
            <v>5.071065188367788</v>
          </cell>
          <cell r="C278">
            <v>5.071065188367788</v>
          </cell>
          <cell r="D278">
            <v>5.071065188367788</v>
          </cell>
          <cell r="E278">
            <v>5.071065188367788</v>
          </cell>
          <cell r="F278">
            <v>5.071065188367788</v>
          </cell>
          <cell r="G278">
            <v>5.071065188367788</v>
          </cell>
          <cell r="H278">
            <v>5.071065188367788</v>
          </cell>
          <cell r="I278">
            <v>5.071065188367788</v>
          </cell>
          <cell r="J278">
            <v>5.071065188367788</v>
          </cell>
          <cell r="K278">
            <v>5.071065188367788</v>
          </cell>
          <cell r="L278">
            <v>5.071065188367788</v>
          </cell>
          <cell r="M278">
            <v>5.071065188367788</v>
          </cell>
          <cell r="N278">
            <v>60.85278226041347</v>
          </cell>
        </row>
        <row r="279">
          <cell r="A279" t="str">
            <v>PRE5</v>
          </cell>
          <cell r="B279">
            <v>29.612255382811547</v>
          </cell>
          <cell r="N279">
            <v>29.612255382811547</v>
          </cell>
        </row>
        <row r="280">
          <cell r="A280" t="str">
            <v>PRE6</v>
          </cell>
          <cell r="B280">
            <v>0.22674449888069503</v>
          </cell>
          <cell r="N280">
            <v>0.22674449888069503</v>
          </cell>
        </row>
        <row r="281">
          <cell r="A281" t="str">
            <v>PRO3</v>
          </cell>
          <cell r="B281">
            <v>9.4933099226804124E-2</v>
          </cell>
          <cell r="C281">
            <v>9.4933099226804124E-2</v>
          </cell>
          <cell r="D281">
            <v>9.4933099226804124E-2</v>
          </cell>
          <cell r="E281">
            <v>9.4933099226804124E-2</v>
          </cell>
          <cell r="F281">
            <v>9.4933099226804124E-2</v>
          </cell>
          <cell r="G281">
            <v>9.4933099226804124E-2</v>
          </cell>
          <cell r="H281">
            <v>9.4933099226804124E-2</v>
          </cell>
          <cell r="I281">
            <v>9.4933099226804124E-2</v>
          </cell>
          <cell r="J281">
            <v>9.4933099226804124E-2</v>
          </cell>
          <cell r="K281">
            <v>9.4933099226804124E-2</v>
          </cell>
          <cell r="L281">
            <v>9.4933099226804124E-2</v>
          </cell>
          <cell r="M281">
            <v>4.5225740979381443E-3</v>
          </cell>
          <cell r="N281">
            <v>1.0487866655927838</v>
          </cell>
        </row>
        <row r="282">
          <cell r="A282" t="str">
            <v>PRO4</v>
          </cell>
          <cell r="B282">
            <v>3.7170958576939581</v>
          </cell>
          <cell r="C282">
            <v>3.7170958576939581</v>
          </cell>
          <cell r="D282">
            <v>3.7170958576939581</v>
          </cell>
          <cell r="E282">
            <v>3.7170958576939581</v>
          </cell>
          <cell r="F282">
            <v>3.7170958576939581</v>
          </cell>
          <cell r="G282">
            <v>3.7170958576939581</v>
          </cell>
          <cell r="H282">
            <v>3.7170958576939581</v>
          </cell>
          <cell r="I282">
            <v>3.7170958576939581</v>
          </cell>
          <cell r="J282">
            <v>3.7170958576939581</v>
          </cell>
          <cell r="K282">
            <v>3.7170958576939581</v>
          </cell>
          <cell r="L282">
            <v>3.7170958576939581</v>
          </cell>
          <cell r="M282">
            <v>0.17890725007893982</v>
          </cell>
          <cell r="N282">
            <v>41.066961684712481</v>
          </cell>
        </row>
        <row r="283">
          <cell r="A283" t="str">
            <v>PRO7</v>
          </cell>
          <cell r="B283">
            <v>14.939707811816874</v>
          </cell>
          <cell r="C283">
            <v>14.939707811816874</v>
          </cell>
          <cell r="D283">
            <v>14.939707811816874</v>
          </cell>
          <cell r="E283">
            <v>14.939936332515394</v>
          </cell>
          <cell r="F283">
            <v>14.939707811816874</v>
          </cell>
          <cell r="G283">
            <v>14.939707811816874</v>
          </cell>
          <cell r="H283">
            <v>14.939707811816874</v>
          </cell>
          <cell r="I283">
            <v>14.939707811816874</v>
          </cell>
          <cell r="J283">
            <v>14.939707811816874</v>
          </cell>
          <cell r="K283">
            <v>14.939707811816874</v>
          </cell>
          <cell r="L283">
            <v>14.939707811816874</v>
          </cell>
          <cell r="M283">
            <v>13.221605433754537</v>
          </cell>
          <cell r="N283">
            <v>177.55861988443868</v>
          </cell>
        </row>
        <row r="284">
          <cell r="A284" t="str">
            <v>PRO8</v>
          </cell>
          <cell r="B284">
            <v>1.1520043464459839E-2</v>
          </cell>
          <cell r="C284">
            <v>1.1520043464459839E-2</v>
          </cell>
          <cell r="D284">
            <v>1.1520043464459839E-2</v>
          </cell>
          <cell r="E284">
            <v>1.1520043464459839E-2</v>
          </cell>
          <cell r="F284">
            <v>1.1520043464459839E-2</v>
          </cell>
          <cell r="G284">
            <v>1.1520043464459839E-2</v>
          </cell>
          <cell r="H284">
            <v>1.1520043464459839E-2</v>
          </cell>
          <cell r="I284">
            <v>1.1520043464459839E-2</v>
          </cell>
          <cell r="J284">
            <v>1.1520043464459839E-2</v>
          </cell>
          <cell r="K284">
            <v>1.1520043464459839E-2</v>
          </cell>
          <cell r="L284">
            <v>1.1520043464459839E-2</v>
          </cell>
          <cell r="M284">
            <v>1.1520043464459839E-2</v>
          </cell>
          <cell r="N284">
            <v>0.13824052157351807</v>
          </cell>
        </row>
        <row r="285">
          <cell r="A285" t="str">
            <v>SABA/INTGM</v>
          </cell>
          <cell r="C285">
            <v>9.682781E-2</v>
          </cell>
          <cell r="N285">
            <v>9.682781E-2</v>
          </cell>
        </row>
        <row r="286">
          <cell r="A286" t="str">
            <v>WBC/RELEXT</v>
          </cell>
          <cell r="B286">
            <v>2.0252184936614469E-3</v>
          </cell>
          <cell r="C286">
            <v>2.3225592841163308E-3</v>
          </cell>
          <cell r="D286">
            <v>2.3303855331841912E-3</v>
          </cell>
          <cell r="E286">
            <v>2.6275242356450408E-3</v>
          </cell>
          <cell r="F286">
            <v>2.8251953765846384E-3</v>
          </cell>
          <cell r="G286">
            <v>3.1148680089485457E-3</v>
          </cell>
          <cell r="H286">
            <v>4.3662908277404926E-3</v>
          </cell>
          <cell r="I286">
            <v>2.3038523489932886E-3</v>
          </cell>
          <cell r="J286">
            <v>2.5909463087248324E-3</v>
          </cell>
          <cell r="K286">
            <v>2.7843117076808352E-3</v>
          </cell>
          <cell r="L286">
            <v>3.0670417598806865E-3</v>
          </cell>
          <cell r="M286">
            <v>4.3501342281879194E-3</v>
          </cell>
          <cell r="N286">
            <v>3.4708328113348244E-2</v>
          </cell>
        </row>
        <row r="287">
          <cell r="A287" t="str">
            <v>WEST/CONEA</v>
          </cell>
          <cell r="B287">
            <v>0</v>
          </cell>
          <cell r="D287">
            <v>4.1444279368501142</v>
          </cell>
          <cell r="H287">
            <v>0</v>
          </cell>
          <cell r="J287">
            <v>4.1444279368501142</v>
          </cell>
          <cell r="N287">
            <v>8.2888558737002285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 Pmos Gdos"/>
      <sheetName val="Total"/>
      <sheetName val="AFJP"/>
      <sheetName val="S.Publico"/>
      <sheetName val="Bancos"/>
      <sheetName val="Cia.Seguros"/>
      <sheetName val="FCI"/>
      <sheetName val="CarteraResidentes"/>
      <sheetName val="Rentabilidad"/>
      <sheetName val="Rentabilidad T.E.A."/>
      <sheetName val="CarteraResidentes.xls"/>
      <sheetName val="Fto. a partir del impuesto"/>
      <sheetName val="Configuración"/>
    </sheetNames>
    <definedNames>
      <definedName name="RESIDENTES" refersTo="='Total'!$A$4:$BA$287"/>
    </definedNames>
    <sheetDataSet>
      <sheetData sheetId="0" refreshError="1">
        <row r="4">
          <cell r="A4" t="str">
            <v>Indice Aplicado</v>
          </cell>
          <cell r="G4">
            <v>1.0117238772746693</v>
          </cell>
          <cell r="J4" t="str">
            <v>* 4% excepto GL31 Mega (5%)</v>
          </cell>
          <cell r="K4" t="str">
            <v>* 4% excepto GL31 Mega (5%)</v>
          </cell>
          <cell r="N4" t="str">
            <v>* 4% excepto GL31 Mega (5%)</v>
          </cell>
          <cell r="O4" t="str">
            <v>* 4% excepto GL31 Mega (5%)</v>
          </cell>
        </row>
        <row r="5">
          <cell r="A5" t="str">
            <v>P FRB</v>
          </cell>
          <cell r="F5">
            <v>1.8321377270412202</v>
          </cell>
          <cell r="G5">
            <v>2.1420472601529901</v>
          </cell>
          <cell r="H5">
            <v>1.8210571398913569</v>
          </cell>
          <cell r="I5">
            <v>1.6076648529157773</v>
          </cell>
          <cell r="J5" t="str">
            <v>* Todos capitalizan hasta el 31/3/02 excepto GL31 Mega (hasta el 19/6/06)</v>
          </cell>
          <cell r="K5" t="str">
            <v>* Todos capitalizan hasta el 31/3/02 excepto GL31 Mega (hasta el 19/6/06)</v>
          </cell>
          <cell r="L5">
            <v>0</v>
          </cell>
          <cell r="M5">
            <v>0</v>
          </cell>
          <cell r="N5" t="str">
            <v>* Todos capitalizan hasta el 31/3/02 excepto GL31 Mega (hasta el 19/6/06)</v>
          </cell>
          <cell r="O5" t="str">
            <v>* Todos capitalizan hasta el 31/3/02 excepto GL31 Mega (hasta el 19/6/06)</v>
          </cell>
        </row>
        <row r="6">
          <cell r="A6" t="str">
            <v>P BG01/03</v>
          </cell>
          <cell r="F6">
            <v>9.0948711431547591E-2</v>
          </cell>
          <cell r="G6">
            <v>6.2382945161629302E-2</v>
          </cell>
          <cell r="H6">
            <v>5.2854968755540681E-2</v>
          </cell>
          <cell r="I6">
            <v>4.6606671339985993E-2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A7" t="str">
            <v>P BG04/06</v>
          </cell>
          <cell r="F7">
            <v>0.21516501245345732</v>
          </cell>
          <cell r="G7">
            <v>0.12310342535411911</v>
          </cell>
          <cell r="H7">
            <v>0.10410019773067913</v>
          </cell>
          <cell r="I7">
            <v>9.1799647451591138E-2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P BG05/17</v>
          </cell>
          <cell r="F8">
            <v>4.6347042274581582</v>
          </cell>
          <cell r="G8">
            <v>1.2185405956714026</v>
          </cell>
          <cell r="H8">
            <v>1.0173487935862517</v>
          </cell>
          <cell r="I8">
            <v>0.88235935385816422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P BG06/27</v>
          </cell>
          <cell r="F9">
            <v>3.43556979386477</v>
          </cell>
          <cell r="G9">
            <v>1.8270690553277718</v>
          </cell>
          <cell r="H9">
            <v>1.5438028766087397</v>
          </cell>
          <cell r="I9">
            <v>1.3572225628466936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P BG07/05</v>
          </cell>
          <cell r="F10">
            <v>0.44621361893279371</v>
          </cell>
          <cell r="G10">
            <v>0.25895715622177112</v>
          </cell>
          <cell r="H10">
            <v>0.21901485426261297</v>
          </cell>
          <cell r="I10">
            <v>0.1964442701871448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 BG08/19</v>
          </cell>
          <cell r="F11">
            <v>0.70358763476921937</v>
          </cell>
          <cell r="G11">
            <v>0.40322775606239308</v>
          </cell>
          <cell r="H11">
            <v>0.34098831985679595</v>
          </cell>
          <cell r="I11">
            <v>0.30953341273529189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 BG09/09</v>
          </cell>
          <cell r="F12">
            <v>1.6811194055609913</v>
          </cell>
          <cell r="G12">
            <v>0.80798083886647554</v>
          </cell>
          <cell r="H12">
            <v>0.6818938937312734</v>
          </cell>
          <cell r="I12">
            <v>0.59526205475211702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P BG10/20</v>
          </cell>
          <cell r="F13">
            <v>0.25508259901253444</v>
          </cell>
          <cell r="G13">
            <v>0.1565725602167907</v>
          </cell>
          <cell r="H13">
            <v>0.13249678615533969</v>
          </cell>
          <cell r="I13">
            <v>0.1190178001090199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P BG11/10</v>
          </cell>
          <cell r="F14">
            <v>0.8243318908376599</v>
          </cell>
          <cell r="G14">
            <v>0.52265354882992621</v>
          </cell>
          <cell r="H14">
            <v>0.44242381932227048</v>
          </cell>
          <cell r="I14">
            <v>0.39095719993974515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P BG12/15</v>
          </cell>
          <cell r="F15">
            <v>2.3126774881741525</v>
          </cell>
          <cell r="G15">
            <v>1.378623998379404</v>
          </cell>
          <cell r="H15">
            <v>1.1635466244114994</v>
          </cell>
          <cell r="I15">
            <v>1.0397836889255403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 BG13/30</v>
          </cell>
          <cell r="F16">
            <v>1.0232858834022829</v>
          </cell>
          <cell r="G16">
            <v>0.69254313978483462</v>
          </cell>
          <cell r="H16">
            <v>0.58658368405925521</v>
          </cell>
          <cell r="I16">
            <v>0.52485170358539901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 BG14/31</v>
          </cell>
          <cell r="F17">
            <v>0.41716744391854998</v>
          </cell>
          <cell r="G17">
            <v>0.23825166512906273</v>
          </cell>
          <cell r="H17">
            <v>0.38095269985591129</v>
          </cell>
          <cell r="I17">
            <v>0.13195858422059573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 BG15/12</v>
          </cell>
          <cell r="F18">
            <v>1.4285921705746123</v>
          </cell>
          <cell r="G18">
            <v>0.59296127210215765</v>
          </cell>
          <cell r="H18">
            <v>0.49944262988378824</v>
          </cell>
          <cell r="I18">
            <v>0.43610297886043997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 BG16/08$</v>
          </cell>
          <cell r="F19">
            <v>3.4254629828830812</v>
          </cell>
          <cell r="G19">
            <v>1.9563486173502602</v>
          </cell>
          <cell r="H19">
            <v>1.1872437748577791</v>
          </cell>
          <cell r="I19">
            <v>1.2348152111558897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P BG17/08</v>
          </cell>
          <cell r="F20">
            <v>71.020798384178406</v>
          </cell>
          <cell r="G20">
            <v>35.865966913088577</v>
          </cell>
          <cell r="H20">
            <v>31.841522913840237</v>
          </cell>
          <cell r="I20">
            <v>28.48250817377324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P BG18/18</v>
          </cell>
          <cell r="F21">
            <v>47.943252546079506</v>
          </cell>
          <cell r="G21">
            <v>30.738780777525051</v>
          </cell>
          <cell r="H21">
            <v>27.63376843626267</v>
          </cell>
          <cell r="I21">
            <v>25.270756790910319</v>
          </cell>
          <cell r="J21">
            <v>25.808797156798288</v>
          </cell>
          <cell r="K21">
            <v>29.127477273434756</v>
          </cell>
          <cell r="L21">
            <v>35.602248189393656</v>
          </cell>
          <cell r="M21">
            <v>6.1830371977160352</v>
          </cell>
        </row>
        <row r="22">
          <cell r="A22" t="str">
            <v>P BG19/31</v>
          </cell>
          <cell r="F22">
            <v>87.687222274272457</v>
          </cell>
          <cell r="G22">
            <v>50.660541776961075</v>
          </cell>
          <cell r="H22">
            <v>53.252897119449052</v>
          </cell>
          <cell r="I22">
            <v>49.386782867428067</v>
          </cell>
          <cell r="J22">
            <v>53.636547917972024</v>
          </cell>
          <cell r="K22">
            <v>60.567949695188695</v>
          </cell>
          <cell r="L22">
            <v>74.015292981261325</v>
          </cell>
          <cell r="M22">
            <v>2.5462609685711408</v>
          </cell>
        </row>
        <row r="23">
          <cell r="A23" t="str">
            <v>P EL/ARP-61</v>
          </cell>
          <cell r="F23">
            <v>0.68599945966000475</v>
          </cell>
          <cell r="G23">
            <v>0.39178739924063838</v>
          </cell>
          <cell r="H23">
            <v>0.23605237787319946</v>
          </cell>
          <cell r="I23">
            <v>0.22688728704455557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P EL/ARP-68</v>
          </cell>
          <cell r="F24">
            <v>5.2886195451947116E-2</v>
          </cell>
          <cell r="G24">
            <v>3.44374406127552E-2</v>
          </cell>
          <cell r="H24">
            <v>1.9981261081989627E-2</v>
          </cell>
          <cell r="I24">
            <v>0.14862179535445882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A25" t="str">
            <v>P EL/USD-74</v>
          </cell>
          <cell r="F25">
            <v>0</v>
          </cell>
          <cell r="G25">
            <v>8.2166167514112501E-2</v>
          </cell>
          <cell r="H25">
            <v>7.0208995254968723E-2</v>
          </cell>
          <cell r="I25">
            <v>6.4898907528865485E-2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P EL/USD-79</v>
          </cell>
          <cell r="F26">
            <v>0</v>
          </cell>
          <cell r="G26">
            <v>0.75254053033564805</v>
          </cell>
          <cell r="H26">
            <v>0.64302761248335483</v>
          </cell>
          <cell r="I26">
            <v>0.57975506751685679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P EL/USD-91</v>
          </cell>
          <cell r="F27">
            <v>0</v>
          </cell>
          <cell r="G27">
            <v>3.0149987005535835E-2</v>
          </cell>
          <cell r="H27">
            <v>2.5762431894434671E-2</v>
          </cell>
          <cell r="I27">
            <v>2.2717081993840808E-2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A29" t="str">
            <v>P GPBX7</v>
          </cell>
          <cell r="F29">
            <v>2.1347468926446425</v>
          </cell>
          <cell r="G29">
            <v>1.5316847477808353</v>
          </cell>
          <cell r="H29">
            <v>0.98989669456636475</v>
          </cell>
          <cell r="I29">
            <v>0.89588187067517555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P PBAS2</v>
          </cell>
          <cell r="F30">
            <v>0.45987009421527603</v>
          </cell>
          <cell r="G30">
            <v>0.3299576224689873</v>
          </cell>
          <cell r="H30">
            <v>0.35112738748642608</v>
          </cell>
          <cell r="I30">
            <v>0.31701565183783809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P PX21</v>
          </cell>
          <cell r="F31">
            <v>0.18458714038194657</v>
          </cell>
          <cell r="G31">
            <v>0.13244160632516333</v>
          </cell>
          <cell r="H31">
            <v>0.37055235672764203</v>
          </cell>
          <cell r="I31">
            <v>0.38004054762210721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 PX13D</v>
          </cell>
          <cell r="F32">
            <v>0.14919684722222115</v>
          </cell>
          <cell r="G32">
            <v>0.10704900711866665</v>
          </cell>
          <cell r="H32">
            <v>5.6512031194808673E-2</v>
          </cell>
          <cell r="I32">
            <v>5.069350577927733E-2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P PX14D</v>
          </cell>
          <cell r="F33">
            <v>1.1296426637798618</v>
          </cell>
          <cell r="G33">
            <v>0.81052064978561</v>
          </cell>
          <cell r="H33">
            <v>0.41031301608804172</v>
          </cell>
          <cell r="I33">
            <v>0.37041298235225717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 t="str">
            <v>P PX22D</v>
          </cell>
          <cell r="F34">
            <v>0.54107625699653283</v>
          </cell>
          <cell r="G34">
            <v>0.38822319080704831</v>
          </cell>
          <cell r="H34">
            <v>0.19692521230339935</v>
          </cell>
          <cell r="I34">
            <v>0.17913614787541171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41">
          <cell r="H41">
            <v>0.998163019394254</v>
          </cell>
          <cell r="I41">
            <v>0.90336310643550122</v>
          </cell>
        </row>
      </sheetData>
      <sheetData sheetId="1" refreshError="1">
        <row r="4">
          <cell r="A4" t="str">
            <v>DNCI</v>
          </cell>
          <cell r="B4" t="str">
            <v>EXT/DOM</v>
          </cell>
          <cell r="C4" t="str">
            <v>AGREGAR TITULOS</v>
          </cell>
          <cell r="D4">
            <v>33603</v>
          </cell>
          <cell r="E4">
            <v>33694</v>
          </cell>
          <cell r="F4">
            <v>33785</v>
          </cell>
          <cell r="G4">
            <v>33877</v>
          </cell>
          <cell r="H4">
            <v>33969</v>
          </cell>
          <cell r="I4">
            <v>34059</v>
          </cell>
          <cell r="J4">
            <v>34150</v>
          </cell>
          <cell r="K4">
            <v>34242</v>
          </cell>
          <cell r="L4">
            <v>34334</v>
          </cell>
          <cell r="M4">
            <v>34424</v>
          </cell>
          <cell r="N4">
            <v>34515</v>
          </cell>
          <cell r="O4">
            <v>34607</v>
          </cell>
          <cell r="P4">
            <v>34699</v>
          </cell>
          <cell r="Q4">
            <v>34789</v>
          </cell>
          <cell r="R4">
            <v>34880</v>
          </cell>
          <cell r="S4">
            <v>34972</v>
          </cell>
          <cell r="T4">
            <v>35064</v>
          </cell>
          <cell r="U4">
            <v>35155</v>
          </cell>
          <cell r="V4">
            <v>35246</v>
          </cell>
          <cell r="W4">
            <v>35338</v>
          </cell>
          <cell r="X4">
            <v>35430</v>
          </cell>
          <cell r="Y4">
            <v>35520</v>
          </cell>
          <cell r="Z4">
            <v>35611</v>
          </cell>
          <cell r="AA4">
            <v>35703</v>
          </cell>
          <cell r="AB4">
            <v>35795</v>
          </cell>
          <cell r="AC4">
            <v>35885</v>
          </cell>
          <cell r="AD4">
            <v>35976</v>
          </cell>
          <cell r="AE4">
            <v>36068</v>
          </cell>
          <cell r="AF4">
            <v>36160</v>
          </cell>
          <cell r="AG4">
            <v>36250</v>
          </cell>
          <cell r="AH4">
            <v>36341</v>
          </cell>
          <cell r="AI4">
            <v>36433</v>
          </cell>
          <cell r="AJ4">
            <v>36525</v>
          </cell>
          <cell r="AK4">
            <v>36616</v>
          </cell>
          <cell r="AL4">
            <v>36707</v>
          </cell>
          <cell r="AM4">
            <v>36799</v>
          </cell>
          <cell r="AN4">
            <v>36891</v>
          </cell>
          <cell r="AO4">
            <v>36981</v>
          </cell>
          <cell r="AP4">
            <v>37072</v>
          </cell>
          <cell r="AQ4">
            <v>37164</v>
          </cell>
          <cell r="AR4">
            <v>37195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  <cell r="BA4">
            <v>37986</v>
          </cell>
        </row>
        <row r="5">
          <cell r="A5" t="str">
            <v>x</v>
          </cell>
          <cell r="C5" t="str">
            <v>x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</row>
        <row r="6">
          <cell r="A6" t="str">
            <v>TENENCIAS TOTALES</v>
          </cell>
        </row>
        <row r="7">
          <cell r="A7" t="str">
            <v>TENENCIAS TOTALES - EMITIDOS EN EXTERIOR</v>
          </cell>
          <cell r="AI7">
            <v>9568.2308039596883</v>
          </cell>
          <cell r="AJ7">
            <v>10701.753381840224</v>
          </cell>
          <cell r="AK7">
            <v>12727.98381283394</v>
          </cell>
          <cell r="AL7">
            <v>13833.698941187631</v>
          </cell>
          <cell r="AM7">
            <v>15490.840087282517</v>
          </cell>
          <cell r="AN7">
            <v>14961.672005249671</v>
          </cell>
          <cell r="AO7">
            <v>16801.693853613244</v>
          </cell>
          <cell r="AP7">
            <v>24974.13088426206</v>
          </cell>
          <cell r="AQ7">
            <v>24855.073223565843</v>
          </cell>
          <cell r="AR7">
            <v>25654.617618679375</v>
          </cell>
          <cell r="AS7">
            <v>29464.063733573075</v>
          </cell>
          <cell r="AT7">
            <v>17434.91899900918</v>
          </cell>
          <cell r="AU7">
            <v>8891.8472416805544</v>
          </cell>
          <cell r="AV7">
            <v>17102.896399122848</v>
          </cell>
          <cell r="AW7">
            <v>19414.167488074305</v>
          </cell>
          <cell r="AX7">
            <v>22014.643112294158</v>
          </cell>
          <cell r="AY7">
            <v>22400.792055415688</v>
          </cell>
          <cell r="AZ7">
            <v>21223.142830016623</v>
          </cell>
          <cell r="BA7">
            <v>20766.233011672124</v>
          </cell>
        </row>
        <row r="8">
          <cell r="A8" t="str">
            <v>x</v>
          </cell>
          <cell r="C8" t="str">
            <v>x</v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>ERROR</v>
          </cell>
          <cell r="Q8" t="str">
            <v>ERROR</v>
          </cell>
          <cell r="R8" t="str">
            <v>ERROR</v>
          </cell>
          <cell r="S8" t="str">
            <v>ERROR</v>
          </cell>
          <cell r="T8" t="str">
            <v>ERROR</v>
          </cell>
          <cell r="U8" t="str">
            <v>ERROR</v>
          </cell>
          <cell r="V8" t="str">
            <v>ERROR</v>
          </cell>
          <cell r="W8" t="str">
            <v>ERROR</v>
          </cell>
          <cell r="X8" t="str">
            <v>ERROR</v>
          </cell>
          <cell r="Y8" t="str">
            <v>ERROR</v>
          </cell>
          <cell r="Z8" t="str">
            <v>ERROR</v>
          </cell>
          <cell r="AA8" t="str">
            <v>ERROR</v>
          </cell>
          <cell r="AB8" t="str">
            <v>ERROR</v>
          </cell>
          <cell r="AC8" t="str">
            <v>ERROR</v>
          </cell>
          <cell r="AD8" t="str">
            <v>ERROR</v>
          </cell>
          <cell r="AE8" t="str">
            <v>ERROR</v>
          </cell>
          <cell r="AF8" t="str">
            <v>ERROR</v>
          </cell>
          <cell r="AG8" t="str">
            <v>ERROR</v>
          </cell>
          <cell r="AH8" t="str">
            <v>ERROR</v>
          </cell>
          <cell r="AI8" t="str">
            <v>ERROR</v>
          </cell>
          <cell r="AJ8" t="str">
            <v>ERROR</v>
          </cell>
          <cell r="AK8" t="str">
            <v>ERROR</v>
          </cell>
          <cell r="AL8" t="str">
            <v>ERROR</v>
          </cell>
          <cell r="AM8" t="str">
            <v>ERROR</v>
          </cell>
          <cell r="AN8" t="str">
            <v>ERROR</v>
          </cell>
          <cell r="AO8" t="str">
            <v>ERROR</v>
          </cell>
          <cell r="AP8" t="str">
            <v>ERROR</v>
          </cell>
          <cell r="AQ8" t="str">
            <v>ERROR</v>
          </cell>
          <cell r="AR8" t="str">
            <v>ERROR</v>
          </cell>
          <cell r="AS8" t="str">
            <v>ERROR</v>
          </cell>
          <cell r="AT8" t="str">
            <v>ERROR</v>
          </cell>
          <cell r="AU8" t="str">
            <v>ERROR</v>
          </cell>
          <cell r="AV8" t="e">
            <v>#N/A</v>
          </cell>
        </row>
        <row r="9">
          <cell r="A9" t="str">
            <v>TITULOS Y PMOS GDOS TOTALES</v>
          </cell>
          <cell r="AS9">
            <v>27472.090089922502</v>
          </cell>
          <cell r="AT9">
            <v>18817.960904084295</v>
          </cell>
          <cell r="AU9">
            <v>18093.491672144268</v>
          </cell>
          <cell r="AV9">
            <v>18958.99053357177</v>
          </cell>
          <cell r="AW9">
            <v>20468.132206423816</v>
          </cell>
          <cell r="AX9">
            <v>22790.477499443383</v>
          </cell>
          <cell r="AY9">
            <v>23254.078441893344</v>
          </cell>
          <cell r="AZ9">
            <v>28634.027393291086</v>
          </cell>
          <cell r="BA9">
            <v>29106.829253938613</v>
          </cell>
        </row>
        <row r="10">
          <cell r="A10" t="str">
            <v>TITULOS GOBIERNO NACIONAL Y PMOS GDOS</v>
          </cell>
          <cell r="X10">
            <v>3130.3016513335606</v>
          </cell>
          <cell r="Y10">
            <v>3403.5856142641769</v>
          </cell>
          <cell r="Z10">
            <v>4341.1107843127302</v>
          </cell>
          <cell r="AA10">
            <v>5036.3486155427845</v>
          </cell>
          <cell r="AB10">
            <v>5043.4431876661811</v>
          </cell>
          <cell r="AC10">
            <v>4830.2914804051406</v>
          </cell>
          <cell r="AD10">
            <v>6064.3224705174889</v>
          </cell>
          <cell r="AE10">
            <v>5617.7209414202898</v>
          </cell>
          <cell r="AF10">
            <v>5684.4454038203294</v>
          </cell>
          <cell r="AG10">
            <v>6434.6211951994874</v>
          </cell>
          <cell r="AH10">
            <v>8202.5079001721551</v>
          </cell>
          <cell r="AI10">
            <v>9827.43664681683</v>
          </cell>
          <cell r="AJ10">
            <v>11002.938233062159</v>
          </cell>
          <cell r="AK10">
            <v>13243.364609689672</v>
          </cell>
          <cell r="AL10">
            <v>14394.726527957891</v>
          </cell>
          <cell r="AM10">
            <v>16293.357527989927</v>
          </cell>
          <cell r="AN10">
            <v>15787.191317386092</v>
          </cell>
          <cell r="AO10">
            <v>17594.072459415351</v>
          </cell>
          <cell r="AP10">
            <v>25774.246967971627</v>
          </cell>
          <cell r="AQ10">
            <v>25666.067867120222</v>
          </cell>
          <cell r="AR10">
            <v>26465.61226223375</v>
          </cell>
          <cell r="AS10">
            <v>5214.1381301853689</v>
          </cell>
          <cell r="AT10">
            <v>7171.957715245393</v>
          </cell>
          <cell r="AU10">
            <v>7547.0068221783768</v>
          </cell>
          <cell r="AV10">
            <v>7366.4967260119301</v>
          </cell>
          <cell r="AW10">
            <v>7826.1663791676765</v>
          </cell>
          <cell r="AX10">
            <v>7615.0226578566362</v>
          </cell>
          <cell r="AY10">
            <v>7568.7759360705604</v>
          </cell>
          <cell r="AZ10">
            <v>24117.285765515779</v>
          </cell>
          <cell r="BA10">
            <v>24546.547774524814</v>
          </cell>
        </row>
        <row r="11">
          <cell r="A11" t="str">
            <v>TITULOS GOB. NACIONAL EMITIDOS EN EL EXTERIOR</v>
          </cell>
          <cell r="X11">
            <v>3130.3016513335633</v>
          </cell>
          <cell r="Y11">
            <v>3403.5856142641787</v>
          </cell>
          <cell r="Z11">
            <v>4341.1107843127356</v>
          </cell>
          <cell r="AA11">
            <v>5036.3486155427881</v>
          </cell>
          <cell r="AB11">
            <v>5043.4431876661793</v>
          </cell>
          <cell r="AC11">
            <v>4830.2914804051388</v>
          </cell>
          <cell r="AD11">
            <v>6064.3224705174916</v>
          </cell>
          <cell r="AE11">
            <v>5617.7209414202889</v>
          </cell>
          <cell r="AF11">
            <v>5684.4454038203285</v>
          </cell>
          <cell r="AG11">
            <v>6434.6211951994874</v>
          </cell>
          <cell r="AH11">
            <v>8202.507900172157</v>
          </cell>
          <cell r="AI11">
            <v>9827.4366468168319</v>
          </cell>
          <cell r="AJ11">
            <v>11002.938233062163</v>
          </cell>
          <cell r="AK11">
            <v>13243.364609689675</v>
          </cell>
          <cell r="AL11">
            <v>14394.726527957893</v>
          </cell>
          <cell r="AM11">
            <v>16293.357527989931</v>
          </cell>
          <cell r="AN11">
            <v>15787.19131738609</v>
          </cell>
          <cell r="AO11">
            <v>17594.072459415347</v>
          </cell>
          <cell r="AP11">
            <v>25774.246967971598</v>
          </cell>
          <cell r="AQ11">
            <v>25666.067867120197</v>
          </cell>
          <cell r="AR11">
            <v>26465.612262233728</v>
          </cell>
          <cell r="AS11">
            <v>5214.138130185368</v>
          </cell>
          <cell r="AT11">
            <v>7171.957715245383</v>
          </cell>
          <cell r="AU11">
            <v>7547.006822178384</v>
          </cell>
          <cell r="AV11">
            <v>7366.4967260119238</v>
          </cell>
          <cell r="AW11">
            <v>7826.1663791676856</v>
          </cell>
          <cell r="AX11">
            <v>7615.0226578566362</v>
          </cell>
          <cell r="AY11">
            <v>7568.7759360705586</v>
          </cell>
          <cell r="AZ11">
            <v>24117.28576551579</v>
          </cell>
          <cell r="BA11">
            <v>24546.547774524792</v>
          </cell>
        </row>
        <row r="12">
          <cell r="A12" t="str">
            <v>TITULOS GOB. NACIONAL EMITIDOS LOCALMENTE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</row>
        <row r="13">
          <cell r="C13" t="str">
            <v>x</v>
          </cell>
        </row>
        <row r="14">
          <cell r="A14" t="str">
            <v>BIC</v>
          </cell>
          <cell r="B14" t="str">
            <v>DOM</v>
          </cell>
          <cell r="C14" t="str">
            <v>Bic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</row>
        <row r="15">
          <cell r="A15" t="str">
            <v>BOT5</v>
          </cell>
          <cell r="B15" t="str">
            <v>DOM</v>
          </cell>
          <cell r="C15" t="str">
            <v xml:space="preserve">Boteso 5 años 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</row>
        <row r="16">
          <cell r="A16" t="str">
            <v>BOT10</v>
          </cell>
          <cell r="B16" t="str">
            <v>DOM</v>
          </cell>
          <cell r="C16" t="str">
            <v xml:space="preserve">Boteso 10 años 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</row>
        <row r="17">
          <cell r="C17" t="str">
            <v>Botes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</row>
        <row r="18">
          <cell r="A18" t="str">
            <v>BOTE</v>
          </cell>
          <cell r="B18" t="str">
            <v>DOM</v>
          </cell>
          <cell r="C18" t="str">
            <v xml:space="preserve">    Botes Serie I 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</row>
        <row r="19">
          <cell r="A19" t="str">
            <v>BOTE2</v>
          </cell>
          <cell r="B19" t="str">
            <v>DOM</v>
          </cell>
          <cell r="C19" t="str">
            <v xml:space="preserve">    Botes Serie II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</row>
        <row r="20">
          <cell r="A20" t="str">
            <v>BOTE3</v>
          </cell>
          <cell r="B20" t="str">
            <v>DOM</v>
          </cell>
          <cell r="C20" t="str">
            <v xml:space="preserve">    Botes Serie III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</row>
        <row r="21">
          <cell r="C21" t="str">
            <v>Bonex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</row>
        <row r="22">
          <cell r="A22" t="str">
            <v>BX84</v>
          </cell>
          <cell r="B22" t="str">
            <v>DOM</v>
          </cell>
          <cell r="C22" t="str">
            <v xml:space="preserve">    Bonex 84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</row>
        <row r="23">
          <cell r="A23" t="str">
            <v>BX87</v>
          </cell>
          <cell r="B23" t="str">
            <v>DOM</v>
          </cell>
          <cell r="C23" t="str">
            <v xml:space="preserve">    Bonex 87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</row>
        <row r="24">
          <cell r="A24" t="str">
            <v>BX89</v>
          </cell>
          <cell r="B24" t="str">
            <v>DOM</v>
          </cell>
          <cell r="C24" t="str">
            <v xml:space="preserve">    Bonex 89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</row>
        <row r="25">
          <cell r="A25" t="str">
            <v>BX92</v>
          </cell>
          <cell r="B25" t="str">
            <v>DOM</v>
          </cell>
          <cell r="C25" t="str">
            <v xml:space="preserve">    Bonex 92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</row>
        <row r="26">
          <cell r="C26" t="str">
            <v>Bonos de Consolidación en Pesos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</row>
        <row r="27">
          <cell r="A27" t="str">
            <v>PRE1</v>
          </cell>
          <cell r="B27" t="str">
            <v>DOM</v>
          </cell>
          <cell r="C27" t="str">
            <v xml:space="preserve">    Bocon Previsional I Pesos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</row>
        <row r="28">
          <cell r="A28" t="str">
            <v>PRE3</v>
          </cell>
          <cell r="B28" t="str">
            <v>DOM</v>
          </cell>
          <cell r="C28" t="str">
            <v xml:space="preserve">    Bocon Previsional II Pesos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</row>
        <row r="29">
          <cell r="A29" t="str">
            <v>PRO1</v>
          </cell>
          <cell r="B29" t="str">
            <v>DOM</v>
          </cell>
          <cell r="C29" t="str">
            <v xml:space="preserve">    Bocon Proveedores I Pesos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</row>
        <row r="30">
          <cell r="A30" t="str">
            <v>PRO3</v>
          </cell>
          <cell r="B30" t="str">
            <v>DOM</v>
          </cell>
          <cell r="C30" t="str">
            <v xml:space="preserve">    Bocon Proveedores II Pesos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</row>
        <row r="31">
          <cell r="A31" t="str">
            <v>PRO5</v>
          </cell>
          <cell r="B31" t="str">
            <v>DOM</v>
          </cell>
          <cell r="C31" t="str">
            <v xml:space="preserve">    Bocon Proveedores III Pesos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</row>
        <row r="32">
          <cell r="A32" t="str">
            <v>PRO7</v>
          </cell>
          <cell r="B32" t="str">
            <v>DOM</v>
          </cell>
          <cell r="C32" t="str">
            <v xml:space="preserve">    Bocon Proveedores IV Pesos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</row>
        <row r="33">
          <cell r="A33" t="str">
            <v>PRO9</v>
          </cell>
          <cell r="B33" t="str">
            <v>DOM</v>
          </cell>
          <cell r="C33" t="str">
            <v xml:space="preserve">    Bocon Proveedores V Pesos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</row>
        <row r="34">
          <cell r="C34" t="str">
            <v>Bonos de Consolidación en Dólares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</row>
        <row r="35">
          <cell r="A35" t="str">
            <v>PRE2</v>
          </cell>
          <cell r="B35" t="str">
            <v>DOM</v>
          </cell>
          <cell r="C35" t="str">
            <v xml:space="preserve">    Bocon Previsional I Dólares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</row>
        <row r="36">
          <cell r="A36" t="str">
            <v>PRE4</v>
          </cell>
          <cell r="B36" t="str">
            <v>DOM</v>
          </cell>
          <cell r="C36" t="str">
            <v xml:space="preserve">    Bocon Previsional II Dólares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</row>
        <row r="37">
          <cell r="A37" t="str">
            <v>PRO2</v>
          </cell>
          <cell r="B37" t="str">
            <v>DOM</v>
          </cell>
          <cell r="C37" t="str">
            <v xml:space="preserve">    Bocon Proveedores I Dólares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</row>
        <row r="38">
          <cell r="A38" t="str">
            <v>PRO4</v>
          </cell>
          <cell r="B38" t="str">
            <v>DOM</v>
          </cell>
          <cell r="C38" t="str">
            <v xml:space="preserve">    Bocon Proveedores II Dólares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</row>
        <row r="39">
          <cell r="A39" t="str">
            <v>PRO6</v>
          </cell>
          <cell r="B39" t="str">
            <v>DOM</v>
          </cell>
          <cell r="C39" t="str">
            <v xml:space="preserve">    Bocon Proveedores III Dólares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</row>
        <row r="40">
          <cell r="A40" t="str">
            <v>PRO8</v>
          </cell>
          <cell r="B40" t="str">
            <v>DOM</v>
          </cell>
          <cell r="C40" t="str">
            <v xml:space="preserve">    Bocon Proveedores IV Dólares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</row>
        <row r="41">
          <cell r="A41" t="str">
            <v>PRO10</v>
          </cell>
          <cell r="B41" t="str">
            <v>DOM</v>
          </cell>
          <cell r="C41" t="str">
            <v xml:space="preserve">    Bocon Proveedores V Dólares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</row>
        <row r="42">
          <cell r="A42" t="str">
            <v>BIHD</v>
          </cell>
          <cell r="B42" t="str">
            <v>DOM</v>
          </cell>
          <cell r="C42" t="str">
            <v xml:space="preserve">    Bonos Regalías Hidrocarburíferas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</row>
        <row r="43">
          <cell r="C43" t="str">
            <v>Bonos Brady</v>
          </cell>
          <cell r="X43">
            <v>2926.3003453200517</v>
          </cell>
          <cell r="Y43">
            <v>2928.0714066299147</v>
          </cell>
          <cell r="Z43">
            <v>3216.1427039529535</v>
          </cell>
          <cell r="AA43">
            <v>3125.172723622828</v>
          </cell>
          <cell r="AB43">
            <v>2982.9105091701495</v>
          </cell>
          <cell r="AC43">
            <v>2549.4733244745094</v>
          </cell>
          <cell r="AD43">
            <v>2392.5244157025177</v>
          </cell>
          <cell r="AE43">
            <v>1631.7447130814357</v>
          </cell>
          <cell r="AF43">
            <v>1440.7510028301383</v>
          </cell>
          <cell r="AG43">
            <v>1525.7604568892953</v>
          </cell>
          <cell r="AH43">
            <v>2075.6921840445143</v>
          </cell>
          <cell r="AI43">
            <v>3448.7882018634227</v>
          </cell>
          <cell r="AJ43">
            <v>3363.9245895098152</v>
          </cell>
          <cell r="AK43">
            <v>3341.0126121796598</v>
          </cell>
          <cell r="AL43">
            <v>3009.03470090663</v>
          </cell>
          <cell r="AM43">
            <v>2844.7148756697875</v>
          </cell>
          <cell r="AN43">
            <v>2360.1442085170602</v>
          </cell>
          <cell r="AO43">
            <v>2759.7203759787535</v>
          </cell>
          <cell r="AP43">
            <v>1497.0382656500001</v>
          </cell>
          <cell r="AQ43">
            <v>1207.7463697019368</v>
          </cell>
          <cell r="AR43">
            <v>1044.7171802282528</v>
          </cell>
          <cell r="AS43">
            <v>408.17030084000004</v>
          </cell>
          <cell r="AT43">
            <v>998.09961237174321</v>
          </cell>
          <cell r="AU43">
            <v>1155.7999105073304</v>
          </cell>
          <cell r="AV43">
            <v>1190.5322906241558</v>
          </cell>
          <cell r="AW43">
            <v>1277.2432910550713</v>
          </cell>
          <cell r="AX43">
            <v>1144.2723226570481</v>
          </cell>
          <cell r="AY43">
            <v>1054.3282749662337</v>
          </cell>
          <cell r="AZ43">
            <v>904.70195074560365</v>
          </cell>
          <cell r="BA43">
            <v>782.08221479560348</v>
          </cell>
        </row>
        <row r="44">
          <cell r="A44" t="str">
            <v>PAR</v>
          </cell>
          <cell r="B44" t="str">
            <v>EXT</v>
          </cell>
          <cell r="C44" t="str">
            <v xml:space="preserve">    Bono Par </v>
          </cell>
          <cell r="X44">
            <v>1824.8041458545233</v>
          </cell>
          <cell r="Y44">
            <v>1912.1352507759157</v>
          </cell>
          <cell r="Z44">
            <v>2033.3767326004145</v>
          </cell>
          <cell r="AA44">
            <v>2045.553006451059</v>
          </cell>
          <cell r="AB44">
            <v>2027.739107362406</v>
          </cell>
          <cell r="AC44">
            <v>1672.9539499638661</v>
          </cell>
          <cell r="AD44">
            <v>1230.6277408888147</v>
          </cell>
          <cell r="AE44">
            <v>525.60509288640276</v>
          </cell>
          <cell r="AF44">
            <v>326.12544915954805</v>
          </cell>
          <cell r="AG44">
            <v>332.60181184668988</v>
          </cell>
          <cell r="AH44">
            <v>397.71658001879115</v>
          </cell>
          <cell r="AI44">
            <v>1257.295635979475</v>
          </cell>
          <cell r="AJ44">
            <v>1790.2516957849728</v>
          </cell>
          <cell r="AK44">
            <v>1822.3838660763697</v>
          </cell>
          <cell r="AL44">
            <v>1395.7494144865066</v>
          </cell>
          <cell r="AM44">
            <v>1302.2037762039658</v>
          </cell>
          <cell r="AN44">
            <v>1437.9827391304348</v>
          </cell>
          <cell r="AO44">
            <v>1337.9849130434782</v>
          </cell>
          <cell r="AP44">
            <v>838.5383015000001</v>
          </cell>
          <cell r="AQ44">
            <v>444.84712591986914</v>
          </cell>
          <cell r="AR44">
            <v>195.85486276197446</v>
          </cell>
          <cell r="AS44">
            <v>126.89968684210527</v>
          </cell>
          <cell r="AT44">
            <v>304.04380500811499</v>
          </cell>
          <cell r="AU44">
            <v>442.96638325991188</v>
          </cell>
          <cell r="AV44">
            <v>590.05247611483253</v>
          </cell>
          <cell r="AW44">
            <v>698.67616910016966</v>
          </cell>
          <cell r="AX44">
            <v>677.45743684210504</v>
          </cell>
          <cell r="AY44">
            <v>565.4054033972036</v>
          </cell>
          <cell r="AZ44">
            <v>543.95953684210531</v>
          </cell>
          <cell r="BA44">
            <v>454.37495684210523</v>
          </cell>
        </row>
        <row r="45">
          <cell r="A45" t="str">
            <v>PARDM</v>
          </cell>
          <cell r="B45" t="str">
            <v>EXT</v>
          </cell>
          <cell r="C45" t="str">
            <v xml:space="preserve">    Bono Par en Marcos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</row>
        <row r="46">
          <cell r="A46" t="str">
            <v>DISD</v>
          </cell>
          <cell r="B46" t="str">
            <v>EXT</v>
          </cell>
          <cell r="C46" t="str">
            <v xml:space="preserve">    Discount Bond </v>
          </cell>
          <cell r="X46">
            <v>83.500220484412679</v>
          </cell>
          <cell r="Y46">
            <v>157.71902968863142</v>
          </cell>
          <cell r="Z46">
            <v>228.47288088596576</v>
          </cell>
          <cell r="AA46">
            <v>149.12032048435358</v>
          </cell>
          <cell r="AB46">
            <v>141.80477941091451</v>
          </cell>
          <cell r="AC46">
            <v>212.90046059187023</v>
          </cell>
          <cell r="AD46">
            <v>124.38517712267023</v>
          </cell>
          <cell r="AE46">
            <v>159.53983190537377</v>
          </cell>
          <cell r="AF46">
            <v>163.49751495941143</v>
          </cell>
          <cell r="AG46">
            <v>189.70695930917179</v>
          </cell>
          <cell r="AH46">
            <v>245.04231791825768</v>
          </cell>
          <cell r="AI46">
            <v>247.00250423150425</v>
          </cell>
          <cell r="AJ46">
            <v>301.38661397336011</v>
          </cell>
          <cell r="AK46">
            <v>355.18218287937742</v>
          </cell>
          <cell r="AL46">
            <v>147.62362992125983</v>
          </cell>
          <cell r="AM46">
            <v>143.08496667448955</v>
          </cell>
          <cell r="AN46">
            <v>147.64815044939428</v>
          </cell>
          <cell r="AO46">
            <v>147.80560305343514</v>
          </cell>
          <cell r="AP46">
            <v>141.77035075000001</v>
          </cell>
          <cell r="AQ46">
            <v>95.132000000000005</v>
          </cell>
          <cell r="AR46">
            <v>88.46121052631581</v>
          </cell>
          <cell r="AS46">
            <v>58.902000000000001</v>
          </cell>
          <cell r="AT46">
            <v>84.403000000000006</v>
          </cell>
          <cell r="AU46">
            <v>103.986</v>
          </cell>
          <cell r="AV46">
            <v>105.48699999999999</v>
          </cell>
          <cell r="AW46">
            <v>101.53</v>
          </cell>
          <cell r="AX46">
            <v>100.10599999999999</v>
          </cell>
          <cell r="AY46">
            <v>99.105999999999995</v>
          </cell>
          <cell r="AZ46">
            <v>99.135069000000001</v>
          </cell>
          <cell r="BA46">
            <v>99.396499999999989</v>
          </cell>
        </row>
        <row r="47">
          <cell r="A47" t="str">
            <v>DISDDM</v>
          </cell>
          <cell r="B47" t="str">
            <v>EXT</v>
          </cell>
          <cell r="C47" t="str">
            <v xml:space="preserve">    Discount Bond en Marcos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</row>
        <row r="48">
          <cell r="A48" t="str">
            <v>FRB</v>
          </cell>
          <cell r="B48" t="str">
            <v>EXT</v>
          </cell>
          <cell r="C48" t="str">
            <v xml:space="preserve">    Floating Rate Bond</v>
          </cell>
          <cell r="X48">
            <v>1017.9959789811156</v>
          </cell>
          <cell r="Y48">
            <v>858.2171261653674</v>
          </cell>
          <cell r="Z48">
            <v>954.29309046657306</v>
          </cell>
          <cell r="AA48">
            <v>930.49939668741513</v>
          </cell>
          <cell r="AB48">
            <v>813.36662239682892</v>
          </cell>
          <cell r="AC48">
            <v>663.61891391877305</v>
          </cell>
          <cell r="AD48">
            <v>1037.5114976910327</v>
          </cell>
          <cell r="AE48">
            <v>946.59978828965916</v>
          </cell>
          <cell r="AF48">
            <v>951.12803871117887</v>
          </cell>
          <cell r="AG48">
            <v>1003.4516857334336</v>
          </cell>
          <cell r="AH48">
            <v>1432.9332861074656</v>
          </cell>
          <cell r="AI48">
            <v>1944.4900616524437</v>
          </cell>
          <cell r="AJ48">
            <v>1272.2862797514822</v>
          </cell>
          <cell r="AK48">
            <v>1163.4465632239126</v>
          </cell>
          <cell r="AL48">
            <v>1465.6616564988633</v>
          </cell>
          <cell r="AM48">
            <v>1399.4261327913321</v>
          </cell>
          <cell r="AN48">
            <v>774.51331893723091</v>
          </cell>
          <cell r="AO48">
            <v>1273.92985988184</v>
          </cell>
          <cell r="AP48">
            <v>516.72961339999995</v>
          </cell>
          <cell r="AQ48">
            <v>667.76724378206768</v>
          </cell>
          <cell r="AR48">
            <v>760.40110693996246</v>
          </cell>
          <cell r="AS48">
            <v>222.36861399789478</v>
          </cell>
          <cell r="AT48">
            <v>609.6528073636282</v>
          </cell>
          <cell r="AU48">
            <v>608.84752724741861</v>
          </cell>
          <cell r="AV48">
            <v>494.9928145093233</v>
          </cell>
          <cell r="AW48">
            <v>477.03712195490158</v>
          </cell>
          <cell r="AX48">
            <v>366.70888581494313</v>
          </cell>
          <cell r="AY48">
            <v>389.81687156903007</v>
          </cell>
          <cell r="AZ48">
            <v>261.60734490349824</v>
          </cell>
          <cell r="BA48">
            <v>228.31075795349827</v>
          </cell>
        </row>
        <row r="49">
          <cell r="A49" t="str">
            <v>BESP</v>
          </cell>
          <cell r="B49" t="str">
            <v>EXT</v>
          </cell>
          <cell r="C49" t="str">
            <v xml:space="preserve">    Bancos Españoles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</row>
        <row r="50">
          <cell r="C50" t="str">
            <v>Bonos Globales</v>
          </cell>
          <cell r="X50">
            <v>139.77113934684451</v>
          </cell>
          <cell r="Y50">
            <v>347.00868536098892</v>
          </cell>
          <cell r="Z50">
            <v>924.26456527298581</v>
          </cell>
          <cell r="AA50">
            <v>1701.4581394341969</v>
          </cell>
          <cell r="AB50">
            <v>1775.8079880963699</v>
          </cell>
          <cell r="AC50">
            <v>1961.1570554968332</v>
          </cell>
          <cell r="AD50">
            <v>3280.6009701546654</v>
          </cell>
          <cell r="AE50">
            <v>3535.4151976403682</v>
          </cell>
          <cell r="AF50">
            <v>3696.6849434908227</v>
          </cell>
          <cell r="AG50">
            <v>4156.7796683997913</v>
          </cell>
          <cell r="AH50">
            <v>5128.0116529157558</v>
          </cell>
          <cell r="AI50">
            <v>5183.2543849124131</v>
          </cell>
          <cell r="AJ50">
            <v>5969.686144759522</v>
          </cell>
          <cell r="AK50">
            <v>7954.3939026734442</v>
          </cell>
          <cell r="AL50">
            <v>9219.7243474829429</v>
          </cell>
          <cell r="AM50">
            <v>10682.76029988821</v>
          </cell>
          <cell r="AN50">
            <v>10675.177323185144</v>
          </cell>
          <cell r="AO50">
            <v>12263.775438524941</v>
          </cell>
          <cell r="AP50">
            <v>22513.658434199999</v>
          </cell>
          <cell r="AQ50">
            <v>22640.511935164148</v>
          </cell>
          <cell r="AR50">
            <v>23609.546915692437</v>
          </cell>
          <cell r="AS50">
            <v>3207.4557565545279</v>
          </cell>
          <cell r="AT50">
            <v>4590.598095578519</v>
          </cell>
          <cell r="AU50">
            <v>4703.6164662840129</v>
          </cell>
          <cell r="AV50">
            <v>4465.9709511991059</v>
          </cell>
          <cell r="AW50">
            <v>4926.9937565556493</v>
          </cell>
          <cell r="AX50">
            <v>4879.9216835066445</v>
          </cell>
          <cell r="AY50">
            <v>4978.2852778430415</v>
          </cell>
          <cell r="AZ50">
            <v>21656.272112550047</v>
          </cell>
          <cell r="BA50">
            <v>22426.909951861311</v>
          </cell>
        </row>
        <row r="51">
          <cell r="A51" t="str">
            <v>BG01/03</v>
          </cell>
          <cell r="B51" t="str">
            <v>EXT</v>
          </cell>
          <cell r="C51" t="str">
            <v xml:space="preserve">    Bono Global I (8.375%)</v>
          </cell>
          <cell r="X51">
            <v>73.658139346844493</v>
          </cell>
          <cell r="Y51">
            <v>61.013519772865543</v>
          </cell>
          <cell r="Z51">
            <v>164.51582647865257</v>
          </cell>
          <cell r="AA51">
            <v>279.91836893203885</v>
          </cell>
          <cell r="AB51">
            <v>63.967589403973513</v>
          </cell>
          <cell r="AC51">
            <v>99.006582241630269</v>
          </cell>
          <cell r="AD51">
            <v>187.05924688279302</v>
          </cell>
          <cell r="AE51">
            <v>283.96455737704918</v>
          </cell>
          <cell r="AF51">
            <v>188.79156480982653</v>
          </cell>
          <cell r="AG51">
            <v>173.35690575916232</v>
          </cell>
          <cell r="AH51">
            <v>94.058263244128895</v>
          </cell>
          <cell r="AI51">
            <v>100.07951217464317</v>
          </cell>
          <cell r="AJ51">
            <v>136.2622987012987</v>
          </cell>
          <cell r="AK51">
            <v>136.48067710049426</v>
          </cell>
          <cell r="AL51">
            <v>153.42671489151402</v>
          </cell>
          <cell r="AM51">
            <v>139.05033527939949</v>
          </cell>
          <cell r="AN51">
            <v>135.16303485838779</v>
          </cell>
          <cell r="AO51">
            <v>193.53141019906062</v>
          </cell>
          <cell r="AP51">
            <v>43.491405</v>
          </cell>
          <cell r="AQ51">
            <v>52.446024799018936</v>
          </cell>
          <cell r="AR51">
            <v>63.301603746387357</v>
          </cell>
          <cell r="AS51">
            <v>20.987114947368422</v>
          </cell>
          <cell r="AT51">
            <v>52.493757670772681</v>
          </cell>
          <cell r="AU51">
            <v>66.615848548770074</v>
          </cell>
          <cell r="AV51">
            <v>28.07936356275302</v>
          </cell>
          <cell r="AW51">
            <v>14.631031820931643</v>
          </cell>
          <cell r="AX51">
            <v>8.4439959408324725</v>
          </cell>
          <cell r="AY51">
            <v>14.553878947368421</v>
          </cell>
          <cell r="AZ51">
            <v>29.754695947368322</v>
          </cell>
          <cell r="BA51">
            <v>0</v>
          </cell>
        </row>
        <row r="52">
          <cell r="A52" t="str">
            <v>BG02/99</v>
          </cell>
          <cell r="B52" t="str">
            <v>EXT</v>
          </cell>
          <cell r="C52" t="str">
            <v xml:space="preserve">    Bono Global II (10.95%)</v>
          </cell>
          <cell r="X52">
            <v>5.9</v>
          </cell>
          <cell r="Y52">
            <v>3</v>
          </cell>
          <cell r="Z52">
            <v>67.915306122448968</v>
          </cell>
          <cell r="AA52">
            <v>95.780612244897952</v>
          </cell>
          <cell r="AB52">
            <v>27.312348668280872</v>
          </cell>
          <cell r="AC52">
            <v>3.0680000000000001</v>
          </cell>
          <cell r="AD52">
            <v>95.837999999999994</v>
          </cell>
          <cell r="AE52">
            <v>98.778999999999996</v>
          </cell>
          <cell r="AF52">
            <v>96.108526979125628</v>
          </cell>
          <cell r="AG52">
            <v>82.493692661646946</v>
          </cell>
          <cell r="AH52">
            <v>107.10733161494993</v>
          </cell>
          <cell r="AI52">
            <v>113.09163859080785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</row>
        <row r="53">
          <cell r="A53" t="str">
            <v>BG03/01</v>
          </cell>
          <cell r="B53" t="str">
            <v>EXT</v>
          </cell>
          <cell r="C53" t="str">
            <v xml:space="preserve">    Bono Global III (9,25%)</v>
          </cell>
          <cell r="X53">
            <v>6.5000000000000002E-2</v>
          </cell>
          <cell r="Y53">
            <v>1.665</v>
          </cell>
          <cell r="Z53">
            <v>1.666326530612245</v>
          </cell>
          <cell r="AA53">
            <v>1.6642857142857144</v>
          </cell>
          <cell r="AB53">
            <v>1.2850000000000001</v>
          </cell>
          <cell r="AC53">
            <v>1.349</v>
          </cell>
          <cell r="AD53">
            <v>1.0939999999999999</v>
          </cell>
          <cell r="AE53">
            <v>2.66</v>
          </cell>
          <cell r="AF53">
            <v>4.919860683589846</v>
          </cell>
          <cell r="AG53">
            <v>16.006986486486486</v>
          </cell>
          <cell r="AH53">
            <v>22.566066041581735</v>
          </cell>
          <cell r="AI53">
            <v>18.479329126703686</v>
          </cell>
          <cell r="AJ53">
            <v>14.817104208955225</v>
          </cell>
          <cell r="AK53">
            <v>17.189766725388601</v>
          </cell>
          <cell r="AL53">
            <v>35.894406039761435</v>
          </cell>
          <cell r="AM53">
            <v>54.036166533070087</v>
          </cell>
          <cell r="AN53">
            <v>62.213011668111946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</row>
        <row r="54">
          <cell r="A54" t="str">
            <v>BG04/06</v>
          </cell>
          <cell r="B54" t="str">
            <v>EXT</v>
          </cell>
          <cell r="C54" t="str">
            <v xml:space="preserve">    Bono Global IV (11%)</v>
          </cell>
          <cell r="X54">
            <v>60.14800000000001</v>
          </cell>
          <cell r="Y54">
            <v>16.8</v>
          </cell>
          <cell r="Z54">
            <v>10.517837273991653</v>
          </cell>
          <cell r="AA54">
            <v>7.2554596497108861</v>
          </cell>
          <cell r="AB54">
            <v>32.153196721311467</v>
          </cell>
          <cell r="AC54">
            <v>28.225339619421451</v>
          </cell>
          <cell r="AD54">
            <v>48.570984669701758</v>
          </cell>
          <cell r="AE54">
            <v>33.584372139502349</v>
          </cell>
          <cell r="AF54">
            <v>52.880356822174505</v>
          </cell>
          <cell r="AG54">
            <v>29.085803921568626</v>
          </cell>
          <cell r="AH54">
            <v>30.00687739424357</v>
          </cell>
          <cell r="AI54">
            <v>54.577131630648317</v>
          </cell>
          <cell r="AJ54">
            <v>22.367441043751228</v>
          </cell>
          <cell r="AK54">
            <v>44.78882053761361</v>
          </cell>
          <cell r="AL54">
            <v>36.200804024227494</v>
          </cell>
          <cell r="AM54">
            <v>42.34355985012818</v>
          </cell>
          <cell r="AN54">
            <v>27.572958333333336</v>
          </cell>
          <cell r="AO54">
            <v>28.793294429708226</v>
          </cell>
          <cell r="AP54">
            <v>14.983000000000001</v>
          </cell>
          <cell r="AQ54">
            <v>35.463999999999999</v>
          </cell>
          <cell r="AR54">
            <v>53.224631578947367</v>
          </cell>
          <cell r="AS54">
            <v>40.159999999999997</v>
          </cell>
          <cell r="AT54">
            <v>40.160000000000004</v>
          </cell>
          <cell r="AU54">
            <v>37.644000000000005</v>
          </cell>
          <cell r="AV54">
            <v>37.495000000000005</v>
          </cell>
          <cell r="AW54">
            <v>38.710950000000018</v>
          </cell>
          <cell r="AX54">
            <v>38.359950000000133</v>
          </cell>
          <cell r="AY54">
            <v>38.359950000000133</v>
          </cell>
          <cell r="AZ54">
            <v>47.257951000000034</v>
          </cell>
          <cell r="BA54">
            <v>49.718751000000033</v>
          </cell>
        </row>
        <row r="55">
          <cell r="A55" t="str">
            <v>BG05/17</v>
          </cell>
          <cell r="B55" t="str">
            <v>EXT</v>
          </cell>
          <cell r="C55" t="str">
            <v xml:space="preserve">    Bono Global V Megabono</v>
          </cell>
          <cell r="X55">
            <v>0</v>
          </cell>
          <cell r="Y55">
            <v>264.53016558812334</v>
          </cell>
          <cell r="Z55">
            <v>679.6492688672804</v>
          </cell>
          <cell r="AA55">
            <v>860.93704674918718</v>
          </cell>
          <cell r="AB55">
            <v>1006.2475891189057</v>
          </cell>
          <cell r="AC55">
            <v>1071.7378561583178</v>
          </cell>
          <cell r="AD55">
            <v>1185.3258527572805</v>
          </cell>
          <cell r="AE55">
            <v>1379.2133671187673</v>
          </cell>
          <cell r="AF55">
            <v>1437.5238415983408</v>
          </cell>
          <cell r="AG55">
            <v>1774.2836860465118</v>
          </cell>
          <cell r="AH55">
            <v>1822.4449481090589</v>
          </cell>
          <cell r="AI55">
            <v>1814.2536263304746</v>
          </cell>
          <cell r="AJ55">
            <v>2233.1687940524889</v>
          </cell>
          <cell r="AK55">
            <v>2762.5247743367295</v>
          </cell>
          <cell r="AL55">
            <v>2672.2449932570039</v>
          </cell>
          <cell r="AM55">
            <v>2569.0443657130427</v>
          </cell>
          <cell r="AN55">
            <v>2558.5953604484725</v>
          </cell>
          <cell r="AO55">
            <v>2628.5789046397763</v>
          </cell>
          <cell r="AP55">
            <v>496.65775399999995</v>
          </cell>
          <cell r="AQ55">
            <v>678.26696437463011</v>
          </cell>
          <cell r="AR55">
            <v>734.95296437463003</v>
          </cell>
          <cell r="AS55">
            <v>492.90086200000007</v>
          </cell>
          <cell r="AT55">
            <v>642.76655802469145</v>
          </cell>
          <cell r="AU55">
            <v>598.47972842857143</v>
          </cell>
          <cell r="AV55">
            <v>590.56805424550907</v>
          </cell>
          <cell r="AW55">
            <v>578.04091231468533</v>
          </cell>
          <cell r="AX55">
            <v>562.35689583116891</v>
          </cell>
          <cell r="AY55">
            <v>584.50192700000002</v>
          </cell>
          <cell r="AZ55">
            <v>734.42649000000006</v>
          </cell>
          <cell r="BA55">
            <v>728.9966609999999</v>
          </cell>
        </row>
        <row r="56">
          <cell r="A56" t="str">
            <v>BG06/27</v>
          </cell>
          <cell r="B56" t="str">
            <v>EXT</v>
          </cell>
          <cell r="C56" t="str">
            <v xml:space="preserve">    Bono Global VI (9.75%)</v>
          </cell>
          <cell r="X56">
            <v>0</v>
          </cell>
          <cell r="Y56">
            <v>0</v>
          </cell>
          <cell r="Z56">
            <v>0</v>
          </cell>
          <cell r="AA56">
            <v>455.90236614407621</v>
          </cell>
          <cell r="AB56">
            <v>644.84226418389835</v>
          </cell>
          <cell r="AC56">
            <v>757.77027747746365</v>
          </cell>
          <cell r="AD56">
            <v>1762.71288584489</v>
          </cell>
          <cell r="AE56">
            <v>1737.2139010050491</v>
          </cell>
          <cell r="AF56">
            <v>1859.7607925977654</v>
          </cell>
          <cell r="AG56">
            <v>1840.5608392494323</v>
          </cell>
          <cell r="AH56">
            <v>1864.3425173282926</v>
          </cell>
          <cell r="AI56">
            <v>1929.8621440426793</v>
          </cell>
          <cell r="AJ56">
            <v>2200.0964053579196</v>
          </cell>
          <cell r="AK56">
            <v>2210.9627953530962</v>
          </cell>
          <cell r="AL56">
            <v>2267.4331827204355</v>
          </cell>
          <cell r="AM56">
            <v>2536.3511889625829</v>
          </cell>
          <cell r="AN56">
            <v>2585.1759317507431</v>
          </cell>
          <cell r="AO56">
            <v>2569.4029272753587</v>
          </cell>
          <cell r="AP56">
            <v>305.99958199999998</v>
          </cell>
          <cell r="AQ56">
            <v>416.60224186046509</v>
          </cell>
          <cell r="AR56">
            <v>402.72871554467559</v>
          </cell>
          <cell r="AS56">
            <v>125.73899600000001</v>
          </cell>
          <cell r="AT56">
            <v>196.34134266666666</v>
          </cell>
          <cell r="AU56">
            <v>201.14763300000001</v>
          </cell>
          <cell r="AV56">
            <v>196.29371194736842</v>
          </cell>
          <cell r="AW56">
            <v>192.347633</v>
          </cell>
          <cell r="AX56">
            <v>192.347633</v>
          </cell>
          <cell r="AY56">
            <v>192.50363300000001</v>
          </cell>
          <cell r="AZ56">
            <v>372.26933100000002</v>
          </cell>
          <cell r="BA56">
            <v>372.08702199999999</v>
          </cell>
        </row>
        <row r="57">
          <cell r="A57" t="str">
            <v>BG07/05</v>
          </cell>
          <cell r="B57" t="str">
            <v>EXT</v>
          </cell>
          <cell r="C57" t="str">
            <v xml:space="preserve">    Bono Global VII (11%)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56.7</v>
          </cell>
          <cell r="AG57">
            <v>42.97</v>
          </cell>
          <cell r="AH57">
            <v>124.60560302866415</v>
          </cell>
          <cell r="AI57">
            <v>66.339212860310425</v>
          </cell>
          <cell r="AJ57">
            <v>113.79492369883781</v>
          </cell>
          <cell r="AK57">
            <v>151.65783749755622</v>
          </cell>
          <cell r="AL57">
            <v>147.9828146586764</v>
          </cell>
          <cell r="AM57">
            <v>147.49937</v>
          </cell>
          <cell r="AN57">
            <v>146.18727907186255</v>
          </cell>
          <cell r="AO57">
            <v>117.52552697266994</v>
          </cell>
          <cell r="AP57">
            <v>31.995974</v>
          </cell>
          <cell r="AQ57">
            <v>42.491646066803405</v>
          </cell>
          <cell r="AR57">
            <v>56.2496460668034</v>
          </cell>
          <cell r="AS57">
            <v>49.476827</v>
          </cell>
          <cell r="AT57">
            <v>52.504799999999996</v>
          </cell>
          <cell r="AU57">
            <v>75.751721079149263</v>
          </cell>
          <cell r="AV57">
            <v>68.854896974359008</v>
          </cell>
          <cell r="AW57">
            <v>65.912690512195127</v>
          </cell>
          <cell r="AX57">
            <v>45.361569947368423</v>
          </cell>
          <cell r="AY57">
            <v>50.13309524242424</v>
          </cell>
          <cell r="AZ57">
            <v>56.214278999999976</v>
          </cell>
          <cell r="BA57">
            <v>55.388761999999971</v>
          </cell>
        </row>
        <row r="58">
          <cell r="A58" t="str">
            <v>BG08/19</v>
          </cell>
          <cell r="B58" t="str">
            <v>EXT</v>
          </cell>
          <cell r="C58" t="str">
            <v xml:space="preserve">    Bono Global VIII (12,125%)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198.0217542749827</v>
          </cell>
          <cell r="AH58">
            <v>644.93645613662886</v>
          </cell>
          <cell r="AI58">
            <v>844.73685519206208</v>
          </cell>
          <cell r="AJ58">
            <v>888.83125682737932</v>
          </cell>
          <cell r="AK58">
            <v>1073.3690551104162</v>
          </cell>
          <cell r="AL58">
            <v>1271.1974842703471</v>
          </cell>
          <cell r="AM58">
            <v>1299.5040121389702</v>
          </cell>
          <cell r="AN58">
            <v>1260.7932625663441</v>
          </cell>
          <cell r="AO58">
            <v>1286.0396652150246</v>
          </cell>
          <cell r="AP58">
            <v>75.692748000000009</v>
          </cell>
          <cell r="AQ58">
            <v>85.585055546610846</v>
          </cell>
          <cell r="AR58">
            <v>78.56505554661085</v>
          </cell>
          <cell r="AS58">
            <v>14.56</v>
          </cell>
          <cell r="AT58">
            <v>16.145393572426642</v>
          </cell>
          <cell r="AU58">
            <v>18.350000000000001</v>
          </cell>
          <cell r="AV58">
            <v>18.138999999999999</v>
          </cell>
          <cell r="AW58">
            <v>17.952999999999999</v>
          </cell>
          <cell r="AX58">
            <v>17.952999999999999</v>
          </cell>
          <cell r="AY58">
            <v>17.952999999999999</v>
          </cell>
          <cell r="AZ58">
            <v>38.683000999999997</v>
          </cell>
          <cell r="BA58">
            <v>40.363000999999997</v>
          </cell>
        </row>
        <row r="59">
          <cell r="A59" t="str">
            <v>BG09/09</v>
          </cell>
          <cell r="B59" t="str">
            <v>EXT</v>
          </cell>
          <cell r="C59" t="str">
            <v xml:space="preserve">    Bono Global IX (11,75%)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417.94359001820715</v>
          </cell>
          <cell r="AI59">
            <v>241.83493496408465</v>
          </cell>
          <cell r="AJ59">
            <v>360.34792086889064</v>
          </cell>
          <cell r="AK59">
            <v>480.61510308588902</v>
          </cell>
          <cell r="AL59">
            <v>596.33882815734989</v>
          </cell>
          <cell r="AM59">
            <v>518.93792796483149</v>
          </cell>
          <cell r="AN59">
            <v>421.27535602643445</v>
          </cell>
          <cell r="AO59">
            <v>398.33131168831164</v>
          </cell>
          <cell r="AP59">
            <v>229.54302300000001</v>
          </cell>
          <cell r="AQ59">
            <v>262.9227446885892</v>
          </cell>
          <cell r="AR59">
            <v>234.8077446885892</v>
          </cell>
          <cell r="AS59">
            <v>124.782945</v>
          </cell>
          <cell r="AT59">
            <v>136.02168120683288</v>
          </cell>
          <cell r="AU59">
            <v>171.69546168068933</v>
          </cell>
          <cell r="AV59">
            <v>152.72748456351042</v>
          </cell>
          <cell r="AW59">
            <v>132.57929920618557</v>
          </cell>
          <cell r="AX59">
            <v>128.32901025000001</v>
          </cell>
          <cell r="AY59">
            <v>132.83418627272727</v>
          </cell>
          <cell r="AZ59">
            <v>135.69364300000018</v>
          </cell>
          <cell r="BA59">
            <v>129.96862600000017</v>
          </cell>
        </row>
        <row r="60">
          <cell r="A60" t="str">
            <v>BG10/20</v>
          </cell>
          <cell r="B60" t="str">
            <v>EXT</v>
          </cell>
          <cell r="C60" t="str">
            <v xml:space="preserve">    Bono Global X (12%)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630.66239100077587</v>
          </cell>
          <cell r="AL60">
            <v>815.96016084484154</v>
          </cell>
          <cell r="AM60">
            <v>913.21051260504203</v>
          </cell>
          <cell r="AN60">
            <v>919.13958371454714</v>
          </cell>
          <cell r="AO60">
            <v>985.24135992058859</v>
          </cell>
          <cell r="AP60">
            <v>52.569614999999999</v>
          </cell>
          <cell r="AQ60">
            <v>51.686733222135501</v>
          </cell>
          <cell r="AR60">
            <v>47.085470064240759</v>
          </cell>
          <cell r="AS60">
            <v>56.510273000000005</v>
          </cell>
          <cell r="AT60">
            <v>56.152544975536316</v>
          </cell>
          <cell r="AU60">
            <v>36.880000000000003</v>
          </cell>
          <cell r="AV60">
            <v>42.438361111111107</v>
          </cell>
          <cell r="AW60">
            <v>40.686</v>
          </cell>
          <cell r="AX60">
            <v>40.686</v>
          </cell>
          <cell r="AY60">
            <v>40.686</v>
          </cell>
          <cell r="AZ60">
            <v>43.615986000000007</v>
          </cell>
          <cell r="BA60">
            <v>43.347820000000006</v>
          </cell>
        </row>
        <row r="61">
          <cell r="A61" t="str">
            <v>BG11/10</v>
          </cell>
          <cell r="B61" t="str">
            <v>EXT</v>
          </cell>
          <cell r="C61" t="str">
            <v xml:space="preserve">    Bono Global XI (11,375%)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446.14268192548496</v>
          </cell>
          <cell r="AL61">
            <v>432.35598313125985</v>
          </cell>
          <cell r="AM61">
            <v>396.44956663055251</v>
          </cell>
          <cell r="AN61">
            <v>379.26072162785817</v>
          </cell>
          <cell r="AO61">
            <v>148.70544759077413</v>
          </cell>
          <cell r="AP61">
            <v>104.20350500000001</v>
          </cell>
          <cell r="AQ61">
            <v>127.35507360672976</v>
          </cell>
          <cell r="AR61">
            <v>128.43507360672973</v>
          </cell>
          <cell r="AS61">
            <v>62.82</v>
          </cell>
          <cell r="AT61">
            <v>60.131</v>
          </cell>
          <cell r="AU61">
            <v>63.644368</v>
          </cell>
          <cell r="AV61">
            <v>64.096415828801383</v>
          </cell>
          <cell r="AW61">
            <v>63.441144999999999</v>
          </cell>
          <cell r="AX61">
            <v>63.441144999999999</v>
          </cell>
          <cell r="AY61">
            <v>64.159041969696972</v>
          </cell>
          <cell r="AZ61">
            <v>77.523789999999948</v>
          </cell>
          <cell r="BA61">
            <v>74.764828999999949</v>
          </cell>
        </row>
        <row r="62">
          <cell r="A62" t="str">
            <v>BG12/15</v>
          </cell>
          <cell r="B62" t="str">
            <v>EXT</v>
          </cell>
          <cell r="C62" t="str">
            <v xml:space="preserve">    Bono Global XII (11,75%)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790.68897548752591</v>
          </cell>
          <cell r="AM62">
            <v>1175.6088441330539</v>
          </cell>
          <cell r="AN62">
            <v>1278.2758276993764</v>
          </cell>
          <cell r="AO62">
            <v>1419.4274976021923</v>
          </cell>
          <cell r="AP62">
            <v>228.65411700000001</v>
          </cell>
          <cell r="AQ62">
            <v>288.74956293049468</v>
          </cell>
          <cell r="AR62">
            <v>296.09482608838942</v>
          </cell>
          <cell r="AS62">
            <v>93.313078000000004</v>
          </cell>
          <cell r="AT62">
            <v>138.02399574468086</v>
          </cell>
          <cell r="AU62">
            <v>135.25023495652175</v>
          </cell>
          <cell r="AV62">
            <v>143.2552568757396</v>
          </cell>
          <cell r="AW62">
            <v>119.37765276190476</v>
          </cell>
          <cell r="AX62">
            <v>122.9412786122449</v>
          </cell>
          <cell r="AY62">
            <v>120.63938623529413</v>
          </cell>
          <cell r="AZ62">
            <v>201.15831900000012</v>
          </cell>
          <cell r="BA62">
            <v>199.70494600000012</v>
          </cell>
        </row>
        <row r="63">
          <cell r="A63" t="str">
            <v>BG13/30</v>
          </cell>
          <cell r="B63" t="str">
            <v>EXT</v>
          </cell>
          <cell r="C63" t="str">
            <v xml:space="preserve">    Bono Global XIII (10,25%)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890.72445007753777</v>
          </cell>
          <cell r="AN63">
            <v>901.52499541967245</v>
          </cell>
          <cell r="AO63">
            <v>817.89780040322592</v>
          </cell>
          <cell r="AP63">
            <v>122.002</v>
          </cell>
          <cell r="AQ63">
            <v>136.56699999999998</v>
          </cell>
          <cell r="AR63">
            <v>134.38499999999999</v>
          </cell>
          <cell r="AS63">
            <v>9.1000000000000014</v>
          </cell>
          <cell r="AT63">
            <v>12.344389446437493</v>
          </cell>
          <cell r="AU63">
            <v>10.5</v>
          </cell>
          <cell r="AV63">
            <v>10.918583333333332</v>
          </cell>
          <cell r="AW63">
            <v>9.8360000000000003</v>
          </cell>
          <cell r="AX63">
            <v>9.8360000000000003</v>
          </cell>
          <cell r="AY63">
            <v>9.8360000000000003</v>
          </cell>
          <cell r="AZ63">
            <v>43.33</v>
          </cell>
          <cell r="BA63">
            <v>43.39987</v>
          </cell>
        </row>
        <row r="64">
          <cell r="A64" t="str">
            <v>BG14/31</v>
          </cell>
          <cell r="B64" t="str">
            <v>EXT</v>
          </cell>
          <cell r="C64" t="str">
            <v xml:space="preserve">    Bono Global XIV (12%)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971.12839039234859</v>
          </cell>
          <cell r="AP64">
            <v>11.629999999999999</v>
          </cell>
          <cell r="AQ64">
            <v>11.63</v>
          </cell>
          <cell r="AR64">
            <v>11.156315789473684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12.6</v>
          </cell>
          <cell r="BA64">
            <v>12.6</v>
          </cell>
        </row>
        <row r="65">
          <cell r="A65" t="str">
            <v>BG15/12</v>
          </cell>
          <cell r="B65" t="str">
            <v>EXT</v>
          </cell>
          <cell r="C65" t="str">
            <v xml:space="preserve">    Bono Global XV (12,375%)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699.17190219590282</v>
          </cell>
          <cell r="AP65">
            <v>171.82686100000001</v>
          </cell>
          <cell r="AQ65">
            <v>229.22111766748588</v>
          </cell>
          <cell r="AR65">
            <v>261.77411766748588</v>
          </cell>
          <cell r="AS65">
            <v>169.323903</v>
          </cell>
          <cell r="AT65">
            <v>168.71552224824356</v>
          </cell>
          <cell r="AU65">
            <v>194.44712199999998</v>
          </cell>
          <cell r="AV65">
            <v>166.28769706358861</v>
          </cell>
          <cell r="AW65">
            <v>145.65023280764728</v>
          </cell>
          <cell r="AX65">
            <v>145.62812199999999</v>
          </cell>
          <cell r="AY65">
            <v>145.618122</v>
          </cell>
          <cell r="AZ65">
            <v>135.63348999999999</v>
          </cell>
          <cell r="BA65">
            <v>139.166134</v>
          </cell>
        </row>
        <row r="66">
          <cell r="A66" t="str">
            <v>BG16/08$</v>
          </cell>
          <cell r="B66" t="str">
            <v>EXT</v>
          </cell>
          <cell r="C66" t="str">
            <v xml:space="preserve">    Bono Global XVI (10,00%-12,00%)</v>
          </cell>
          <cell r="AO66">
            <v>0</v>
          </cell>
          <cell r="AP66">
            <v>296.83945600000004</v>
          </cell>
          <cell r="AQ66">
            <v>310.21254099999999</v>
          </cell>
          <cell r="AR66">
            <v>309.30201468421046</v>
          </cell>
          <cell r="AS66">
            <v>0.61999999999999744</v>
          </cell>
          <cell r="AT66">
            <v>0.41635210344827583</v>
          </cell>
          <cell r="AU66">
            <v>1.8904969263157896</v>
          </cell>
          <cell r="AV66">
            <v>2.4485363500000004</v>
          </cell>
          <cell r="AW66">
            <v>2.5721775529411763</v>
          </cell>
          <cell r="AX66">
            <v>3.035631292777778</v>
          </cell>
          <cell r="AY66">
            <v>3.0355630527777779</v>
          </cell>
          <cell r="AZ66">
            <v>519.27791616909951</v>
          </cell>
          <cell r="BA66">
            <v>519.29691035096744</v>
          </cell>
        </row>
        <row r="67">
          <cell r="A67" t="str">
            <v>BG17/08</v>
          </cell>
          <cell r="B67" t="str">
            <v>EXT</v>
          </cell>
          <cell r="C67" t="str">
            <v xml:space="preserve">    Bono Global XVII (7,00%-15,50%)</v>
          </cell>
          <cell r="AO67">
            <v>0</v>
          </cell>
          <cell r="AP67">
            <v>7647.4184611999999</v>
          </cell>
          <cell r="AQ67">
            <v>6680.8133846206856</v>
          </cell>
          <cell r="AR67">
            <v>7243.6781852522654</v>
          </cell>
          <cell r="AS67">
            <v>1172.5450273946599</v>
          </cell>
          <cell r="AT67">
            <v>2019.2042235898789</v>
          </cell>
          <cell r="AU67">
            <v>2099.1362470080649</v>
          </cell>
          <cell r="AV67">
            <v>2037.7487927836873</v>
          </cell>
          <cell r="AW67">
            <v>2068.5729890579919</v>
          </cell>
          <cell r="AX67">
            <v>2066.3129039557462</v>
          </cell>
          <cell r="AY67">
            <v>2062.9780562011119</v>
          </cell>
          <cell r="AZ67">
            <v>3846.3164293946602</v>
          </cell>
          <cell r="BA67">
            <v>3714.6984283946604</v>
          </cell>
        </row>
        <row r="68">
          <cell r="A68" t="str">
            <v>BG18/18</v>
          </cell>
          <cell r="B68" t="str">
            <v>EXT</v>
          </cell>
          <cell r="C68" t="str">
            <v xml:space="preserve">    Bono Global XVIII (12,25%)</v>
          </cell>
          <cell r="AO68">
            <v>0</v>
          </cell>
          <cell r="AP68">
            <v>4684.2172410000012</v>
          </cell>
          <cell r="AQ68">
            <v>5138.2527868895922</v>
          </cell>
          <cell r="AR68">
            <v>5370.8324931020925</v>
          </cell>
          <cell r="AS68">
            <v>644.90322421250005</v>
          </cell>
          <cell r="AT68">
            <v>791.50067514285718</v>
          </cell>
          <cell r="AU68">
            <v>764.89873824648066</v>
          </cell>
          <cell r="AV68">
            <v>710.94767220640415</v>
          </cell>
          <cell r="AW68">
            <v>1066.1689789116008</v>
          </cell>
          <cell r="AX68">
            <v>1053.3479464599488</v>
          </cell>
          <cell r="AY68">
            <v>1097.4013103795166</v>
          </cell>
          <cell r="AZ68">
            <v>44.053363919567801</v>
          </cell>
          <cell r="BA68">
            <v>6220.7742627272946</v>
          </cell>
        </row>
        <row r="69">
          <cell r="A69" t="str">
            <v>BG19/31</v>
          </cell>
          <cell r="B69" t="str">
            <v>EXT</v>
          </cell>
          <cell r="C69" t="str">
            <v xml:space="preserve">    Bono Global XIX (12,00%)</v>
          </cell>
          <cell r="AO69">
            <v>0</v>
          </cell>
          <cell r="AP69">
            <v>7995.9336920000005</v>
          </cell>
          <cell r="AQ69">
            <v>8092.2450578909047</v>
          </cell>
          <cell r="AR69">
            <v>8182.9730578909048</v>
          </cell>
          <cell r="AS69">
            <v>129.713506</v>
          </cell>
          <cell r="AT69">
            <v>207.67585918604652</v>
          </cell>
          <cell r="AU69">
            <v>227.28486640944882</v>
          </cell>
          <cell r="AV69">
            <v>195.67212435294121</v>
          </cell>
          <cell r="AW69">
            <v>370.51306360956517</v>
          </cell>
          <cell r="AX69">
            <v>381.54060121655709</v>
          </cell>
          <cell r="AY69">
            <v>403.09212754212365</v>
          </cell>
          <cell r="AZ69">
            <v>9509.8053792644005</v>
          </cell>
          <cell r="BA69">
            <v>10082.63392838839</v>
          </cell>
        </row>
        <row r="70">
          <cell r="C70" t="str">
            <v>Bono Cupón Cero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21.045714432284541</v>
          </cell>
          <cell r="AK70">
            <v>21.711327852257181</v>
          </cell>
          <cell r="AL70">
            <v>47.179261984268123</v>
          </cell>
          <cell r="AM70">
            <v>52.442685096280826</v>
          </cell>
          <cell r="AN70">
            <v>46.485069083197736</v>
          </cell>
          <cell r="AO70">
            <v>33.300479528364619</v>
          </cell>
          <cell r="AP70">
            <v>35.499717163216367</v>
          </cell>
          <cell r="AQ70">
            <v>75.924261354310616</v>
          </cell>
          <cell r="AR70">
            <v>80.820760150075728</v>
          </cell>
          <cell r="AS70">
            <v>85.70733150775385</v>
          </cell>
          <cell r="AT70">
            <v>134.49996411573119</v>
          </cell>
          <cell r="AU70">
            <v>149.6658288094323</v>
          </cell>
          <cell r="AV70">
            <v>148.74895506396197</v>
          </cell>
          <cell r="AW70">
            <v>151.5391445086168</v>
          </cell>
          <cell r="AX70">
            <v>149.31624152238317</v>
          </cell>
          <cell r="AY70">
            <v>146.43743578622286</v>
          </cell>
          <cell r="AZ70">
            <v>108.87008466127233</v>
          </cell>
          <cell r="BA70">
            <v>32.081810535933229</v>
          </cell>
        </row>
        <row r="71">
          <cell r="A71" t="str">
            <v>ZCBMA00</v>
          </cell>
          <cell r="B71" t="str">
            <v>EXT</v>
          </cell>
          <cell r="C71" t="str">
            <v xml:space="preserve">    Serie A - Venc. 15/10/2000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3.9319999999999999</v>
          </cell>
          <cell r="AM71">
            <v>3.9904000000000002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</row>
        <row r="72">
          <cell r="A72" t="str">
            <v>ZCBMB01</v>
          </cell>
          <cell r="B72" t="str">
            <v>EXT</v>
          </cell>
          <cell r="C72" t="str">
            <v xml:space="preserve">    Serie B - Venc. 15/04/2001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1.8784000000000001</v>
          </cell>
          <cell r="AM72">
            <v>1.9172</v>
          </cell>
          <cell r="AN72">
            <v>1.9558</v>
          </cell>
          <cell r="AO72">
            <v>1.9936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</row>
        <row r="73">
          <cell r="A73" t="str">
            <v>ZCBMC01</v>
          </cell>
          <cell r="B73" t="str">
            <v>EXT</v>
          </cell>
          <cell r="C73" t="str">
            <v xml:space="preserve">    Serie C - Venc. 15/10/2001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6.8813355000000005</v>
          </cell>
          <cell r="AM73">
            <v>7.0420617999999999</v>
          </cell>
          <cell r="AN73">
            <v>3.4633969499999999</v>
          </cell>
          <cell r="AO73">
            <v>3.5390160000000002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</row>
        <row r="74">
          <cell r="A74" t="str">
            <v>ZCBMD02</v>
          </cell>
          <cell r="B74" t="str">
            <v>EXT</v>
          </cell>
          <cell r="C74" t="str">
            <v xml:space="preserve">    Serie D - Venc. 15/10/2002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1.6165799999999999</v>
          </cell>
          <cell r="AM74">
            <v>4.9761600000000001</v>
          </cell>
          <cell r="AN74">
            <v>5.1025799999999997</v>
          </cell>
          <cell r="AO74">
            <v>1.742</v>
          </cell>
          <cell r="AP74">
            <v>3.5675599999999998</v>
          </cell>
          <cell r="AQ74">
            <v>24.286049605035988</v>
          </cell>
          <cell r="AR74">
            <v>24.89634769984</v>
          </cell>
          <cell r="AS74">
            <v>8.405142298837573</v>
          </cell>
          <cell r="AT74">
            <v>8.5905313783044672</v>
          </cell>
          <cell r="AU74">
            <v>18.096295631599084</v>
          </cell>
          <cell r="AV74">
            <v>18.034346372707521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</row>
        <row r="75">
          <cell r="A75" t="str">
            <v>ZCBME03</v>
          </cell>
          <cell r="B75" t="str">
            <v>EXT</v>
          </cell>
          <cell r="C75" t="str">
            <v xml:space="preserve">    Serie E - Venc. 15/10/2003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15.00171443228454</v>
          </cell>
          <cell r="AK75">
            <v>15.461527852257181</v>
          </cell>
          <cell r="AL75">
            <v>26.415446484268124</v>
          </cell>
          <cell r="AM75">
            <v>27.187010389876882</v>
          </cell>
          <cell r="AN75">
            <v>27.958527795485637</v>
          </cell>
          <cell r="AO75">
            <v>25.318369855677155</v>
          </cell>
          <cell r="AP75">
            <v>31.204093107387138</v>
          </cell>
          <cell r="AQ75">
            <v>49.361676862137244</v>
          </cell>
          <cell r="AR75">
            <v>53.39673805023574</v>
          </cell>
          <cell r="AS75">
            <v>64.802260966989621</v>
          </cell>
          <cell r="AT75">
            <v>110.44500756556027</v>
          </cell>
          <cell r="AU75">
            <v>112.96195092036197</v>
          </cell>
          <cell r="AV75">
            <v>101.96812027114083</v>
          </cell>
          <cell r="AW75">
            <v>112.10100027464307</v>
          </cell>
          <cell r="AX75">
            <v>109.98956774446464</v>
          </cell>
          <cell r="AY75">
            <v>104.03939302430713</v>
          </cell>
          <cell r="AZ75">
            <v>77.80511184355278</v>
          </cell>
          <cell r="BA75">
            <v>0</v>
          </cell>
        </row>
        <row r="76">
          <cell r="A76" t="str">
            <v>ZCBMF04</v>
          </cell>
          <cell r="B76" t="str">
            <v>EXT</v>
          </cell>
          <cell r="C76" t="str">
            <v xml:space="preserve">    Serie F - Venc. 15/10/2004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6.0440000000000005</v>
          </cell>
          <cell r="AK76">
            <v>6.2497999999999996</v>
          </cell>
          <cell r="AL76">
            <v>6.4554999999999998</v>
          </cell>
          <cell r="AM76">
            <v>7.329852906403941</v>
          </cell>
          <cell r="AN76">
            <v>8.0047643377120963</v>
          </cell>
          <cell r="AO76">
            <v>0.70749367268746577</v>
          </cell>
          <cell r="AP76">
            <v>0.72806405582922828</v>
          </cell>
          <cell r="AQ76">
            <v>2.2765348871373838</v>
          </cell>
          <cell r="AR76">
            <v>2.5276744</v>
          </cell>
          <cell r="AS76">
            <v>12.499928241926655</v>
          </cell>
          <cell r="AT76">
            <v>15.464425171866448</v>
          </cell>
          <cell r="AU76">
            <v>18.607582257471265</v>
          </cell>
          <cell r="AV76">
            <v>28.746488420113629</v>
          </cell>
          <cell r="AW76">
            <v>39.438144233973723</v>
          </cell>
          <cell r="AX76">
            <v>39.326673777918515</v>
          </cell>
          <cell r="AY76">
            <v>42.398042761915718</v>
          </cell>
          <cell r="AZ76">
            <v>31.064972817719543</v>
          </cell>
          <cell r="BA76">
            <v>32.081810535933229</v>
          </cell>
        </row>
        <row r="77">
          <cell r="C77" t="str">
            <v>Euronotas (Total)</v>
          </cell>
          <cell r="X77">
            <v>4.1210000000000004</v>
          </cell>
          <cell r="Y77">
            <v>69.682855606608669</v>
          </cell>
          <cell r="Z77">
            <v>108.75678039291829</v>
          </cell>
          <cell r="AA77">
            <v>123.17746038954279</v>
          </cell>
          <cell r="AB77">
            <v>197.91639027434925</v>
          </cell>
          <cell r="AC77">
            <v>232.29404404282005</v>
          </cell>
          <cell r="AD77">
            <v>300.49332056256463</v>
          </cell>
          <cell r="AE77">
            <v>372.6435921019937</v>
          </cell>
          <cell r="AF77">
            <v>469.38444039410263</v>
          </cell>
          <cell r="AG77">
            <v>598.2585373707185</v>
          </cell>
          <cell r="AH77">
            <v>739.12162154521957</v>
          </cell>
          <cell r="AI77">
            <v>936.18821718385107</v>
          </cell>
          <cell r="AJ77">
            <v>1347.0969331386066</v>
          </cell>
          <cell r="AK77">
            <v>1410.8659701285778</v>
          </cell>
          <cell r="AL77">
            <v>1557.7606308137883</v>
          </cell>
          <cell r="AM77">
            <v>1910.9222266282363</v>
          </cell>
          <cell r="AN77">
            <v>1879.8654044642685</v>
          </cell>
          <cell r="AO77">
            <v>1744.8975595811858</v>
          </cell>
          <cell r="AP77">
            <v>927.93446724883995</v>
          </cell>
          <cell r="AQ77">
            <v>930.89065734544795</v>
          </cell>
          <cell r="AR77">
            <v>919.53276260860594</v>
          </cell>
          <cell r="AS77">
            <v>677.48800268088348</v>
          </cell>
          <cell r="AT77">
            <v>618.28211052957306</v>
          </cell>
          <cell r="AU77">
            <v>713.23403677705278</v>
          </cell>
          <cell r="AV77">
            <v>741.27397567652622</v>
          </cell>
          <cell r="AW77">
            <v>689.54900819899183</v>
          </cell>
          <cell r="AX77">
            <v>649.50221820691695</v>
          </cell>
          <cell r="AY77">
            <v>614.16564632311872</v>
          </cell>
          <cell r="AZ77">
            <v>671.88231640691879</v>
          </cell>
          <cell r="BA77">
            <v>614.31025188843921</v>
          </cell>
        </row>
        <row r="78">
          <cell r="C78" t="str">
            <v>Euronotas en Dólares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34.19746</v>
          </cell>
          <cell r="AE78">
            <v>54.46546</v>
          </cell>
          <cell r="AF78">
            <v>106.46700000000001</v>
          </cell>
          <cell r="AG78">
            <v>129.59700000000001</v>
          </cell>
          <cell r="AH78">
            <v>181.05367999999999</v>
          </cell>
          <cell r="AI78">
            <v>278.51</v>
          </cell>
          <cell r="AJ78">
            <v>355.38244378475241</v>
          </cell>
          <cell r="AK78">
            <v>380.62747517453369</v>
          </cell>
          <cell r="AL78">
            <v>447.89375114227948</v>
          </cell>
          <cell r="AM78">
            <v>731.73055204614877</v>
          </cell>
          <cell r="AN78">
            <v>591.3911194514194</v>
          </cell>
          <cell r="AO78">
            <v>547.84746308747424</v>
          </cell>
          <cell r="AP78">
            <v>154.221</v>
          </cell>
          <cell r="AQ78">
            <v>161.26799975732081</v>
          </cell>
          <cell r="AR78">
            <v>161.26799975732081</v>
          </cell>
          <cell r="AS78">
            <v>16.024000000000001</v>
          </cell>
          <cell r="AT78">
            <v>36.700000000000003</v>
          </cell>
          <cell r="AU78">
            <v>19.119439256672891</v>
          </cell>
          <cell r="AV78">
            <v>27.4492287104623</v>
          </cell>
          <cell r="AW78">
            <v>14.427901492522174</v>
          </cell>
          <cell r="AX78">
            <v>6.5120000000000005</v>
          </cell>
          <cell r="AY78">
            <v>4.9960000000000004</v>
          </cell>
          <cell r="AZ78">
            <v>73.621999000000002</v>
          </cell>
          <cell r="BA78">
            <v>73.621999000000002</v>
          </cell>
        </row>
        <row r="79">
          <cell r="C79" t="str">
            <v>Euronotas en Pesos</v>
          </cell>
          <cell r="X79">
            <v>0</v>
          </cell>
          <cell r="Y79">
            <v>65.482855606608666</v>
          </cell>
          <cell r="Z79">
            <v>106.00111536828774</v>
          </cell>
          <cell r="AA79">
            <v>120.17092444183037</v>
          </cell>
          <cell r="AB79">
            <v>194.98157751429378</v>
          </cell>
          <cell r="AC79">
            <v>229.39779438500454</v>
          </cell>
          <cell r="AD79">
            <v>242.44177188435168</v>
          </cell>
          <cell r="AE79">
            <v>292.5733962753248</v>
          </cell>
          <cell r="AF79">
            <v>320.36640580922335</v>
          </cell>
          <cell r="AG79">
            <v>357.79658798283253</v>
          </cell>
          <cell r="AH79">
            <v>454.9352833891262</v>
          </cell>
          <cell r="AI79">
            <v>443.05878048780482</v>
          </cell>
          <cell r="AJ79">
            <v>500.64066078836885</v>
          </cell>
          <cell r="AK79">
            <v>470.9413851708706</v>
          </cell>
          <cell r="AL79">
            <v>568.01000417588091</v>
          </cell>
          <cell r="AM79">
            <v>652.24074940138337</v>
          </cell>
          <cell r="AN79">
            <v>716.12141400831365</v>
          </cell>
          <cell r="AO79">
            <v>536.76355113239572</v>
          </cell>
          <cell r="AP79">
            <v>114.78300400000001</v>
          </cell>
          <cell r="AQ79">
            <v>116.50119042592036</v>
          </cell>
          <cell r="AR79">
            <v>105.14329568907826</v>
          </cell>
          <cell r="AS79">
            <v>37.748426263157896</v>
          </cell>
          <cell r="AT79">
            <v>11.43176043557169</v>
          </cell>
          <cell r="AU79">
            <v>8.5914605203798953</v>
          </cell>
          <cell r="AV79">
            <v>4.5495911999999965</v>
          </cell>
          <cell r="AW79">
            <v>5.8109411764705881</v>
          </cell>
          <cell r="AX79">
            <v>5.0232388888888897</v>
          </cell>
          <cell r="AY79">
            <v>4.8936388888888889</v>
          </cell>
          <cell r="AZ79">
            <v>5.5222979827248224</v>
          </cell>
          <cell r="BA79">
            <v>5.5260452022891418</v>
          </cell>
        </row>
        <row r="80">
          <cell r="C80" t="str">
            <v>Euronotas en Yenes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</row>
        <row r="81">
          <cell r="C81" t="str">
            <v>Euronotas en Monedas del Area Euro</v>
          </cell>
          <cell r="X81">
            <v>4.1210000000000004</v>
          </cell>
          <cell r="Y81">
            <v>4.2</v>
          </cell>
          <cell r="Z81">
            <v>2.7556650246305421</v>
          </cell>
          <cell r="AA81">
            <v>3.0065359477124183</v>
          </cell>
          <cell r="AB81">
            <v>2.9348127600554785</v>
          </cell>
          <cell r="AC81">
            <v>2.8962496578154946</v>
          </cell>
          <cell r="AD81">
            <v>23.854088678212953</v>
          </cell>
          <cell r="AE81">
            <v>25.604735826668886</v>
          </cell>
          <cell r="AF81">
            <v>42.551034584879275</v>
          </cell>
          <cell r="AG81">
            <v>110.86494938788606</v>
          </cell>
          <cell r="AH81">
            <v>103.1326581560933</v>
          </cell>
          <cell r="AI81">
            <v>214.61943669604611</v>
          </cell>
          <cell r="AJ81">
            <v>491.07382856548514</v>
          </cell>
          <cell r="AK81">
            <v>559.29710978317348</v>
          </cell>
          <cell r="AL81">
            <v>541.85687549562783</v>
          </cell>
          <cell r="AM81">
            <v>526.9509251807043</v>
          </cell>
          <cell r="AN81">
            <v>572.35287100453513</v>
          </cell>
          <cell r="AO81">
            <v>660.28654536131626</v>
          </cell>
          <cell r="AP81">
            <v>658.93046324883994</v>
          </cell>
          <cell r="AQ81">
            <v>653.12146716220684</v>
          </cell>
          <cell r="AR81">
            <v>653.12146716220684</v>
          </cell>
          <cell r="AS81">
            <v>623.71557641772563</v>
          </cell>
          <cell r="AT81">
            <v>570.1503500940014</v>
          </cell>
          <cell r="AU81">
            <v>685.52313700000002</v>
          </cell>
          <cell r="AV81">
            <v>709.2751557660639</v>
          </cell>
          <cell r="AW81">
            <v>669.31016552999904</v>
          </cell>
          <cell r="AX81">
            <v>637.96697931802805</v>
          </cell>
          <cell r="AY81">
            <v>604.27600743422988</v>
          </cell>
          <cell r="AZ81">
            <v>592.73801942419402</v>
          </cell>
          <cell r="BA81">
            <v>535.16220768615005</v>
          </cell>
        </row>
        <row r="82">
          <cell r="C82" t="str">
            <v>Euronotas en Otras Monedas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</row>
        <row r="83">
          <cell r="A83" t="str">
            <v>EL/USD-01</v>
          </cell>
          <cell r="B83" t="str">
            <v>EXT</v>
          </cell>
          <cell r="C83" t="str">
            <v xml:space="preserve">    Euronota I (11%)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</row>
        <row r="84">
          <cell r="A84" t="str">
            <v>EL/USD-02</v>
          </cell>
          <cell r="B84" t="str">
            <v>EXT</v>
          </cell>
          <cell r="C84" t="str">
            <v xml:space="preserve">    Euronota II (9.5%)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</row>
        <row r="85">
          <cell r="A85" t="str">
            <v>EL/USD-03</v>
          </cell>
          <cell r="B85" t="str">
            <v>EXT</v>
          </cell>
          <cell r="C85" t="str">
            <v xml:space="preserve">    Euronota III (8,25%)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</row>
        <row r="86">
          <cell r="A86" t="str">
            <v>EL/USD-04</v>
          </cell>
          <cell r="B86" t="str">
            <v>EXT</v>
          </cell>
          <cell r="C86" t="str">
            <v xml:space="preserve">    Euronota IV (7.46%)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</row>
        <row r="87">
          <cell r="A87" t="str">
            <v>EL/USD-05</v>
          </cell>
          <cell r="B87" t="str">
            <v>EXT</v>
          </cell>
          <cell r="C87" t="str">
            <v xml:space="preserve">    Euronota V (8.09%)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</row>
        <row r="88">
          <cell r="A88" t="str">
            <v>EL/USD-06</v>
          </cell>
          <cell r="B88" t="str">
            <v>EXT</v>
          </cell>
          <cell r="C88" t="str">
            <v xml:space="preserve">    Euronota VI (6.875%)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</row>
        <row r="89">
          <cell r="A89" t="str">
            <v>EL/USD-07</v>
          </cell>
          <cell r="B89" t="str">
            <v>EXT</v>
          </cell>
          <cell r="C89" t="str">
            <v xml:space="preserve">    Euronota VII (8.25%)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</row>
        <row r="90">
          <cell r="A90" t="str">
            <v>EL/DEM-08</v>
          </cell>
          <cell r="B90" t="str">
            <v>EXT</v>
          </cell>
          <cell r="C90" t="str">
            <v xml:space="preserve">    Euronota VIII DM (8%)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</row>
        <row r="91">
          <cell r="A91" t="str">
            <v>EL/USD-09</v>
          </cell>
          <cell r="B91" t="str">
            <v>EXT</v>
          </cell>
          <cell r="C91" t="str">
            <v xml:space="preserve">    Euronota IX (LS+1%)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</row>
        <row r="92">
          <cell r="A92" t="str">
            <v>EL/JPY-10</v>
          </cell>
          <cell r="B92" t="str">
            <v>EXT</v>
          </cell>
          <cell r="C92" t="str">
            <v xml:space="preserve">    Euronota X  Y (LT+1.3%)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</row>
        <row r="93">
          <cell r="A93" t="str">
            <v>EL/DEM-11</v>
          </cell>
          <cell r="B93" t="str">
            <v>EXT</v>
          </cell>
          <cell r="C93" t="str">
            <v xml:space="preserve">    Euronota XI DM (8.00%)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</row>
        <row r="94">
          <cell r="A94" t="str">
            <v>EL/JPY-12</v>
          </cell>
          <cell r="B94" t="str">
            <v>EXT</v>
          </cell>
          <cell r="C94" t="str">
            <v xml:space="preserve">    Euronota XII  Y (5%)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</row>
        <row r="95">
          <cell r="A95" t="str">
            <v>EL/NLG-13</v>
          </cell>
          <cell r="B95" t="str">
            <v>EXT</v>
          </cell>
          <cell r="C95" t="str">
            <v xml:space="preserve">    Euronota XIII FH1 (8%)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</row>
        <row r="96">
          <cell r="A96" t="str">
            <v>EL/USD-14</v>
          </cell>
          <cell r="B96" t="str">
            <v>EXT</v>
          </cell>
          <cell r="C96" t="str">
            <v xml:space="preserve">    Euronota XIV (Dragones LT+1.75)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</row>
        <row r="97">
          <cell r="A97" t="str">
            <v>EL/DEM-15</v>
          </cell>
          <cell r="B97" t="str">
            <v>EXT</v>
          </cell>
          <cell r="C97" t="str">
            <v xml:space="preserve">    Euronota XV DM (6.125%)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</row>
        <row r="98">
          <cell r="A98" t="str">
            <v>EL/ATS-16</v>
          </cell>
          <cell r="B98" t="str">
            <v>EXT</v>
          </cell>
          <cell r="C98" t="str">
            <v xml:space="preserve">    Euronota XVI ATS (8%)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</row>
        <row r="99">
          <cell r="A99" t="str">
            <v>EL/JPY-17</v>
          </cell>
          <cell r="B99" t="str">
            <v>EXT</v>
          </cell>
          <cell r="C99" t="str">
            <v xml:space="preserve">    Euronota XVII Y (LT+1.875%)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</row>
        <row r="100">
          <cell r="A100" t="str">
            <v>EL/CAD-18</v>
          </cell>
          <cell r="B100" t="str">
            <v>EXT</v>
          </cell>
          <cell r="C100" t="str">
            <v xml:space="preserve">    Euronota XVIII CAN (Swap L+2.1%)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</row>
        <row r="101">
          <cell r="A101" t="str">
            <v>EL/ITL-19</v>
          </cell>
          <cell r="B101" t="str">
            <v>EXT</v>
          </cell>
          <cell r="C101" t="str">
            <v xml:space="preserve">    Euronota XIX LIT (13.45%)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</row>
        <row r="102">
          <cell r="A102" t="str">
            <v>EL/JPY-20</v>
          </cell>
          <cell r="B102" t="str">
            <v>EXT</v>
          </cell>
          <cell r="C102" t="str">
            <v xml:space="preserve">    Euronota XX Y (LT+1.9%)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</row>
        <row r="103">
          <cell r="A103" t="str">
            <v>EL/JPY-21</v>
          </cell>
          <cell r="B103" t="str">
            <v>EXT</v>
          </cell>
          <cell r="C103" t="str">
            <v xml:space="preserve">    Euronota XXI Y (LS+1.65%)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</row>
        <row r="104">
          <cell r="A104" t="str">
            <v>EL/ESP-22</v>
          </cell>
          <cell r="B104" t="str">
            <v>EXT</v>
          </cell>
          <cell r="C104" t="str">
            <v xml:space="preserve">    Euronota XXII Ptas (Swap LS+1.84%)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</row>
        <row r="105">
          <cell r="A105" t="str">
            <v>EL/USD-23</v>
          </cell>
          <cell r="B105" t="str">
            <v>EXT</v>
          </cell>
          <cell r="C105" t="str">
            <v xml:space="preserve">    Euronota XXIII (LS+2%)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</row>
        <row r="106">
          <cell r="A106" t="str">
            <v>EL/LIB-24</v>
          </cell>
          <cell r="B106" t="str">
            <v>EXT</v>
          </cell>
          <cell r="C106" t="str">
            <v xml:space="preserve">    Euronota XXIV LIB (LS+1.75%)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</row>
        <row r="107">
          <cell r="A107" t="str">
            <v>EL/JPY-25</v>
          </cell>
          <cell r="B107" t="str">
            <v>EXT</v>
          </cell>
          <cell r="C107" t="str">
            <v xml:space="preserve">    Euronota XXV Y (7.10%)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</row>
        <row r="108">
          <cell r="A108" t="str">
            <v>EL/JPY-26</v>
          </cell>
          <cell r="B108" t="str">
            <v>EXT</v>
          </cell>
          <cell r="C108" t="str">
            <v xml:space="preserve">    Euronota XXVI Y (6%)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</row>
        <row r="109">
          <cell r="A109" t="str">
            <v>EL/FRF-27</v>
          </cell>
          <cell r="B109" t="str">
            <v>EXT</v>
          </cell>
          <cell r="C109" t="str">
            <v xml:space="preserve">    Euronota XXVII FFr (9,875%)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</row>
        <row r="110">
          <cell r="A110" t="str">
            <v>EL/DEM-28</v>
          </cell>
          <cell r="B110" t="str">
            <v>EXT</v>
          </cell>
          <cell r="C110" t="str">
            <v xml:space="preserve">    Euronota XXVIII DM (9.25% anual)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</row>
        <row r="111">
          <cell r="A111" t="str">
            <v>EL/JPY-29</v>
          </cell>
          <cell r="B111" t="str">
            <v>EXT</v>
          </cell>
          <cell r="C111" t="str">
            <v xml:space="preserve">    Euronota XXIX Yenes (5.5%) Swap Dls.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</row>
        <row r="112">
          <cell r="A112" t="str">
            <v>EL/FRS-30</v>
          </cell>
          <cell r="B112" t="str">
            <v>EXT</v>
          </cell>
          <cell r="C112" t="str">
            <v xml:space="preserve">    Euronota XXX Chf (7.125%)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</row>
        <row r="113">
          <cell r="A113" t="str">
            <v>EL/DEM-31</v>
          </cell>
          <cell r="B113" t="str">
            <v>EXT</v>
          </cell>
          <cell r="C113" t="str">
            <v xml:space="preserve">    Euronota XXXI DM (10.5%)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1.4259999999999999</v>
          </cell>
          <cell r="AK113">
            <v>1.4239999999999999</v>
          </cell>
          <cell r="AL113">
            <v>1.4119999999999999</v>
          </cell>
          <cell r="AM113">
            <v>1.4350000000000001</v>
          </cell>
          <cell r="AN113">
            <v>1.4430000000000001</v>
          </cell>
          <cell r="AO113">
            <v>1.349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1.349</v>
          </cell>
          <cell r="BA113">
            <v>0</v>
          </cell>
        </row>
        <row r="114">
          <cell r="A114" t="str">
            <v>EL/JPY-32</v>
          </cell>
          <cell r="B114" t="str">
            <v>EXT</v>
          </cell>
          <cell r="C114" t="str">
            <v xml:space="preserve">    Euronota XXXII Y (5%)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</row>
        <row r="115">
          <cell r="A115" t="str">
            <v>EL/ATS-33</v>
          </cell>
          <cell r="B115" t="str">
            <v>EXT</v>
          </cell>
          <cell r="C115" t="str">
            <v xml:space="preserve">    Euronota XXXIII ATS (8.5%)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</row>
        <row r="116">
          <cell r="A116" t="str">
            <v>EL/JPY-34</v>
          </cell>
          <cell r="B116" t="str">
            <v>EXT</v>
          </cell>
          <cell r="C116" t="str">
            <v xml:space="preserve">    Euronota XXXIV Y (3.5%)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</row>
        <row r="117">
          <cell r="A117" t="str">
            <v>EL/USD-35</v>
          </cell>
          <cell r="B117" t="str">
            <v>EXT</v>
          </cell>
          <cell r="C117" t="str">
            <v xml:space="preserve">    Euronota XXXV (9.17%)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</row>
        <row r="118">
          <cell r="A118" t="str">
            <v>EL/JPY-36</v>
          </cell>
          <cell r="B118" t="str">
            <v>EXT</v>
          </cell>
          <cell r="C118" t="str">
            <v xml:space="preserve">    Euronota XXXVI Yenes (3.25%)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</row>
        <row r="119">
          <cell r="A119" t="str">
            <v>EL/DEM-37</v>
          </cell>
          <cell r="B119" t="str">
            <v>EXT</v>
          </cell>
          <cell r="C119" t="str">
            <v xml:space="preserve">    Euronota XXXVII DM (10.25%)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</row>
        <row r="120">
          <cell r="A120" t="str">
            <v>EL/ITL-38</v>
          </cell>
          <cell r="B120" t="str">
            <v>EXT</v>
          </cell>
          <cell r="C120" t="str">
            <v xml:space="preserve">    Euronota XXXVIII LIT (13.25%)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</row>
        <row r="121">
          <cell r="A121" t="str">
            <v>EL/JPY-39</v>
          </cell>
          <cell r="B121" t="str">
            <v>EXT</v>
          </cell>
          <cell r="C121" t="str">
            <v xml:space="preserve">    Euronota XXXIL Y (7.4%)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</row>
        <row r="122">
          <cell r="A122" t="str">
            <v>EL/DEM-40</v>
          </cell>
          <cell r="B122" t="str">
            <v>EXT</v>
          </cell>
          <cell r="C122" t="str">
            <v xml:space="preserve">    Euronota XL DM (11.25%)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</row>
        <row r="123">
          <cell r="A123" t="str">
            <v>EL/ATS-41</v>
          </cell>
          <cell r="B123" t="str">
            <v>EXT</v>
          </cell>
          <cell r="C123" t="str">
            <v xml:space="preserve">    Euronota XLI ATS (9%)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</row>
        <row r="124">
          <cell r="A124" t="str">
            <v>EL/JPY-42</v>
          </cell>
          <cell r="B124" t="str">
            <v>EXT</v>
          </cell>
          <cell r="C124" t="str">
            <v xml:space="preserve">    Euronota XLII Y (7.4%)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</row>
        <row r="125">
          <cell r="A125" t="str">
            <v>EL/JPY-43</v>
          </cell>
          <cell r="B125" t="str">
            <v>EXT</v>
          </cell>
          <cell r="C125" t="str">
            <v xml:space="preserve">    Euronota XLIII Y (5.5%)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</row>
        <row r="126">
          <cell r="A126" t="str">
            <v>EL/DEM-44</v>
          </cell>
          <cell r="B126" t="str">
            <v>EXT</v>
          </cell>
          <cell r="C126" t="str">
            <v xml:space="preserve">    Euronota XLIV DM (11.75%)</v>
          </cell>
          <cell r="X126">
            <v>4.1210000000000004</v>
          </cell>
          <cell r="Y126">
            <v>4.2</v>
          </cell>
          <cell r="Z126">
            <v>2.7556650246305421</v>
          </cell>
          <cell r="AA126">
            <v>3.0065359477124183</v>
          </cell>
          <cell r="AB126">
            <v>2.9348127600554785</v>
          </cell>
          <cell r="AC126">
            <v>2.8962496578154946</v>
          </cell>
          <cell r="AD126">
            <v>2.90979097909791</v>
          </cell>
          <cell r="AE126">
            <v>3.2144376253266085</v>
          </cell>
          <cell r="AF126">
            <v>3.1469363474122543</v>
          </cell>
          <cell r="AG126">
            <v>2.9192649412284086</v>
          </cell>
          <cell r="AH126">
            <v>2.8217848189043582</v>
          </cell>
          <cell r="AI126">
            <v>2.887403831781381</v>
          </cell>
          <cell r="AJ126">
            <v>2.6923876674506597</v>
          </cell>
          <cell r="AK126">
            <v>2.5838116655789034</v>
          </cell>
          <cell r="AL126">
            <v>2.6303913800952574</v>
          </cell>
          <cell r="AM126">
            <v>2.3839525930167755</v>
          </cell>
          <cell r="AN126">
            <v>2.5351472264971906</v>
          </cell>
          <cell r="AO126">
            <v>2.442371926178323</v>
          </cell>
          <cell r="AP126">
            <v>2.29956488324</v>
          </cell>
          <cell r="AQ126">
            <v>2.4800422235392854</v>
          </cell>
          <cell r="AR126">
            <v>2.4800422235392854</v>
          </cell>
          <cell r="AS126">
            <v>2.3727818862638177</v>
          </cell>
          <cell r="AT126">
            <v>2.3727818862638177</v>
          </cell>
          <cell r="AU126">
            <v>10.470497</v>
          </cell>
          <cell r="AV126">
            <v>10.502570444570001</v>
          </cell>
          <cell r="AW126">
            <v>9.9345563401400003</v>
          </cell>
          <cell r="AX126">
            <v>9.50207929888</v>
          </cell>
          <cell r="AY126">
            <v>8.9899354342300004</v>
          </cell>
          <cell r="AZ126">
            <v>8.9315908789744736</v>
          </cell>
          <cell r="BA126">
            <v>8.2201676861500008</v>
          </cell>
        </row>
        <row r="127">
          <cell r="A127" t="str">
            <v>EL/DEM-45</v>
          </cell>
          <cell r="B127" t="str">
            <v>EXT</v>
          </cell>
          <cell r="C127" t="str">
            <v xml:space="preserve">    Euronota XLV DM (7%)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</row>
        <row r="128">
          <cell r="A128" t="str">
            <v>EL/JPY-46</v>
          </cell>
          <cell r="B128" t="str">
            <v>EXT</v>
          </cell>
          <cell r="C128" t="str">
            <v xml:space="preserve">    Euronota XLVI Y (7.4%)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</row>
        <row r="129">
          <cell r="A129" t="str">
            <v>EL/ITL-47</v>
          </cell>
          <cell r="B129" t="str">
            <v>EXT</v>
          </cell>
          <cell r="C129" t="str">
            <v xml:space="preserve">    Euronota XLVII LIT (11%)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</row>
        <row r="130">
          <cell r="A130" t="str">
            <v>EL/NLG-48</v>
          </cell>
          <cell r="B130" t="str">
            <v>EXT</v>
          </cell>
          <cell r="C130" t="str">
            <v xml:space="preserve">    Euronota XLVIII FH (7.625%)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</row>
        <row r="131">
          <cell r="A131" t="str">
            <v>EL/LIB-49</v>
          </cell>
          <cell r="B131" t="str">
            <v>EXT</v>
          </cell>
          <cell r="C131" t="str">
            <v xml:space="preserve">    Euronota XLIX LIB (11.5%)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</row>
        <row r="132">
          <cell r="A132" t="str">
            <v>EL/USD-50</v>
          </cell>
          <cell r="B132" t="str">
            <v>EXT</v>
          </cell>
          <cell r="C132" t="str">
            <v xml:space="preserve">    Euronota L (Libor + 270 p.b.)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4.9474600000000004</v>
          </cell>
          <cell r="AE132">
            <v>4.9474600000000004</v>
          </cell>
          <cell r="AF132">
            <v>4.5999999999999996</v>
          </cell>
          <cell r="AG132">
            <v>4.5999999999999996</v>
          </cell>
          <cell r="AH132">
            <v>4.5999999999999996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</row>
        <row r="133">
          <cell r="A133" t="str">
            <v>EL/DEM-51</v>
          </cell>
          <cell r="B133" t="str">
            <v>EXT</v>
          </cell>
          <cell r="C133" t="str">
            <v xml:space="preserve">    Euronota LI DM (9%)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</row>
        <row r="134">
          <cell r="A134" t="str">
            <v>EL/DEM-52</v>
          </cell>
          <cell r="B134" t="str">
            <v>EXT</v>
          </cell>
          <cell r="C134" t="str">
            <v xml:space="preserve">    Euronota LII DM (12%)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</row>
        <row r="135">
          <cell r="A135" t="str">
            <v>EL/ITL-53</v>
          </cell>
          <cell r="B135" t="str">
            <v>EXT</v>
          </cell>
          <cell r="C135" t="str">
            <v xml:space="preserve">    Euronota LIII LIT (11%)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2.964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2.964</v>
          </cell>
          <cell r="BA135">
            <v>0</v>
          </cell>
        </row>
        <row r="136">
          <cell r="A136" t="str">
            <v>EL/JPY-54</v>
          </cell>
          <cell r="B136" t="str">
            <v>EXT</v>
          </cell>
          <cell r="C136" t="str">
            <v xml:space="preserve">    Euronota LIV Y (6%)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</row>
        <row r="137">
          <cell r="A137" t="str">
            <v>EL/DEM-55</v>
          </cell>
          <cell r="B137" t="str">
            <v>EXT</v>
          </cell>
          <cell r="C137" t="str">
            <v xml:space="preserve">    Euronota LV DM (11.75%)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24.223337246539835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</row>
        <row r="138">
          <cell r="A138" t="str">
            <v>EL/FRS-56</v>
          </cell>
          <cell r="B138" t="str">
            <v>EXT</v>
          </cell>
          <cell r="C138" t="str">
            <v xml:space="preserve">    Euronota LVI Chf (7%)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</row>
        <row r="139">
          <cell r="A139" t="str">
            <v>EL/ARP-57</v>
          </cell>
          <cell r="B139" t="str">
            <v>EXT</v>
          </cell>
          <cell r="C139" t="str">
            <v xml:space="preserve">    Euronota LVII $ (8.75%)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</row>
        <row r="140">
          <cell r="A140" t="str">
            <v>EL/JPY-58</v>
          </cell>
          <cell r="B140" t="str">
            <v>EXT</v>
          </cell>
          <cell r="C140" t="str">
            <v xml:space="preserve">    Euronota LVIII Y (5%) Samurai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</row>
        <row r="141">
          <cell r="A141" t="str">
            <v>EL/DEM-59</v>
          </cell>
          <cell r="B141" t="str">
            <v>EXT</v>
          </cell>
          <cell r="C141" t="str">
            <v xml:space="preserve">    Euronota LIX DM (8.5%)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</row>
        <row r="142">
          <cell r="A142" t="str">
            <v>EL/ITL-60</v>
          </cell>
          <cell r="B142" t="str">
            <v>EXT</v>
          </cell>
          <cell r="C142" t="str">
            <v xml:space="preserve">    Euronota LX LIT (10%)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</row>
        <row r="143">
          <cell r="A143" t="str">
            <v>EL/ARP-61</v>
          </cell>
          <cell r="B143" t="str">
            <v>EXT</v>
          </cell>
          <cell r="C143" t="str">
            <v xml:space="preserve">    Euronota LXI $ (11.75%)-2007</v>
          </cell>
          <cell r="X143">
            <v>0</v>
          </cell>
          <cell r="Y143">
            <v>65.482855606608666</v>
          </cell>
          <cell r="Z143">
            <v>106.00111536828774</v>
          </cell>
          <cell r="AA143">
            <v>118.17092444183037</v>
          </cell>
          <cell r="AB143">
            <v>186.77157751429377</v>
          </cell>
          <cell r="AC143">
            <v>198.2229121128052</v>
          </cell>
          <cell r="AD143">
            <v>206.92681369127968</v>
          </cell>
          <cell r="AE143">
            <v>251.84354535102764</v>
          </cell>
          <cell r="AF143">
            <v>272.69358344393254</v>
          </cell>
          <cell r="AG143">
            <v>277.53158798283255</v>
          </cell>
          <cell r="AH143">
            <v>371.06528338912619</v>
          </cell>
          <cell r="AI143">
            <v>298.91878048780484</v>
          </cell>
          <cell r="AJ143">
            <v>260.24873049346269</v>
          </cell>
          <cell r="AK143">
            <v>273.1969777086573</v>
          </cell>
          <cell r="AL143">
            <v>345.83672170078023</v>
          </cell>
          <cell r="AM143">
            <v>398.63659755030619</v>
          </cell>
          <cell r="AN143">
            <v>411.4337910664317</v>
          </cell>
          <cell r="AO143">
            <v>358.5964468503937</v>
          </cell>
          <cell r="AP143">
            <v>63.41</v>
          </cell>
          <cell r="AQ143">
            <v>66.56</v>
          </cell>
          <cell r="AR143">
            <v>60.56</v>
          </cell>
          <cell r="AS143">
            <v>11.41</v>
          </cell>
          <cell r="AT143">
            <v>4.0103448275862075</v>
          </cell>
          <cell r="AU143">
            <v>1.7534326315789472</v>
          </cell>
          <cell r="AV143">
            <v>4.5495911999999965</v>
          </cell>
          <cell r="AW143">
            <v>5.8109411764705881</v>
          </cell>
          <cell r="AX143">
            <v>5.0232388888888897</v>
          </cell>
          <cell r="AY143">
            <v>4.8936388888888889</v>
          </cell>
          <cell r="AZ143">
            <v>5.5222979827248224</v>
          </cell>
          <cell r="BA143">
            <v>5.5260452022891418</v>
          </cell>
        </row>
        <row r="144">
          <cell r="A144" t="str">
            <v>EL/DEM-62</v>
          </cell>
          <cell r="B144" t="str">
            <v>EXT</v>
          </cell>
          <cell r="C144" t="str">
            <v xml:space="preserve">    Euronota LXII DM (7,07%)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1.96</v>
          </cell>
          <cell r="AO144">
            <v>1.9590000000000001</v>
          </cell>
          <cell r="AP144">
            <v>2</v>
          </cell>
          <cell r="AQ144">
            <v>2</v>
          </cell>
          <cell r="AR144">
            <v>2</v>
          </cell>
          <cell r="AS144">
            <v>2</v>
          </cell>
          <cell r="AT144">
            <v>2</v>
          </cell>
          <cell r="AU144">
            <v>2</v>
          </cell>
          <cell r="AV144">
            <v>2</v>
          </cell>
          <cell r="AW144">
            <v>2</v>
          </cell>
          <cell r="AX144">
            <v>2</v>
          </cell>
          <cell r="AY144">
            <v>2</v>
          </cell>
          <cell r="AZ144">
            <v>2</v>
          </cell>
          <cell r="BA144">
            <v>2</v>
          </cell>
        </row>
        <row r="145">
          <cell r="A145" t="str">
            <v>EL/ATS-63</v>
          </cell>
          <cell r="B145" t="str">
            <v>EXT</v>
          </cell>
          <cell r="C145" t="str">
            <v xml:space="preserve">    Euronota LXIII ATS (7%)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</row>
        <row r="146">
          <cell r="A146" t="str">
            <v>EL/ESP-64</v>
          </cell>
          <cell r="B146" t="str">
            <v>EXT</v>
          </cell>
          <cell r="C146" t="str">
            <v xml:space="preserve">    Euronota LXIV Matador Ptas (7,5%)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39.384999999999998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</row>
        <row r="147">
          <cell r="A147" t="str">
            <v>EL/JPY-65</v>
          </cell>
          <cell r="B147" t="str">
            <v>EXT</v>
          </cell>
          <cell r="C147" t="str">
            <v xml:space="preserve">    Euronota LXV Y (4,4%)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</row>
        <row r="148">
          <cell r="A148" t="str">
            <v>EL/ITL-66</v>
          </cell>
          <cell r="B148" t="str">
            <v>EXT</v>
          </cell>
          <cell r="C148" t="str">
            <v xml:space="preserve">    Euronota LXVI LIT (8,52%)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</row>
        <row r="149">
          <cell r="A149" t="str">
            <v>EL/LIB-67</v>
          </cell>
          <cell r="B149" t="str">
            <v>EXT</v>
          </cell>
          <cell r="C149" t="str">
            <v xml:space="preserve">    Euronota LXVII LIB (10%)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</row>
        <row r="150">
          <cell r="A150" t="str">
            <v>EL/ARP-68</v>
          </cell>
          <cell r="B150" t="str">
            <v>EXT</v>
          </cell>
          <cell r="C150" t="str">
            <v xml:space="preserve">    Euronota LXVIII $ (8,75%)-2002</v>
          </cell>
          <cell r="X150">
            <v>0</v>
          </cell>
          <cell r="Y150">
            <v>0</v>
          </cell>
          <cell r="Z150">
            <v>0</v>
          </cell>
          <cell r="AA150">
            <v>2</v>
          </cell>
          <cell r="AB150">
            <v>8.2100000000000009</v>
          </cell>
          <cell r="AC150">
            <v>31.174882272199344</v>
          </cell>
          <cell r="AD150">
            <v>35.51495819307199</v>
          </cell>
          <cell r="AE150">
            <v>40.729850924297168</v>
          </cell>
          <cell r="AF150">
            <v>47.67282236529082</v>
          </cell>
          <cell r="AG150">
            <v>80.265000000000001</v>
          </cell>
          <cell r="AH150">
            <v>83.87</v>
          </cell>
          <cell r="AI150">
            <v>144.14000000000001</v>
          </cell>
          <cell r="AJ150">
            <v>240.39193029490616</v>
          </cell>
          <cell r="AK150">
            <v>197.7444074622133</v>
          </cell>
          <cell r="AL150">
            <v>222.17328247510068</v>
          </cell>
          <cell r="AM150">
            <v>253.60415185107715</v>
          </cell>
          <cell r="AN150">
            <v>304.68762294188201</v>
          </cell>
          <cell r="AO150">
            <v>178.16710428200201</v>
          </cell>
          <cell r="AP150">
            <v>51.373004000000002</v>
          </cell>
          <cell r="AQ150">
            <v>49.941190425920354</v>
          </cell>
          <cell r="AR150">
            <v>44.583295689078255</v>
          </cell>
          <cell r="AS150">
            <v>26.338426263157892</v>
          </cell>
          <cell r="AT150">
            <v>7.4214156079854812</v>
          </cell>
          <cell r="AU150">
            <v>6.8380278888009478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</row>
        <row r="151">
          <cell r="A151" t="str">
            <v>EL/ITL-69</v>
          </cell>
          <cell r="B151" t="str">
            <v>EXT</v>
          </cell>
          <cell r="C151" t="str">
            <v xml:space="preserve">    Euronota LXIX LIT Swap Can. 8,34%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</row>
        <row r="152">
          <cell r="A152" t="str">
            <v>EL/ITL-70</v>
          </cell>
          <cell r="B152" t="str">
            <v>EXT</v>
          </cell>
          <cell r="C152" t="str">
            <v xml:space="preserve">    Euronota LXX LIT (9,25%)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</row>
        <row r="153">
          <cell r="A153" t="str">
            <v>EL/ITL-71</v>
          </cell>
          <cell r="B153" t="str">
            <v>EXT</v>
          </cell>
          <cell r="C153" t="str">
            <v xml:space="preserve">    Euronota LXXI LIT (9% y 7%)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EL/DEM-72</v>
          </cell>
          <cell r="B154" t="str">
            <v>EXT</v>
          </cell>
          <cell r="C154" t="str">
            <v xml:space="preserve">    Euronota LXXII DM (8%)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</row>
        <row r="155">
          <cell r="A155" t="str">
            <v>EL/ITL-73</v>
          </cell>
          <cell r="B155" t="str">
            <v>EXT</v>
          </cell>
          <cell r="C155" t="str">
            <v xml:space="preserve">    Euronota LXXIII LIT (8%)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</row>
        <row r="156">
          <cell r="A156" t="str">
            <v>EL/USD-74</v>
          </cell>
          <cell r="B156" t="str">
            <v>EXT</v>
          </cell>
          <cell r="C156" t="str">
            <v xml:space="preserve">    Euronota LXXIV (Spread ajustable)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22.286999999999999</v>
          </cell>
          <cell r="AG156">
            <v>13.907</v>
          </cell>
          <cell r="AH156">
            <v>5.5269999999999992</v>
          </cell>
          <cell r="AI156">
            <v>25.374000000000002</v>
          </cell>
          <cell r="AJ156">
            <v>63.880189802828127</v>
          </cell>
          <cell r="AK156">
            <v>46.256804863464218</v>
          </cell>
          <cell r="AL156">
            <v>68.89201834862385</v>
          </cell>
          <cell r="AM156">
            <v>79.412392244593576</v>
          </cell>
          <cell r="AN156">
            <v>97.950552567237168</v>
          </cell>
          <cell r="AO156">
            <v>29.780186920931904</v>
          </cell>
          <cell r="AP156">
            <v>19.338000000000001</v>
          </cell>
          <cell r="AQ156">
            <v>13.211999757320822</v>
          </cell>
          <cell r="AR156">
            <v>13.211999757320822</v>
          </cell>
          <cell r="AS156">
            <v>4.2640000000000002</v>
          </cell>
          <cell r="AT156">
            <v>1.7</v>
          </cell>
          <cell r="AU156">
            <v>15.119439256672891</v>
          </cell>
          <cell r="AV156">
            <v>22.3792287104623</v>
          </cell>
          <cell r="AW156">
            <v>14.370901492522174</v>
          </cell>
          <cell r="AX156">
            <v>4.9400000000000004</v>
          </cell>
          <cell r="AY156">
            <v>4.9390000000000001</v>
          </cell>
          <cell r="AZ156">
            <v>0</v>
          </cell>
          <cell r="BA156">
            <v>0</v>
          </cell>
        </row>
        <row r="157">
          <cell r="A157" t="str">
            <v>EL/EUR-75</v>
          </cell>
          <cell r="B157" t="str">
            <v>EXT</v>
          </cell>
          <cell r="C157" t="str">
            <v xml:space="preserve">    Euronota LXXV Euro (8,75%)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</row>
        <row r="158">
          <cell r="A158" t="str">
            <v>EL/DEM-76</v>
          </cell>
          <cell r="B158" t="str">
            <v>EXT</v>
          </cell>
          <cell r="C158" t="str">
            <v xml:space="preserve">    Euronota LXXVI DM (11% y 8%)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1.8159999999999998</v>
          </cell>
          <cell r="AO158">
            <v>1.8160000000000001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</row>
        <row r="159">
          <cell r="A159" t="str">
            <v>EL/ITL-77</v>
          </cell>
          <cell r="B159" t="str">
            <v>EXT</v>
          </cell>
          <cell r="C159" t="str">
            <v xml:space="preserve">    Euronota LXXVII LIT (10,375% y 8%)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</row>
        <row r="160">
          <cell r="A160" t="str">
            <v>EL/FRF-78</v>
          </cell>
          <cell r="B160" t="str">
            <v>EXT</v>
          </cell>
          <cell r="C160" t="str">
            <v xml:space="preserve">    Euronota LXXVIII FFR (11% y 8%)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</row>
        <row r="161">
          <cell r="A161" t="str">
            <v>EL/NLG-78</v>
          </cell>
          <cell r="B161" t="str">
            <v>EXT</v>
          </cell>
          <cell r="C161" t="str">
            <v xml:space="preserve">    Euronota LXXVIII DGU (11% y 8%)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</row>
        <row r="162">
          <cell r="A162" t="str">
            <v>EL/USD-79</v>
          </cell>
          <cell r="B162" t="str">
            <v>EXT</v>
          </cell>
          <cell r="C162" t="str">
            <v xml:space="preserve">    Euronota LXXIX Dls. (Glob IV-25bp)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29.25</v>
          </cell>
          <cell r="AE162">
            <v>49.518000000000001</v>
          </cell>
          <cell r="AF162">
            <v>79.580000000000013</v>
          </cell>
          <cell r="AG162">
            <v>111.09</v>
          </cell>
          <cell r="AH162">
            <v>138.08699999999999</v>
          </cell>
          <cell r="AI162">
            <v>221.14699999999999</v>
          </cell>
          <cell r="AJ162">
            <v>245.58077911012938</v>
          </cell>
          <cell r="AK162">
            <v>292.14734453365048</v>
          </cell>
          <cell r="AL162">
            <v>336.66792256591236</v>
          </cell>
          <cell r="AM162">
            <v>610.46323505572445</v>
          </cell>
          <cell r="AN162">
            <v>451.17243034453242</v>
          </cell>
          <cell r="AO162">
            <v>485.90618932443704</v>
          </cell>
          <cell r="AP162">
            <v>129.88300000000001</v>
          </cell>
          <cell r="AQ162">
            <v>143.05599999999998</v>
          </cell>
          <cell r="AR162">
            <v>143.05599999999998</v>
          </cell>
          <cell r="AS162">
            <v>11.76</v>
          </cell>
          <cell r="AT162">
            <v>32.5</v>
          </cell>
          <cell r="AU162">
            <v>4</v>
          </cell>
          <cell r="AV162">
            <v>5.07</v>
          </cell>
          <cell r="AW162">
            <v>5.7000000000000002E-2</v>
          </cell>
          <cell r="AX162">
            <v>1.5719999999999998</v>
          </cell>
          <cell r="AY162">
            <v>5.7000000000000002E-2</v>
          </cell>
          <cell r="AZ162">
            <v>73.621999000000002</v>
          </cell>
          <cell r="BA162">
            <v>73.621999000000002</v>
          </cell>
        </row>
        <row r="163">
          <cell r="A163" t="str">
            <v>EL/EUR-80</v>
          </cell>
          <cell r="B163" t="str">
            <v>EXT</v>
          </cell>
          <cell r="C163" t="str">
            <v xml:space="preserve">    Euronota LXXX Euro (8,125%)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</row>
        <row r="164">
          <cell r="A164" t="str">
            <v>EL/EUR-81</v>
          </cell>
          <cell r="B164" t="str">
            <v>EXT</v>
          </cell>
          <cell r="C164" t="str">
            <v xml:space="preserve">    Euronota LXXXI Euro (6 cup. Fijos)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20.944297699115044</v>
          </cell>
          <cell r="AE164">
            <v>22.390298201342279</v>
          </cell>
          <cell r="AF164">
            <v>39.404098237467018</v>
          </cell>
          <cell r="AG164">
            <v>78.963913529402859</v>
          </cell>
          <cell r="AH164">
            <v>68.433446252994955</v>
          </cell>
          <cell r="AI164">
            <v>166.81077098649587</v>
          </cell>
          <cell r="AJ164">
            <v>404.81404717040562</v>
          </cell>
          <cell r="AK164">
            <v>470.01333684210931</v>
          </cell>
          <cell r="AL164">
            <v>470.86468399999995</v>
          </cell>
          <cell r="AM164">
            <v>460.62845399999998</v>
          </cell>
          <cell r="AN164">
            <v>499.87146300000001</v>
          </cell>
          <cell r="AO164">
            <v>533.66422808822665</v>
          </cell>
          <cell r="AP164">
            <v>583.33072199999992</v>
          </cell>
          <cell r="AQ164">
            <v>570.16233933008596</v>
          </cell>
          <cell r="AR164">
            <v>570.16233933008596</v>
          </cell>
          <cell r="AS164">
            <v>548.13162207211167</v>
          </cell>
          <cell r="AT164">
            <v>516.50144749539436</v>
          </cell>
          <cell r="AU164">
            <v>610.37983146245062</v>
          </cell>
          <cell r="AV164">
            <v>630.84805562269719</v>
          </cell>
          <cell r="AW164">
            <v>595.53524400000003</v>
          </cell>
          <cell r="AX164">
            <v>569.61004799999989</v>
          </cell>
          <cell r="AY164">
            <v>539.99617799999999</v>
          </cell>
          <cell r="AZ164">
            <v>522.16243099999997</v>
          </cell>
          <cell r="BA164">
            <v>478.89281999999997</v>
          </cell>
        </row>
        <row r="165">
          <cell r="A165" t="str">
            <v>EL/DEM-82</v>
          </cell>
          <cell r="B165" t="str">
            <v>EXT</v>
          </cell>
          <cell r="C165" t="str">
            <v xml:space="preserve">    Euronota LXXXII DM (8%)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</row>
        <row r="166">
          <cell r="A166" t="str">
            <v>EL/ITL-83</v>
          </cell>
          <cell r="B166" t="str">
            <v>EXT</v>
          </cell>
          <cell r="C166" t="str">
            <v xml:space="preserve">    Euronota LXXXIII LIT (LT + 250)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</row>
        <row r="167">
          <cell r="A167" t="str">
            <v>EL/DEM-84</v>
          </cell>
          <cell r="B167" t="str">
            <v>EXT</v>
          </cell>
          <cell r="C167" t="str">
            <v xml:space="preserve">    Euronota LXXXIV DM (7,875%)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</row>
        <row r="168">
          <cell r="A168" t="str">
            <v>EL/EUR-85</v>
          </cell>
          <cell r="B168" t="str">
            <v>EXT</v>
          </cell>
          <cell r="C168" t="str">
            <v xml:space="preserve">    Euronota LXXXV Euro (8,5%)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11.941153993121896</v>
          </cell>
          <cell r="AL168">
            <v>10.4588</v>
          </cell>
          <cell r="AM168">
            <v>9.6953999999999994</v>
          </cell>
          <cell r="AN168">
            <v>10.3103</v>
          </cell>
          <cell r="AO168">
            <v>11.525844494666668</v>
          </cell>
          <cell r="AP168">
            <v>11.0526</v>
          </cell>
          <cell r="AQ168">
            <v>11.920044040510763</v>
          </cell>
          <cell r="AR168">
            <v>11.920044040510763</v>
          </cell>
          <cell r="AS168">
            <v>10.527239231511537</v>
          </cell>
          <cell r="AT168">
            <v>10.527239231511537</v>
          </cell>
          <cell r="AU168">
            <v>12.144</v>
          </cell>
          <cell r="AV168">
            <v>12.181199999999999</v>
          </cell>
          <cell r="AW168">
            <v>11.522400000000001</v>
          </cell>
          <cell r="AX168">
            <v>11.020799999999999</v>
          </cell>
          <cell r="AY168">
            <v>10.4268</v>
          </cell>
          <cell r="AZ168">
            <v>10.2972</v>
          </cell>
          <cell r="BA168">
            <v>9.5339999999999989</v>
          </cell>
        </row>
        <row r="169">
          <cell r="A169" t="str">
            <v>EL/DEM-86</v>
          </cell>
          <cell r="B169" t="str">
            <v>EXT</v>
          </cell>
          <cell r="C169" t="str">
            <v xml:space="preserve">    Euronota LXXXVI DM (14% y 9%)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</row>
        <row r="170">
          <cell r="A170" t="str">
            <v>EL/EUR-87</v>
          </cell>
          <cell r="B170" t="str">
            <v>EXT</v>
          </cell>
          <cell r="C170" t="str">
            <v xml:space="preserve">    Euronota LXXXVII Euro (8%)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</row>
        <row r="171">
          <cell r="A171" t="str">
            <v>EL/EUR-88</v>
          </cell>
          <cell r="B171" t="str">
            <v>EXT</v>
          </cell>
          <cell r="C171" t="str">
            <v xml:space="preserve">    Euronota LXXXVIII Euro (15% y 8%)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20.388213936601034</v>
          </cell>
          <cell r="AH171">
            <v>19.602577873254564</v>
          </cell>
          <cell r="AI171">
            <v>21.062183079797173</v>
          </cell>
          <cell r="AJ171">
            <v>19.820779168592153</v>
          </cell>
          <cell r="AK171">
            <v>18.847917462743602</v>
          </cell>
          <cell r="AL171">
            <v>14.005284</v>
          </cell>
          <cell r="AM171">
            <v>12.983022</v>
          </cell>
          <cell r="AN171">
            <v>10.844062393117365</v>
          </cell>
          <cell r="AO171">
            <v>10.291294463471838</v>
          </cell>
          <cell r="AP171">
            <v>9.1226459999999996</v>
          </cell>
          <cell r="AQ171">
            <v>9.8386209657446528</v>
          </cell>
          <cell r="AR171">
            <v>9.8386209657446528</v>
          </cell>
          <cell r="AS171">
            <v>9.4131064128432325</v>
          </cell>
          <cell r="AT171">
            <v>9.4131064128432325</v>
          </cell>
          <cell r="AU171">
            <v>10.85876</v>
          </cell>
          <cell r="AV171">
            <v>10.892023</v>
          </cell>
          <cell r="AW171">
            <v>10.302946</v>
          </cell>
          <cell r="AX171">
            <v>9.854432000000001</v>
          </cell>
          <cell r="AY171">
            <v>9.3232970000000002</v>
          </cell>
          <cell r="AZ171">
            <v>9.2074130000000007</v>
          </cell>
          <cell r="BA171">
            <v>8.5249850000000009</v>
          </cell>
        </row>
        <row r="172">
          <cell r="A172" t="str">
            <v>EL/USD-89</v>
          </cell>
          <cell r="B172" t="str">
            <v>EXT</v>
          </cell>
          <cell r="C172" t="str">
            <v xml:space="preserve">    Euronota LXXXIX (8,875%)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</row>
        <row r="173">
          <cell r="A173" t="str">
            <v>EL/EUR-90</v>
          </cell>
          <cell r="B173" t="str">
            <v>EXT</v>
          </cell>
          <cell r="C173" t="str">
            <v xml:space="preserve">    Euronota XC Euro (9,5%)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8.5935569806537551</v>
          </cell>
          <cell r="AH173">
            <v>10.777286623151275</v>
          </cell>
          <cell r="AI173">
            <v>22.311173807312521</v>
          </cell>
          <cell r="AJ173">
            <v>10.447850983311566</v>
          </cell>
          <cell r="AK173">
            <v>10.508209947267863</v>
          </cell>
          <cell r="AL173">
            <v>10.458799999999998</v>
          </cell>
          <cell r="AM173">
            <v>9.6953999999999994</v>
          </cell>
          <cell r="AN173">
            <v>10.3103</v>
          </cell>
          <cell r="AO173">
            <v>37.680529434933334</v>
          </cell>
          <cell r="AP173">
            <v>23.082929999999998</v>
          </cell>
          <cell r="AQ173">
            <v>28.103212596030197</v>
          </cell>
          <cell r="AR173">
            <v>28.103212596030197</v>
          </cell>
          <cell r="AS173">
            <v>28.114510044740772</v>
          </cell>
          <cell r="AT173">
            <v>7.0181594876743576</v>
          </cell>
          <cell r="AU173">
            <v>14.173075098814232</v>
          </cell>
          <cell r="AV173">
            <v>13.046423091321049</v>
          </cell>
          <cell r="AW173">
            <v>12.482600000000001</v>
          </cell>
          <cell r="AX173">
            <v>11.9392</v>
          </cell>
          <cell r="AY173">
            <v>11.543199999999999</v>
          </cell>
          <cell r="AZ173">
            <v>8.5809999999999995</v>
          </cell>
          <cell r="BA173">
            <v>7.9450000000000003</v>
          </cell>
        </row>
        <row r="174">
          <cell r="A174" t="str">
            <v>EL/USD-91</v>
          </cell>
          <cell r="B174" t="str">
            <v>EXT</v>
          </cell>
          <cell r="C174" t="str">
            <v xml:space="preserve">    Euronota XCI (Libor + 575 p.b.)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32.839680000000001</v>
          </cell>
          <cell r="AI174">
            <v>31.989000000000001</v>
          </cell>
          <cell r="AJ174">
            <v>45.921474871794871</v>
          </cell>
          <cell r="AK174">
            <v>42.223325777419028</v>
          </cell>
          <cell r="AL174">
            <v>42.333810227743271</v>
          </cell>
          <cell r="AM174">
            <v>41.854924745830822</v>
          </cell>
          <cell r="AN174">
            <v>42.268136539649845</v>
          </cell>
          <cell r="AO174">
            <v>32.161086842105263</v>
          </cell>
          <cell r="AP174">
            <v>5</v>
          </cell>
          <cell r="AQ174">
            <v>5</v>
          </cell>
          <cell r="AR174">
            <v>5</v>
          </cell>
          <cell r="AS174">
            <v>0</v>
          </cell>
          <cell r="AT174">
            <v>2.5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</row>
        <row r="175">
          <cell r="A175" t="str">
            <v>EL/EUR-92</v>
          </cell>
          <cell r="B175" t="str">
            <v>EXT</v>
          </cell>
          <cell r="C175" t="str">
            <v xml:space="preserve">    Euronota XCII Euro (15% y 8%)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1.4975625877881515</v>
          </cell>
          <cell r="AI175">
            <v>1.5479049906591942</v>
          </cell>
          <cell r="AJ175">
            <v>1.4767635757252215</v>
          </cell>
          <cell r="AK175">
            <v>1.4042796632021399</v>
          </cell>
          <cell r="AL175">
            <v>1.3976759999999999</v>
          </cell>
          <cell r="AM175">
            <v>1.295658</v>
          </cell>
          <cell r="AN175">
            <v>1.377831</v>
          </cell>
          <cell r="AO175">
            <v>1.3033069628666667</v>
          </cell>
          <cell r="AP175">
            <v>1.3858259999999998</v>
          </cell>
          <cell r="AQ175">
            <v>1.4945853737492774</v>
          </cell>
          <cell r="AR175">
            <v>1.4945853737492774</v>
          </cell>
          <cell r="AS175">
            <v>1.4299372632801775</v>
          </cell>
          <cell r="AT175">
            <v>1.2720414071409774</v>
          </cell>
          <cell r="AU175">
            <v>1.4674</v>
          </cell>
          <cell r="AV175">
            <v>2.2155577717574908</v>
          </cell>
          <cell r="AW175">
            <v>2.0579132835913261</v>
          </cell>
          <cell r="AX175">
            <v>1.33168</v>
          </cell>
          <cell r="AY175">
            <v>1.2599050000000001</v>
          </cell>
          <cell r="AZ175">
            <v>1.2442449999999998</v>
          </cell>
          <cell r="BA175">
            <v>1.1520249999999999</v>
          </cell>
        </row>
        <row r="176">
          <cell r="A176" t="str">
            <v>EL/EUR-93</v>
          </cell>
          <cell r="B176" t="str">
            <v>EXT</v>
          </cell>
          <cell r="C176" t="str">
            <v xml:space="preserve">    Euronota XCIII Euro (9%)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2.8090000000000002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2.8090000000000002</v>
          </cell>
          <cell r="BA176">
            <v>0</v>
          </cell>
        </row>
        <row r="177">
          <cell r="A177" t="str">
            <v>EL/EUR-94</v>
          </cell>
          <cell r="B177" t="str">
            <v>EXT</v>
          </cell>
          <cell r="C177" t="str">
            <v xml:space="preserve">    Euronota XCIV Euro (10,5% y 7%)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</row>
        <row r="178">
          <cell r="A178" t="str">
            <v>EL/EUR-95</v>
          </cell>
          <cell r="B178" t="str">
            <v>EXT</v>
          </cell>
          <cell r="C178" t="str">
            <v xml:space="preserve">    Euronota XCV Euro ( 9%)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</row>
        <row r="179">
          <cell r="A179" t="str">
            <v>EL/EUR-96</v>
          </cell>
          <cell r="B179" t="str">
            <v>EXT</v>
          </cell>
          <cell r="C179" t="str">
            <v xml:space="preserve">    Euronota XCVI Euro ( 7,125%)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10.039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</row>
        <row r="180">
          <cell r="A180" t="str">
            <v>EL/EUR-97</v>
          </cell>
          <cell r="B180" t="str">
            <v>EXT</v>
          </cell>
          <cell r="C180" t="str">
            <v xml:space="preserve">    Euronota XCVII Euro (8,5%)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</row>
        <row r="181">
          <cell r="A181" t="str">
            <v>EL/EUR-98</v>
          </cell>
          <cell r="B181" t="str">
            <v>EXT</v>
          </cell>
          <cell r="C181" t="str">
            <v xml:space="preserve">    Euronota XCVIII  Euro (Euribor+400)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</row>
        <row r="182">
          <cell r="A182" t="str">
            <v>EL/JPY-99</v>
          </cell>
          <cell r="B182" t="str">
            <v>EXT</v>
          </cell>
          <cell r="C182" t="str">
            <v xml:space="preserve">    Euronota XCIX  Y (3,5%)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</row>
        <row r="183">
          <cell r="A183" t="str">
            <v>EL/EUR-100</v>
          </cell>
          <cell r="B183" t="str">
            <v>EXT</v>
          </cell>
          <cell r="C183" t="str">
            <v xml:space="preserve">    Euronota C Euro (8,5%)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0.97199999999999998</v>
          </cell>
          <cell r="AK183">
            <v>0.76900000000000002</v>
          </cell>
          <cell r="AL183">
            <v>4.6559999999999997</v>
          </cell>
          <cell r="AM183">
            <v>4.1310000000000002</v>
          </cell>
          <cell r="AN183">
            <v>0.215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</row>
        <row r="184">
          <cell r="A184" t="str">
            <v>EL/EUR-101</v>
          </cell>
          <cell r="B184" t="str">
            <v>EXT</v>
          </cell>
          <cell r="C184" t="str">
            <v xml:space="preserve">    Euronota CI Euro (7,3% cupon diferido)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</row>
        <row r="185">
          <cell r="A185" t="str">
            <v>EL/EUR-102</v>
          </cell>
          <cell r="B185" t="str">
            <v>EXT</v>
          </cell>
          <cell r="C185" t="str">
            <v xml:space="preserve">    Euronota CII Euro (9,25%)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0.36899999999999999</v>
          </cell>
          <cell r="AL185">
            <v>0.35599999999999998</v>
          </cell>
          <cell r="AM185">
            <v>0.36900000000000005</v>
          </cell>
          <cell r="AN185">
            <v>0.35599999999999998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</row>
        <row r="186">
          <cell r="A186" t="str">
            <v>EL/EUR-103</v>
          </cell>
          <cell r="B186" t="str">
            <v>EXT</v>
          </cell>
          <cell r="C186" t="str">
            <v xml:space="preserve">    Euronota CIII Euro (9,75%)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</row>
        <row r="187">
          <cell r="A187" t="str">
            <v>EL/EUR-104</v>
          </cell>
          <cell r="B187" t="str">
            <v>EXT</v>
          </cell>
          <cell r="C187" t="str">
            <v xml:space="preserve">    Euronota CIV Euro (10%)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</row>
        <row r="188">
          <cell r="A188" t="str">
            <v>EL/JPY-105</v>
          </cell>
          <cell r="B188" t="str">
            <v>EXT</v>
          </cell>
          <cell r="C188" t="str">
            <v xml:space="preserve">    Euronota CV Y (5,4%)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</row>
        <row r="189">
          <cell r="A189" t="str">
            <v>EL/EUR-106</v>
          </cell>
          <cell r="B189" t="str">
            <v>EXT</v>
          </cell>
          <cell r="C189" t="str">
            <v xml:space="preserve">    Euronota CVI Euro (L3+510)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</row>
        <row r="190">
          <cell r="A190" t="str">
            <v>EL/EUR-107</v>
          </cell>
          <cell r="B190" t="str">
            <v>EXT</v>
          </cell>
          <cell r="C190" t="str">
            <v xml:space="preserve">    Euronota CVII Euro (10%)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16.385000000000002</v>
          </cell>
          <cell r="AL190">
            <v>0.39900000000000002</v>
          </cell>
          <cell r="AM190">
            <v>0.42899999999999999</v>
          </cell>
          <cell r="AN190">
            <v>0.81599999999999995</v>
          </cell>
          <cell r="AO190">
            <v>0.83799999999999997</v>
          </cell>
          <cell r="AP190">
            <v>2.2299283656000002</v>
          </cell>
          <cell r="AQ190">
            <v>0.77936499999999997</v>
          </cell>
          <cell r="AR190">
            <v>0.77936499999999997</v>
          </cell>
          <cell r="AS190">
            <v>0.74567944556540078</v>
          </cell>
          <cell r="AT190">
            <v>0</v>
          </cell>
          <cell r="AU190">
            <v>0</v>
          </cell>
          <cell r="AV190">
            <v>3.4952109083219853</v>
          </cell>
          <cell r="AW190">
            <v>3.1210499062676051</v>
          </cell>
          <cell r="AX190">
            <v>0.86918801914820942</v>
          </cell>
          <cell r="AY190">
            <v>0</v>
          </cell>
          <cell r="AZ190">
            <v>0.83799999999999997</v>
          </cell>
          <cell r="BA190">
            <v>0</v>
          </cell>
        </row>
        <row r="191">
          <cell r="A191" t="str">
            <v>EL/EUR-108</v>
          </cell>
          <cell r="B191" t="str">
            <v>EXT</v>
          </cell>
          <cell r="C191" t="str">
            <v xml:space="preserve">    Euronota CVIII Euro (10,25%)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25.051400209149882</v>
          </cell>
          <cell r="AL191">
            <v>25.218240115532563</v>
          </cell>
          <cell r="AM191">
            <v>23.393826587687528</v>
          </cell>
          <cell r="AN191">
            <v>26.673583384920637</v>
          </cell>
          <cell r="AO191">
            <v>23.80329077995291</v>
          </cell>
          <cell r="AP191">
            <v>20.957429999999999</v>
          </cell>
          <cell r="AQ191">
            <v>22.602197656755706</v>
          </cell>
          <cell r="AR191">
            <v>22.602197656755706</v>
          </cell>
          <cell r="AS191">
            <v>20.471883498552504</v>
          </cell>
          <cell r="AT191">
            <v>20.536757610316695</v>
          </cell>
          <cell r="AU191">
            <v>23.442613438735179</v>
          </cell>
          <cell r="AV191">
            <v>23.505356927396313</v>
          </cell>
          <cell r="AW191">
            <v>21.79654</v>
          </cell>
          <cell r="AX191">
            <v>21.30688</v>
          </cell>
          <cell r="AY191">
            <v>20.23273</v>
          </cell>
          <cell r="AZ191">
            <v>21.856441545219578</v>
          </cell>
          <cell r="BA191">
            <v>18.432399999999998</v>
          </cell>
        </row>
        <row r="192">
          <cell r="A192" t="str">
            <v>EL/EUR-109</v>
          </cell>
          <cell r="B192" t="str">
            <v>EXT</v>
          </cell>
          <cell r="C192" t="str">
            <v xml:space="preserve">    Euronota CIX Euro (8,125%)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</row>
        <row r="193">
          <cell r="A193" t="str">
            <v>EL/EUR-110</v>
          </cell>
          <cell r="B193" t="str">
            <v>EXT</v>
          </cell>
          <cell r="C193" t="str">
            <v xml:space="preserve">    Euronota CX Euro (9%)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</row>
        <row r="194">
          <cell r="A194" t="str">
            <v>EL/JPY-111</v>
          </cell>
          <cell r="B194" t="str">
            <v>EXT</v>
          </cell>
          <cell r="C194" t="str">
            <v xml:space="preserve">    Euronota CXI Y (5,125%)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</row>
        <row r="195">
          <cell r="A195" t="str">
            <v>EL/EUR-112</v>
          </cell>
          <cell r="B195" t="str">
            <v>EXT</v>
          </cell>
          <cell r="C195" t="str">
            <v xml:space="preserve">    Euronota CXII Euro (9%)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</row>
        <row r="196">
          <cell r="A196" t="str">
            <v>EL/EUR-113</v>
          </cell>
          <cell r="B196" t="str">
            <v>EXT</v>
          </cell>
          <cell r="C196" t="str">
            <v xml:space="preserve">    Euronota CXIII Euro (9,25%)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</row>
        <row r="197">
          <cell r="A197" t="str">
            <v>EL/EUR-114</v>
          </cell>
          <cell r="B197" t="str">
            <v>EXT</v>
          </cell>
          <cell r="C197" t="str">
            <v xml:space="preserve">    Euronota CXIV Euro (10%)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0.51121199999999989</v>
          </cell>
          <cell r="AN197">
            <v>3.8241840000000002</v>
          </cell>
          <cell r="AO197">
            <v>3.61734196448</v>
          </cell>
          <cell r="AP197">
            <v>3.4688159999999999</v>
          </cell>
          <cell r="AQ197">
            <v>3.7410599757910705</v>
          </cell>
          <cell r="AR197">
            <v>3.7410599757910705</v>
          </cell>
          <cell r="AS197">
            <v>0.50881656285639087</v>
          </cell>
          <cell r="AT197">
            <v>0.50881656285639087</v>
          </cell>
          <cell r="AU197">
            <v>0.58695999999999993</v>
          </cell>
          <cell r="AV197">
            <v>0.58875799999999989</v>
          </cell>
          <cell r="AW197">
            <v>0.55691599999999997</v>
          </cell>
          <cell r="AX197">
            <v>0.53267199999999992</v>
          </cell>
          <cell r="AY197">
            <v>0.50396200000000002</v>
          </cell>
          <cell r="AZ197">
            <v>0.49769799999999997</v>
          </cell>
          <cell r="BA197">
            <v>0.46080999999999994</v>
          </cell>
        </row>
        <row r="198">
          <cell r="A198" t="str">
            <v>EL/JPY-115</v>
          </cell>
          <cell r="B198" t="str">
            <v>EXT</v>
          </cell>
          <cell r="C198" t="str">
            <v xml:space="preserve">    Euronota CXV Y (4,85%) Samurai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</row>
        <row r="199">
          <cell r="A199" t="str">
            <v>EL/EUR-116</v>
          </cell>
          <cell r="B199" t="str">
            <v>EXT</v>
          </cell>
          <cell r="C199" t="str">
            <v xml:space="preserve">    Euronota CXVI Euro (10%)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</row>
        <row r="200">
          <cell r="C200" t="str">
            <v>Bono Argentino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</row>
        <row r="201">
          <cell r="A201" t="str">
            <v>BOARDOM</v>
          </cell>
          <cell r="B201" t="str">
            <v>DOM</v>
          </cell>
          <cell r="C201" t="str">
            <v xml:space="preserve">    Tramo Domestico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</row>
        <row r="202">
          <cell r="A202" t="str">
            <v>BOARINT</v>
          </cell>
          <cell r="B202" t="str">
            <v>EXT</v>
          </cell>
          <cell r="C202" t="str">
            <v xml:space="preserve">    Tramo Internacional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</row>
        <row r="203">
          <cell r="A203" t="str">
            <v>LETR</v>
          </cell>
          <cell r="B203" t="str">
            <v>DOM</v>
          </cell>
          <cell r="C203" t="str">
            <v>Letras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</row>
        <row r="204">
          <cell r="A204" t="str">
            <v>LE$</v>
          </cell>
          <cell r="B204" t="str">
            <v>DOM</v>
          </cell>
          <cell r="C204" t="str">
            <v>Letes $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</row>
        <row r="205">
          <cell r="A205" t="str">
            <v>LEU$</v>
          </cell>
          <cell r="B205" t="str">
            <v>DOM</v>
          </cell>
          <cell r="C205" t="str">
            <v>Letes u$s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</row>
        <row r="206">
          <cell r="C206" t="str">
            <v>Bontes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</row>
        <row r="207">
          <cell r="A207" t="str">
            <v>BT98</v>
          </cell>
          <cell r="B207" t="str">
            <v>DOM</v>
          </cell>
          <cell r="C207" t="str">
            <v xml:space="preserve">     Venc. dic/98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</row>
        <row r="208">
          <cell r="A208" t="str">
            <v>BT01</v>
          </cell>
          <cell r="B208" t="str">
            <v>DOM</v>
          </cell>
          <cell r="C208" t="str">
            <v xml:space="preserve">     Venc. May./2001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</row>
        <row r="209">
          <cell r="A209" t="str">
            <v>BT02</v>
          </cell>
          <cell r="B209" t="str">
            <v>DOM</v>
          </cell>
          <cell r="C209" t="str">
            <v xml:space="preserve">     Venc. May/2002 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</row>
        <row r="210">
          <cell r="A210" t="str">
            <v>BT03</v>
          </cell>
          <cell r="B210" t="str">
            <v>DOM</v>
          </cell>
          <cell r="C210" t="str">
            <v xml:space="preserve">     Venc. May./2003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</row>
        <row r="211">
          <cell r="A211" t="str">
            <v>BT03Flot</v>
          </cell>
          <cell r="B211" t="str">
            <v>DOM</v>
          </cell>
          <cell r="C211" t="str">
            <v xml:space="preserve">     Venc. Jul./2003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</row>
        <row r="212">
          <cell r="A212" t="str">
            <v>BT04</v>
          </cell>
          <cell r="B212" t="str">
            <v>DOM</v>
          </cell>
          <cell r="C212" t="str">
            <v xml:space="preserve">     Venc. May./2004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</row>
        <row r="213">
          <cell r="A213" t="str">
            <v>BT05</v>
          </cell>
          <cell r="B213" t="str">
            <v>DOM</v>
          </cell>
          <cell r="C213" t="str">
            <v xml:space="preserve">     Venc. May./2005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</row>
        <row r="214">
          <cell r="A214" t="str">
            <v>BT06</v>
          </cell>
          <cell r="B214" t="str">
            <v>DOM</v>
          </cell>
          <cell r="C214" t="str">
            <v xml:space="preserve">     Venc. May./2006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</row>
        <row r="215">
          <cell r="A215" t="str">
            <v>BT27</v>
          </cell>
          <cell r="B215" t="str">
            <v>DOM</v>
          </cell>
          <cell r="C215" t="str">
            <v xml:space="preserve">     Venc. Jul./2027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</row>
        <row r="216">
          <cell r="A216" t="str">
            <v>BTVA$</v>
          </cell>
          <cell r="B216" t="str">
            <v>DOM</v>
          </cell>
          <cell r="C216" t="str">
            <v>Bono Creadores de Mercado $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</row>
        <row r="217">
          <cell r="A217" t="str">
            <v>BTVAU$</v>
          </cell>
          <cell r="B217" t="str">
            <v>DOM</v>
          </cell>
          <cell r="C217" t="str">
            <v>Bono Creadores de Mercado u$s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</row>
        <row r="218">
          <cell r="A218" t="str">
            <v>BT2006</v>
          </cell>
          <cell r="B218" t="str">
            <v>DOM</v>
          </cell>
          <cell r="C218" t="str">
            <v>Bono 2006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</row>
        <row r="219">
          <cell r="A219" t="str">
            <v>BPAGARE</v>
          </cell>
          <cell r="B219" t="str">
            <v>DOM</v>
          </cell>
          <cell r="C219" t="str">
            <v>Bono Pagaré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</row>
        <row r="220">
          <cell r="C220" t="str">
            <v>Otros</v>
          </cell>
          <cell r="X220">
            <v>2</v>
          </cell>
          <cell r="Y220">
            <v>2.016</v>
          </cell>
          <cell r="Z220">
            <v>1.6867346938775512</v>
          </cell>
          <cell r="AA220">
            <v>1.731958762886598</v>
          </cell>
          <cell r="AB220">
            <v>2.2105263157894739</v>
          </cell>
          <cell r="AC220">
            <v>1.4168421052631581</v>
          </cell>
          <cell r="AD220">
            <v>1.0442105263157895</v>
          </cell>
          <cell r="AE220">
            <v>1.0621052631578947</v>
          </cell>
          <cell r="AF220">
            <v>0.73684210526315785</v>
          </cell>
          <cell r="AG220">
            <v>0.77777777777777768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</row>
        <row r="221">
          <cell r="A221" t="str">
            <v>NMB</v>
          </cell>
          <cell r="B221" t="str">
            <v>EXT</v>
          </cell>
          <cell r="C221" t="str">
            <v xml:space="preserve">   BONOS DINERO NUEVO </v>
          </cell>
          <cell r="X221">
            <v>2</v>
          </cell>
          <cell r="Y221">
            <v>2.016</v>
          </cell>
          <cell r="Z221">
            <v>1.6867346938775512</v>
          </cell>
          <cell r="AA221">
            <v>1.731958762886598</v>
          </cell>
          <cell r="AB221">
            <v>2.2105263157894739</v>
          </cell>
          <cell r="AC221">
            <v>1.4168421052631581</v>
          </cell>
          <cell r="AD221">
            <v>1.0442105263157895</v>
          </cell>
          <cell r="AE221">
            <v>1.0621052631578947</v>
          </cell>
          <cell r="AF221">
            <v>0.73684210526315785</v>
          </cell>
          <cell r="AG221">
            <v>0.77777777777777768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</row>
        <row r="222">
          <cell r="A222" t="str">
            <v>API</v>
          </cell>
          <cell r="B222" t="str">
            <v>EXT</v>
          </cell>
          <cell r="C222" t="str">
            <v xml:space="preserve">   A.P.I.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</row>
        <row r="223">
          <cell r="A223" t="str">
            <v>FERRO</v>
          </cell>
          <cell r="B223" t="str">
            <v>DOM</v>
          </cell>
          <cell r="C223" t="str">
            <v xml:space="preserve">   Ferrobonos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</row>
        <row r="224">
          <cell r="AZ224">
            <v>15451.014050969412</v>
          </cell>
          <cell r="BA224">
            <v>15451.014050969412</v>
          </cell>
        </row>
        <row r="225">
          <cell r="C225" t="str">
            <v>Préstamos Garantizados</v>
          </cell>
          <cell r="AS225">
            <v>21707.204961887135</v>
          </cell>
          <cell r="AT225">
            <v>11250.096999506586</v>
          </cell>
          <cell r="AU225">
            <v>10213.152791019265</v>
          </cell>
          <cell r="AV225">
            <v>11317.320366909486</v>
          </cell>
          <cell r="AW225">
            <v>12487.729603587304</v>
          </cell>
          <cell r="AX225">
            <v>15175.454841586747</v>
          </cell>
          <cell r="AY225">
            <v>15685.302505822779</v>
          </cell>
          <cell r="AZ225">
            <v>15044.58821646314</v>
          </cell>
          <cell r="BA225">
            <v>4560.2814794137985</v>
          </cell>
        </row>
        <row r="226">
          <cell r="AS226">
            <v>-187.54597746329819</v>
          </cell>
          <cell r="AT226">
            <v>-94.894384334825645</v>
          </cell>
          <cell r="AU226">
            <v>-88.949783505306641</v>
          </cell>
          <cell r="AV226">
            <v>-100.2447462603759</v>
          </cell>
          <cell r="AW226">
            <v>-114.5505848521334</v>
          </cell>
        </row>
        <row r="227">
          <cell r="A227" t="str">
            <v>P FRB</v>
          </cell>
          <cell r="AS227">
            <v>329.20610116704125</v>
          </cell>
          <cell r="AT227">
            <v>167.61693614154368</v>
          </cell>
          <cell r="AU227">
            <v>146.31424122948951</v>
          </cell>
          <cell r="AV227">
            <v>162.74714724287531</v>
          </cell>
          <cell r="AW227">
            <v>183.909766597269</v>
          </cell>
          <cell r="AX227">
            <v>222.80663380199948</v>
          </cell>
          <cell r="AY227">
            <v>229.53428588586166</v>
          </cell>
          <cell r="AZ227">
            <v>221.56523205362629</v>
          </cell>
          <cell r="BA227">
            <v>217.30347783405014</v>
          </cell>
        </row>
        <row r="228">
          <cell r="A228" t="str">
            <v>P BG01/03</v>
          </cell>
          <cell r="AS228">
            <v>7.111667342231546</v>
          </cell>
          <cell r="AT228">
            <v>3.5959927449161362</v>
          </cell>
          <cell r="AU228">
            <v>3.0886832178746375</v>
          </cell>
          <cell r="AV228">
            <v>3.4352847531553028</v>
          </cell>
          <cell r="AW228">
            <v>4.4275971712157336</v>
          </cell>
          <cell r="AX228">
            <v>5.2914488409750042</v>
          </cell>
          <cell r="AY228">
            <v>5.4886880805318468</v>
          </cell>
          <cell r="AZ228">
            <v>5.3341462654814817</v>
          </cell>
          <cell r="BA228">
            <v>0</v>
          </cell>
        </row>
        <row r="229">
          <cell r="A229" t="str">
            <v>P BG04/06</v>
          </cell>
          <cell r="AS229">
            <v>20.545870512453458</v>
          </cell>
          <cell r="AT229">
            <v>10.410019773067914</v>
          </cell>
          <cell r="AU229">
            <v>9.0758645474284343</v>
          </cell>
          <cell r="AV229">
            <v>10.095586413842504</v>
          </cell>
          <cell r="AW229">
            <v>11.079115957934045</v>
          </cell>
          <cell r="AX229">
            <v>13.599839890692227</v>
          </cell>
          <cell r="AY229">
            <v>14.124778162731596</v>
          </cell>
          <cell r="AZ229">
            <v>13.347561380707788</v>
          </cell>
          <cell r="BA229">
            <v>5.8189855956630092</v>
          </cell>
        </row>
        <row r="230">
          <cell r="A230" t="str">
            <v>P BG05/17</v>
          </cell>
          <cell r="AS230">
            <v>241.62352287975813</v>
          </cell>
          <cell r="AT230">
            <v>121.31776814556481</v>
          </cell>
          <cell r="AU230">
            <v>104.01187031076563</v>
          </cell>
          <cell r="AV230">
            <v>115.69815958582588</v>
          </cell>
          <cell r="AW230">
            <v>130.65737450592195</v>
          </cell>
          <cell r="AX230">
            <v>155.05136497572457</v>
          </cell>
          <cell r="AY230">
            <v>160.1951182507654</v>
          </cell>
          <cell r="AZ230">
            <v>157.40942983912217</v>
          </cell>
          <cell r="BA230">
            <v>23.523893553746205</v>
          </cell>
        </row>
        <row r="231">
          <cell r="A231" t="str">
            <v>P BG06/27</v>
          </cell>
          <cell r="AS231">
            <v>290.97647207696474</v>
          </cell>
          <cell r="AT231">
            <v>147.23317321732685</v>
          </cell>
          <cell r="AU231">
            <v>127.75207761858694</v>
          </cell>
          <cell r="AV231">
            <v>142.10570600811729</v>
          </cell>
          <cell r="AW231">
            <v>160.3757141677273</v>
          </cell>
          <cell r="AX231">
            <v>192.07704599667431</v>
          </cell>
          <cell r="AY231">
            <v>198.86711999090414</v>
          </cell>
          <cell r="AZ231">
            <v>193.2125899716421</v>
          </cell>
          <cell r="BA231">
            <v>55.566331324940577</v>
          </cell>
        </row>
        <row r="232">
          <cell r="A232" t="str">
            <v>P BG07/05</v>
          </cell>
          <cell r="AS232">
            <v>43.219757571332792</v>
          </cell>
          <cell r="AT232">
            <v>21.901485426261296</v>
          </cell>
          <cell r="AU232">
            <v>19.425412164451867</v>
          </cell>
          <cell r="AV232">
            <v>21.588731620988931</v>
          </cell>
          <cell r="AW232">
            <v>24.365511641333239</v>
          </cell>
          <cell r="AX232">
            <v>29.575480328449061</v>
          </cell>
          <cell r="AY232">
            <v>30.406633721655325</v>
          </cell>
          <cell r="AZ232">
            <v>29.354342299499706</v>
          </cell>
          <cell r="BA232">
            <v>22.548597260219644</v>
          </cell>
        </row>
        <row r="233">
          <cell r="A233" t="str">
            <v>P BG08/19</v>
          </cell>
          <cell r="AS233">
            <v>67.298413827669236</v>
          </cell>
          <cell r="AT233">
            <v>34.098831985679595</v>
          </cell>
          <cell r="AU233">
            <v>30.612352953672392</v>
          </cell>
          <cell r="AV233">
            <v>33.9137143433964</v>
          </cell>
          <cell r="AW233">
            <v>38.341821386890068</v>
          </cell>
          <cell r="AX233">
            <v>46.00204809450517</v>
          </cell>
          <cell r="AY233">
            <v>47.642163286772416</v>
          </cell>
          <cell r="AZ233">
            <v>46.192296962390579</v>
          </cell>
          <cell r="BA233">
            <v>17.9853243414255</v>
          </cell>
        </row>
        <row r="234">
          <cell r="A234" t="str">
            <v>P BG09/09</v>
          </cell>
          <cell r="AS234">
            <v>115.281403558761</v>
          </cell>
          <cell r="AT234">
            <v>58.170117907495744</v>
          </cell>
          <cell r="AU234">
            <v>49.83541658148043</v>
          </cell>
          <cell r="AV234">
            <v>55.432332399840448</v>
          </cell>
          <cell r="AW234">
            <v>62.614454501330762</v>
          </cell>
          <cell r="AX234">
            <v>74.93022782579024</v>
          </cell>
          <cell r="AY234">
            <v>77.683148399041812</v>
          </cell>
          <cell r="AZ234">
            <v>75.434743886541298</v>
          </cell>
          <cell r="BA234">
            <v>70.996084974333428</v>
          </cell>
        </row>
        <row r="235">
          <cell r="A235" t="str">
            <v>P BG10/20</v>
          </cell>
          <cell r="AS235">
            <v>26.131844331412534</v>
          </cell>
          <cell r="AT235">
            <v>13.249678615533968</v>
          </cell>
          <cell r="AU235">
            <v>11.769283224746649</v>
          </cell>
          <cell r="AV235">
            <v>10.941625068168603</v>
          </cell>
          <cell r="AW235">
            <v>12.644063535955224</v>
          </cell>
          <cell r="AX235">
            <v>15.548980437875842</v>
          </cell>
          <cell r="AY235">
            <v>16.201128168688047</v>
          </cell>
          <cell r="AZ235">
            <v>15.232931471113698</v>
          </cell>
          <cell r="BA235">
            <v>11.125084926296827</v>
          </cell>
        </row>
        <row r="236">
          <cell r="A236" t="str">
            <v>P BG11/10</v>
          </cell>
          <cell r="AS236">
            <v>65.730490185337658</v>
          </cell>
          <cell r="AT236">
            <v>33.23500653564659</v>
          </cell>
          <cell r="AU236">
            <v>29.057164767329585</v>
          </cell>
          <cell r="AV236">
            <v>22.120892456289859</v>
          </cell>
          <cell r="AW236">
            <v>26.324040100889157</v>
          </cell>
          <cell r="AX236">
            <v>33.597530865888643</v>
          </cell>
          <cell r="AY236">
            <v>35.258604555328944</v>
          </cell>
          <cell r="AZ236">
            <v>31.713878830125601</v>
          </cell>
          <cell r="BA236">
            <v>26.855021179741591</v>
          </cell>
        </row>
        <row r="237">
          <cell r="A237" t="str">
            <v>P BG12/15</v>
          </cell>
          <cell r="AS237">
            <v>209.59132422257417</v>
          </cell>
          <cell r="AT237">
            <v>105.85925799324761</v>
          </cell>
          <cell r="AU237">
            <v>93.665022554183722</v>
          </cell>
          <cell r="AV237">
            <v>96.054788209515237</v>
          </cell>
          <cell r="AW237">
            <v>109.60352655633439</v>
          </cell>
          <cell r="AX237">
            <v>132.88431968851035</v>
          </cell>
          <cell r="AY237">
            <v>137.97964946635335</v>
          </cell>
          <cell r="AZ237">
            <v>132.04481330525832</v>
          </cell>
          <cell r="BA237">
            <v>62.246508487016953</v>
          </cell>
        </row>
        <row r="238">
          <cell r="A238" t="str">
            <v>P BG13/30</v>
          </cell>
          <cell r="AS238">
            <v>115.58493708340228</v>
          </cell>
          <cell r="AT238">
            <v>58.658368405925515</v>
          </cell>
          <cell r="AU238">
            <v>51.89858667448064</v>
          </cell>
          <cell r="AV238">
            <v>57.766570136711124</v>
          </cell>
          <cell r="AW238">
            <v>65.273752192791889</v>
          </cell>
          <cell r="AX238">
            <v>78.348747150271151</v>
          </cell>
          <cell r="AY238">
            <v>81.086463169017222</v>
          </cell>
          <cell r="AZ238">
            <v>78.638531923522081</v>
          </cell>
          <cell r="BA238">
            <v>53.239271660566523</v>
          </cell>
        </row>
        <row r="239">
          <cell r="A239" t="str">
            <v>P BG14/31</v>
          </cell>
          <cell r="AS239">
            <v>39.764026443918546</v>
          </cell>
          <cell r="AT239">
            <v>38.095269985591131</v>
          </cell>
          <cell r="AU239">
            <v>12.814905722203662</v>
          </cell>
          <cell r="AV239">
            <v>14.259628839073388</v>
          </cell>
          <cell r="AW239">
            <v>16.113317636082353</v>
          </cell>
          <cell r="AX239">
            <v>19.377563675436718</v>
          </cell>
          <cell r="AY239">
            <v>20.036211134991508</v>
          </cell>
          <cell r="AZ239">
            <v>19.412514230472581</v>
          </cell>
          <cell r="BA239">
            <v>10.136575681006942</v>
          </cell>
        </row>
        <row r="240">
          <cell r="A240" t="str">
            <v>P BG15/12</v>
          </cell>
          <cell r="AS240">
            <v>90.874797124574613</v>
          </cell>
          <cell r="AT240">
            <v>45.802418013572506</v>
          </cell>
          <cell r="AU240">
            <v>39.38668762458127</v>
          </cell>
          <cell r="AV240">
            <v>43.811992388278526</v>
          </cell>
          <cell r="AW240">
            <v>49.509315738420412</v>
          </cell>
          <cell r="AX240">
            <v>58.27887316280426</v>
          </cell>
          <cell r="AY240">
            <v>60.916565861392215</v>
          </cell>
          <cell r="AZ240">
            <v>59.646332184308612</v>
          </cell>
          <cell r="BA240">
            <v>50.062975533875296</v>
          </cell>
        </row>
        <row r="241">
          <cell r="A241" t="str">
            <v>P BG16/08$</v>
          </cell>
          <cell r="AS241">
            <v>326.51313522488311</v>
          </cell>
          <cell r="AT241">
            <v>118.72437748577791</v>
          </cell>
          <cell r="AU241">
            <v>122.29427734073118</v>
          </cell>
          <cell r="AV241">
            <v>136.14249271272843</v>
          </cell>
          <cell r="AW241">
            <v>153.83248060634455</v>
          </cell>
          <cell r="AX241">
            <v>186.18736822649007</v>
          </cell>
          <cell r="AY241">
            <v>191.88840749709419</v>
          </cell>
          <cell r="AZ241">
            <v>185.32963144675011</v>
          </cell>
          <cell r="BA241">
            <v>101.59398316822767</v>
          </cell>
        </row>
        <row r="242">
          <cell r="A242" t="str">
            <v>P BG17/08</v>
          </cell>
          <cell r="AS242">
            <v>5998.4033129094487</v>
          </cell>
          <cell r="AT242">
            <v>3190.8031311476325</v>
          </cell>
          <cell r="AU242">
            <v>2819.2875886282432</v>
          </cell>
          <cell r="AV242">
            <v>3134.6448172960377</v>
          </cell>
          <cell r="AW242">
            <v>3545.1305724671888</v>
          </cell>
          <cell r="AX242">
            <v>4270.8416276082908</v>
          </cell>
          <cell r="AY242">
            <v>4412.244809030336</v>
          </cell>
          <cell r="AZ242">
            <v>4270.994914963705</v>
          </cell>
          <cell r="BA242">
            <v>2916.3417184015489</v>
          </cell>
        </row>
        <row r="243">
          <cell r="A243" t="str">
            <v>P BG18/18</v>
          </cell>
          <cell r="AS243">
            <v>5024.9497444424724</v>
          </cell>
          <cell r="AT243">
            <v>2709.4509436019966</v>
          </cell>
          <cell r="AU243">
            <v>2478.0485861434208</v>
          </cell>
          <cell r="AV243">
            <v>2751.1123464190127</v>
          </cell>
          <cell r="AW243">
            <v>2912.7477273434756</v>
          </cell>
          <cell r="AX243">
            <v>3560.2248189393654</v>
          </cell>
          <cell r="AY243">
            <v>3678.6816984319235</v>
          </cell>
          <cell r="AZ243">
            <v>3509.1318860502174</v>
          </cell>
          <cell r="BA243">
            <v>618.09828150322323</v>
          </cell>
        </row>
        <row r="244">
          <cell r="A244" t="str">
            <v>P BG19/31</v>
          </cell>
          <cell r="AS244">
            <v>8455.0268997757848</v>
          </cell>
          <cell r="AT244">
            <v>4260.139614785161</v>
          </cell>
          <cell r="AU244">
            <v>3950.8586158806629</v>
          </cell>
          <cell r="AV244">
            <v>4384.381178507303</v>
          </cell>
          <cell r="AW244">
            <v>4845.4359756150952</v>
          </cell>
          <cell r="AX244">
            <v>5921.223438500906</v>
          </cell>
          <cell r="AY244">
            <v>6121.961915792599</v>
          </cell>
          <cell r="AZ244">
            <v>5837.5374304568877</v>
          </cell>
          <cell r="BA244">
            <v>203.63319561019807</v>
          </cell>
        </row>
        <row r="245">
          <cell r="A245" t="str">
            <v>P EL/ARP-61</v>
          </cell>
          <cell r="AS245">
            <v>65.389026747660012</v>
          </cell>
          <cell r="AT245">
            <v>23.605237787319947</v>
          </cell>
          <cell r="AU245">
            <v>22.452676326582356</v>
          </cell>
          <cell r="AV245">
            <v>21.894969013225978</v>
          </cell>
          <cell r="AW245">
            <v>24.831378303553528</v>
          </cell>
          <cell r="AX245">
            <v>30.193473857361155</v>
          </cell>
          <cell r="AY245">
            <v>31.143971156140829</v>
          </cell>
          <cell r="AZ245">
            <v>29.67863022632319</v>
          </cell>
          <cell r="BA245">
            <v>29.899487692044737</v>
          </cell>
        </row>
        <row r="246">
          <cell r="A246" t="str">
            <v>P EL/ARP-68</v>
          </cell>
          <cell r="AS246">
            <v>5.7475833314519482</v>
          </cell>
          <cell r="AT246">
            <v>1.9981261081989625</v>
          </cell>
          <cell r="AU246">
            <v>14.842198274363893</v>
          </cell>
          <cell r="AV246">
            <v>13.897820004128917</v>
          </cell>
          <cell r="AW246">
            <v>14.148384199058825</v>
          </cell>
          <cell r="AX246">
            <v>14.743555669510791</v>
          </cell>
          <cell r="AY246">
            <v>14.757835869844424</v>
          </cell>
          <cell r="AZ246">
            <v>13.991206034167334</v>
          </cell>
          <cell r="BA246">
            <v>14.095323450757318</v>
          </cell>
        </row>
        <row r="247">
          <cell r="A247" t="str">
            <v>P EL/USD-74</v>
          </cell>
          <cell r="AS247">
            <v>17.6863685</v>
          </cell>
          <cell r="AT247">
            <v>9.0549068596165423</v>
          </cell>
          <cell r="AU247">
            <v>8.1929111568700232</v>
          </cell>
          <cell r="AV247">
            <v>9.1134284929970093</v>
          </cell>
          <cell r="AW247">
            <v>10.298541201244706</v>
          </cell>
          <cell r="AX247">
            <v>12.221588699226244</v>
          </cell>
          <cell r="AY247">
            <v>12.722251200004234</v>
          </cell>
          <cell r="AZ247">
            <v>0</v>
          </cell>
          <cell r="BA247">
            <v>0</v>
          </cell>
        </row>
        <row r="248">
          <cell r="A248" t="str">
            <v>P EL/USD-79</v>
          </cell>
          <cell r="AS248">
            <v>145.241270128</v>
          </cell>
          <cell r="AT248">
            <v>74.359310854653202</v>
          </cell>
          <cell r="AU248">
            <v>66.099689127921664</v>
          </cell>
          <cell r="AV248">
            <v>73.526342315029012</v>
          </cell>
          <cell r="AW248">
            <v>83.08772772376453</v>
          </cell>
          <cell r="AX248">
            <v>98.89463251320042</v>
          </cell>
          <cell r="AY248">
            <v>102.79218243686547</v>
          </cell>
          <cell r="AZ248">
            <v>45.293679604002605</v>
          </cell>
          <cell r="BA248">
            <v>45.630738532068335</v>
          </cell>
        </row>
        <row r="249">
          <cell r="A249" t="str">
            <v>P EL/USD-91</v>
          </cell>
          <cell r="AS249">
            <v>5.3069924999999998</v>
          </cell>
          <cell r="AT249">
            <v>2.717025984852885</v>
          </cell>
          <cell r="AU249">
            <v>2.3686789491942224</v>
          </cell>
          <cell r="AV249">
            <v>2.6348126829433047</v>
          </cell>
          <cell r="AW249">
            <v>2.9774444374808833</v>
          </cell>
          <cell r="AX249">
            <v>3.5542328367986054</v>
          </cell>
          <cell r="AY249">
            <v>3.6888762739344698</v>
          </cell>
          <cell r="AZ249">
            <v>3.5541698760124909</v>
          </cell>
          <cell r="BA249">
            <v>3.5806187028476244</v>
          </cell>
        </row>
        <row r="251">
          <cell r="A251" t="str">
            <v>TITULOS GOBIERNO PROVINCIAL Y PMOS GDOS</v>
          </cell>
        </row>
        <row r="252">
          <cell r="A252" t="str">
            <v>TITULOS GOB. PROVINCIAL EMITIDOS EN EL EXTERIOR</v>
          </cell>
        </row>
        <row r="253">
          <cell r="AK253">
            <v>515.38079685573848</v>
          </cell>
          <cell r="AL253">
            <v>561.02758677025759</v>
          </cell>
          <cell r="AM253">
            <v>802.51744070741472</v>
          </cell>
          <cell r="AN253">
            <v>825.51931213642445</v>
          </cell>
          <cell r="AO253">
            <v>792.37860580210599</v>
          </cell>
          <cell r="AP253">
            <v>800.11608370955105</v>
          </cell>
          <cell r="AQ253">
            <v>810.99464355436419</v>
          </cell>
          <cell r="AR253">
            <v>810.99464355436419</v>
          </cell>
          <cell r="AS253">
            <v>835.31673860220019</v>
          </cell>
          <cell r="AT253">
            <v>753.30384384981915</v>
          </cell>
          <cell r="AU253">
            <v>772.62869933388833</v>
          </cell>
          <cell r="AV253">
            <v>768.79646464817404</v>
          </cell>
          <cell r="AW253">
            <v>736.33662184935838</v>
          </cell>
          <cell r="AX253">
            <v>716.20810496364413</v>
          </cell>
          <cell r="AY253">
            <v>701.36865915194494</v>
          </cell>
          <cell r="AZ253">
            <v>542.03423586623069</v>
          </cell>
          <cell r="BA253">
            <v>528.73486344349578</v>
          </cell>
        </row>
        <row r="254">
          <cell r="A254" t="str">
            <v>GPTdF04-Albatros</v>
          </cell>
          <cell r="B254" t="str">
            <v>EXT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9.0269999999999992</v>
          </cell>
          <cell r="AC254">
            <v>9.0269999999999992</v>
          </cell>
          <cell r="AD254">
            <v>12.614000000000001</v>
          </cell>
          <cell r="AE254">
            <v>14.414</v>
          </cell>
          <cell r="AF254">
            <v>14.966299999999999</v>
          </cell>
          <cell r="AG254">
            <v>14.687099999999999</v>
          </cell>
          <cell r="AH254">
            <v>13.871149999999998</v>
          </cell>
          <cell r="AI254">
            <v>13.055199999999999</v>
          </cell>
          <cell r="AJ254">
            <v>12.239249999999998</v>
          </cell>
          <cell r="AK254">
            <v>11.419099999999998</v>
          </cell>
          <cell r="AL254">
            <v>10.603449999999997</v>
          </cell>
          <cell r="AM254">
            <v>9.9564000000000004</v>
          </cell>
          <cell r="AN254">
            <v>9.1360500000000009</v>
          </cell>
          <cell r="AO254">
            <v>8.3179999999999996</v>
          </cell>
          <cell r="AP254">
            <v>7.4861999999999993</v>
          </cell>
          <cell r="AQ254">
            <v>6.6543999999999981</v>
          </cell>
          <cell r="AR254">
            <v>6.6543999999999981</v>
          </cell>
          <cell r="AS254">
            <v>5.8225999999999996</v>
          </cell>
          <cell r="AT254">
            <v>4.9907999999999983</v>
          </cell>
          <cell r="AU254">
            <v>4.1589999999999998</v>
          </cell>
          <cell r="AV254">
            <v>3.327199999999999</v>
          </cell>
          <cell r="AW254">
            <v>2.4953999999999983</v>
          </cell>
          <cell r="AX254">
            <v>1.6635999999999995</v>
          </cell>
          <cell r="AY254">
            <v>0.83179999999999887</v>
          </cell>
          <cell r="AZ254">
            <v>0.83179999999999887</v>
          </cell>
          <cell r="BA254">
            <v>0</v>
          </cell>
        </row>
        <row r="255">
          <cell r="A255" t="str">
            <v>GPM02</v>
          </cell>
          <cell r="B255" t="str">
            <v>EXT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7.43</v>
          </cell>
          <cell r="AB255">
            <v>7.18</v>
          </cell>
          <cell r="AC255">
            <v>6.68</v>
          </cell>
          <cell r="AD255">
            <v>6.68</v>
          </cell>
          <cell r="AE255">
            <v>6.68</v>
          </cell>
          <cell r="AF255">
            <v>6.73</v>
          </cell>
          <cell r="AG255">
            <v>7.8049999999999997</v>
          </cell>
          <cell r="AH255">
            <v>7.8049999999999997</v>
          </cell>
          <cell r="AI255">
            <v>7.8049999999999997</v>
          </cell>
          <cell r="AJ255">
            <v>7.8049999999999997</v>
          </cell>
          <cell r="AK255">
            <v>9.2050000000000001</v>
          </cell>
          <cell r="AL255">
            <v>11.055</v>
          </cell>
          <cell r="AM255">
            <v>8.1199999999999992</v>
          </cell>
          <cell r="AN255">
            <v>8.1199999999999992</v>
          </cell>
          <cell r="AO255">
            <v>9.1199999999999992</v>
          </cell>
          <cell r="AP255">
            <v>9.1199999999999992</v>
          </cell>
          <cell r="AQ255">
            <v>9.1199999999999992</v>
          </cell>
          <cell r="AR255">
            <v>9.1199999999999992</v>
          </cell>
          <cell r="AS255">
            <v>9.6199999999999992</v>
          </cell>
          <cell r="AT255">
            <v>9.6199999999999992</v>
          </cell>
          <cell r="AU255">
            <v>9.6199999999999992</v>
          </cell>
          <cell r="AV255">
            <v>9.6199999999999992</v>
          </cell>
          <cell r="AW255">
            <v>9.6199999999999992</v>
          </cell>
          <cell r="AX255">
            <v>9.6199999999999992</v>
          </cell>
          <cell r="AY255">
            <v>9.5739999999999998</v>
          </cell>
          <cell r="AZ255">
            <v>9.5739999999999998</v>
          </cell>
          <cell r="BA255">
            <v>9.3740000000000006</v>
          </cell>
        </row>
        <row r="256">
          <cell r="A256" t="str">
            <v>BGBX1</v>
          </cell>
          <cell r="B256" t="str">
            <v>EXT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25.315246465418419</v>
          </cell>
          <cell r="AL256">
            <v>21.393000000000001</v>
          </cell>
          <cell r="AM256">
            <v>19.831499999999998</v>
          </cell>
          <cell r="AN256">
            <v>21.08925</v>
          </cell>
          <cell r="AO256">
            <v>15.515559896666668</v>
          </cell>
          <cell r="AP256">
            <v>14.878499999999999</v>
          </cell>
          <cell r="AQ256">
            <v>16.046213131456796</v>
          </cell>
          <cell r="AR256">
            <v>16.046213131456796</v>
          </cell>
          <cell r="AS256">
            <v>15.48381436968155</v>
          </cell>
          <cell r="AT256">
            <v>15.48381436968155</v>
          </cell>
          <cell r="AU256">
            <v>17.861799999999999</v>
          </cell>
          <cell r="AV256">
            <v>17.916514999999997</v>
          </cell>
          <cell r="AW256">
            <v>16.94753</v>
          </cell>
          <cell r="AX256">
            <v>16.94753</v>
          </cell>
          <cell r="AY256">
            <v>15.336084999999999</v>
          </cell>
          <cell r="AZ256">
            <v>15.336084999999999</v>
          </cell>
          <cell r="BA256">
            <v>14.018157999999998</v>
          </cell>
        </row>
        <row r="257">
          <cell r="A257" t="str">
            <v>BAPF1</v>
          </cell>
          <cell r="B257" t="str">
            <v>EXT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34.89</v>
          </cell>
          <cell r="AA257">
            <v>35.43</v>
          </cell>
          <cell r="AB257">
            <v>30.44</v>
          </cell>
          <cell r="AC257">
            <v>28.29</v>
          </cell>
          <cell r="AD257">
            <v>28.29</v>
          </cell>
          <cell r="AE257">
            <v>28.29</v>
          </cell>
          <cell r="AF257">
            <v>30.29</v>
          </cell>
          <cell r="AG257">
            <v>32.01</v>
          </cell>
          <cell r="AH257">
            <v>33.46</v>
          </cell>
          <cell r="AI257">
            <v>37.46</v>
          </cell>
          <cell r="AJ257">
            <v>44.182000000000002</v>
          </cell>
          <cell r="AK257">
            <v>60.314999999999998</v>
          </cell>
          <cell r="AL257">
            <v>80.965000000000003</v>
          </cell>
          <cell r="AM257">
            <v>87.8</v>
          </cell>
          <cell r="AN257">
            <v>97.644999999999996</v>
          </cell>
          <cell r="AO257">
            <v>105.057</v>
          </cell>
          <cell r="AP257">
            <v>111.072</v>
          </cell>
          <cell r="AQ257">
            <v>116.82</v>
          </cell>
          <cell r="AR257">
            <v>116.82</v>
          </cell>
          <cell r="AS257">
            <v>118.898</v>
          </cell>
          <cell r="AT257">
            <v>118.898</v>
          </cell>
          <cell r="AU257">
            <v>118.898</v>
          </cell>
          <cell r="AV257">
            <v>118.898</v>
          </cell>
          <cell r="AW257">
            <v>118.898</v>
          </cell>
          <cell r="AX257">
            <v>118.898</v>
          </cell>
          <cell r="AY257">
            <v>117.398</v>
          </cell>
          <cell r="AZ257">
            <v>117.398</v>
          </cell>
          <cell r="BA257">
            <v>116.648</v>
          </cell>
        </row>
        <row r="258">
          <cell r="A258" t="str">
            <v>BAPF4</v>
          </cell>
          <cell r="B258" t="str">
            <v>EXT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5</v>
          </cell>
          <cell r="AD258">
            <v>3</v>
          </cell>
          <cell r="AE258">
            <v>3</v>
          </cell>
          <cell r="AF258">
            <v>3</v>
          </cell>
          <cell r="AG258">
            <v>3</v>
          </cell>
          <cell r="AH258">
            <v>3</v>
          </cell>
          <cell r="AI258">
            <v>4</v>
          </cell>
          <cell r="AJ258">
            <v>4.6529999999999996</v>
          </cell>
          <cell r="AK258">
            <v>4.1529999999999996</v>
          </cell>
          <cell r="AL258">
            <v>3.653</v>
          </cell>
          <cell r="AM258">
            <v>3.653</v>
          </cell>
          <cell r="AN258">
            <v>3.653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</row>
        <row r="259">
          <cell r="A259" t="str">
            <v>BAPX5</v>
          </cell>
          <cell r="B259" t="str">
            <v>EXT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17.218149</v>
          </cell>
          <cell r="AN259">
            <v>17.3728555</v>
          </cell>
          <cell r="AO259">
            <v>16.433194439126666</v>
          </cell>
          <cell r="AP259">
            <v>1.177527</v>
          </cell>
          <cell r="AQ259">
            <v>17.912158487029057</v>
          </cell>
          <cell r="AR259">
            <v>17.912158487029057</v>
          </cell>
          <cell r="AS259">
            <v>18.129660496534786</v>
          </cell>
          <cell r="AT259">
            <v>18.129660496534786</v>
          </cell>
          <cell r="AU259">
            <v>20.913992</v>
          </cell>
          <cell r="AV259">
            <v>20.978056599999999</v>
          </cell>
          <cell r="AW259">
            <v>0.12962700000000002</v>
          </cell>
          <cell r="AX259">
            <v>18.979654400000001</v>
          </cell>
          <cell r="AY259">
            <v>17.9566874</v>
          </cell>
          <cell r="AZ259">
            <v>17.9566874</v>
          </cell>
          <cell r="BA259">
            <v>16.419136999999996</v>
          </cell>
        </row>
        <row r="260">
          <cell r="A260" t="str">
            <v>BPB2D</v>
          </cell>
          <cell r="B260" t="str">
            <v>EXT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15</v>
          </cell>
          <cell r="U260">
            <v>15</v>
          </cell>
          <cell r="V260">
            <v>15</v>
          </cell>
          <cell r="W260">
            <v>15</v>
          </cell>
          <cell r="X260">
            <v>14.98</v>
          </cell>
          <cell r="Y260">
            <v>14.98</v>
          </cell>
          <cell r="Z260">
            <v>14.98</v>
          </cell>
          <cell r="AA260">
            <v>14.98</v>
          </cell>
          <cell r="AB260">
            <v>14.98</v>
          </cell>
          <cell r="AC260">
            <v>14.98</v>
          </cell>
          <cell r="AD260">
            <v>14.98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</row>
        <row r="261">
          <cell r="A261" t="str">
            <v>BPB3C</v>
          </cell>
          <cell r="B261" t="str">
            <v>EXT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5</v>
          </cell>
          <cell r="U261">
            <v>5</v>
          </cell>
          <cell r="V261">
            <v>5</v>
          </cell>
          <cell r="W261">
            <v>5</v>
          </cell>
          <cell r="X261">
            <v>8</v>
          </cell>
          <cell r="Y261">
            <v>8</v>
          </cell>
          <cell r="Z261">
            <v>8</v>
          </cell>
          <cell r="AA261">
            <v>3.25</v>
          </cell>
          <cell r="AB261">
            <v>2.0499999999999998</v>
          </cell>
          <cell r="AC261">
            <v>2.0499999999999998</v>
          </cell>
          <cell r="AD261">
            <v>2.0499999999999998</v>
          </cell>
          <cell r="AE261">
            <v>2.0499999999999998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</row>
        <row r="262">
          <cell r="A262" t="str">
            <v>BPBA1</v>
          </cell>
          <cell r="B262" t="str">
            <v>EXT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3.83</v>
          </cell>
          <cell r="U262">
            <v>3.83</v>
          </cell>
          <cell r="V262">
            <v>3.83</v>
          </cell>
          <cell r="W262">
            <v>3.83</v>
          </cell>
          <cell r="X262">
            <v>2.2200000000000002</v>
          </cell>
          <cell r="Y262">
            <v>2.2200000000000002</v>
          </cell>
          <cell r="Z262">
            <v>2.2200000000000002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</row>
        <row r="263">
          <cell r="A263" t="str">
            <v>GPBX7</v>
          </cell>
          <cell r="B263" t="str">
            <v>EXT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172.35</v>
          </cell>
          <cell r="AL263">
            <v>209.35</v>
          </cell>
          <cell r="AM263">
            <v>204.58</v>
          </cell>
          <cell r="AN263">
            <v>216.41800000000001</v>
          </cell>
          <cell r="AO263">
            <v>222.08099999999999</v>
          </cell>
          <cell r="AP263">
            <v>226.46100000000001</v>
          </cell>
          <cell r="AQ263">
            <v>230.71100000000001</v>
          </cell>
          <cell r="AR263">
            <v>230.71100000000001</v>
          </cell>
          <cell r="AS263">
            <v>255.63704993000002</v>
          </cell>
          <cell r="AT263">
            <v>255.63704993000002</v>
          </cell>
          <cell r="AU263">
            <v>255.63704993000002</v>
          </cell>
          <cell r="AV263">
            <v>255.63704993000002</v>
          </cell>
          <cell r="AW263">
            <v>253.15874100000002</v>
          </cell>
          <cell r="AX263">
            <v>253.15874100000002</v>
          </cell>
          <cell r="AY263">
            <v>252.558741</v>
          </cell>
          <cell r="AZ263">
            <v>252.558741</v>
          </cell>
          <cell r="BA263">
            <v>252.558741</v>
          </cell>
        </row>
        <row r="264">
          <cell r="A264" t="str">
            <v>GPM07-Aconcagua</v>
          </cell>
          <cell r="B264" t="str">
            <v>EXT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30.89</v>
          </cell>
          <cell r="X264">
            <v>32.909166666666671</v>
          </cell>
          <cell r="Y264">
            <v>31.606666666666662</v>
          </cell>
          <cell r="Z264">
            <v>30.17</v>
          </cell>
          <cell r="AA264">
            <v>15.033333333333333</v>
          </cell>
          <cell r="AB264">
            <v>14.281666666666668</v>
          </cell>
          <cell r="AC264">
            <v>13.53</v>
          </cell>
          <cell r="AD264">
            <v>13.130375000000001</v>
          </cell>
          <cell r="AE264">
            <v>13.691333333333334</v>
          </cell>
          <cell r="AF264">
            <v>13.535625</v>
          </cell>
          <cell r="AG264">
            <v>12.516583333333335</v>
          </cell>
          <cell r="AH264">
            <v>11.541291666666668</v>
          </cell>
          <cell r="AI264">
            <v>10.653499999999999</v>
          </cell>
          <cell r="AJ264">
            <v>9.7657083333333343</v>
          </cell>
          <cell r="AK264">
            <v>8.8779166666666676</v>
          </cell>
          <cell r="AL264">
            <v>7.990124999999999</v>
          </cell>
          <cell r="AM264">
            <v>7.1023333333333341</v>
          </cell>
          <cell r="AN264">
            <v>6.2145416666666682</v>
          </cell>
          <cell r="AO264">
            <v>5.3267499999999997</v>
          </cell>
          <cell r="AP264">
            <v>4.4389583333333338</v>
          </cell>
          <cell r="AQ264">
            <v>3.5511666666666679</v>
          </cell>
          <cell r="AR264">
            <v>3.5511666666666679</v>
          </cell>
          <cell r="AS264">
            <v>2.6633749999999998</v>
          </cell>
          <cell r="AT264">
            <v>1.775583333333334</v>
          </cell>
          <cell r="AU264">
            <v>0.8877916666666682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</row>
        <row r="265">
          <cell r="A265" t="str">
            <v>MBB1</v>
          </cell>
          <cell r="B265" t="str">
            <v>EXT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3.53</v>
          </cell>
          <cell r="AP265">
            <v>3.55</v>
          </cell>
          <cell r="AQ265">
            <v>3.55</v>
          </cell>
          <cell r="AR265">
            <v>3.55</v>
          </cell>
          <cell r="AS265">
            <v>3.53</v>
          </cell>
          <cell r="AT265">
            <v>3.53</v>
          </cell>
          <cell r="AU265">
            <v>3.53</v>
          </cell>
          <cell r="AV265">
            <v>3.53</v>
          </cell>
          <cell r="AW265">
            <v>3.53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</row>
        <row r="266">
          <cell r="A266" t="str">
            <v>PBAS2</v>
          </cell>
          <cell r="B266" t="str">
            <v>EXT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68.62</v>
          </cell>
          <cell r="AH266">
            <v>72.77</v>
          </cell>
          <cell r="AI266">
            <v>65.77</v>
          </cell>
          <cell r="AJ266">
            <v>65.77</v>
          </cell>
          <cell r="AK266">
            <v>61.33</v>
          </cell>
          <cell r="AL266">
            <v>61.07</v>
          </cell>
          <cell r="AM266">
            <v>52.31</v>
          </cell>
          <cell r="AN266">
            <v>60.927999999999997</v>
          </cell>
          <cell r="AO266">
            <v>53.527999999999999</v>
          </cell>
          <cell r="AP266">
            <v>50.552999999999997</v>
          </cell>
          <cell r="AQ266">
            <v>53.783000000000001</v>
          </cell>
          <cell r="AR266">
            <v>53.783000000000001</v>
          </cell>
          <cell r="AS266">
            <v>55.069682799999995</v>
          </cell>
          <cell r="AT266">
            <v>55.069682799999995</v>
          </cell>
          <cell r="AU266">
            <v>55.069682799999995</v>
          </cell>
          <cell r="AV266">
            <v>55.069682799999995</v>
          </cell>
          <cell r="AW266">
            <v>54.324744000000003</v>
          </cell>
          <cell r="AX266">
            <v>54.324744000000003</v>
          </cell>
          <cell r="AY266">
            <v>54.324744000000003</v>
          </cell>
          <cell r="AZ266">
            <v>54.324744000000003</v>
          </cell>
          <cell r="BA266">
            <v>41.258000000000003</v>
          </cell>
        </row>
        <row r="267">
          <cell r="A267" t="str">
            <v>PBAS3</v>
          </cell>
          <cell r="B267" t="str">
            <v>EXT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20.616107174316941</v>
          </cell>
          <cell r="AK267">
            <v>20.217962295081968</v>
          </cell>
          <cell r="AL267">
            <v>12.709882913114754</v>
          </cell>
          <cell r="AM267">
            <v>0.49004793715846995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</row>
        <row r="268">
          <cell r="A268" t="str">
            <v>PBAS9</v>
          </cell>
          <cell r="B268" t="str">
            <v>EXT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1.522486</v>
          </cell>
          <cell r="AM268">
            <v>23.544736608351648</v>
          </cell>
          <cell r="AN268">
            <v>22.734794902271066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</row>
        <row r="269">
          <cell r="A269" t="str">
            <v>PX13D</v>
          </cell>
          <cell r="B269" t="str">
            <v>EXT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19.358000000000001</v>
          </cell>
          <cell r="AN269">
            <v>18.257999999999999</v>
          </cell>
          <cell r="AO269">
            <v>16.757999999999999</v>
          </cell>
          <cell r="AP269">
            <v>17.257999999999999</v>
          </cell>
          <cell r="AQ269">
            <v>17.018000000000001</v>
          </cell>
          <cell r="AR269">
            <v>17.018000000000001</v>
          </cell>
          <cell r="AS269">
            <v>17.866399999999999</v>
          </cell>
          <cell r="AT269">
            <v>17.866399999999999</v>
          </cell>
          <cell r="AU269">
            <v>17.866399999999999</v>
          </cell>
          <cell r="AV269">
            <v>17.866399999999999</v>
          </cell>
          <cell r="AW269">
            <v>17.609087000000002</v>
          </cell>
          <cell r="AX269">
            <v>17.609087000000002</v>
          </cell>
          <cell r="AY269">
            <v>17.609087000000002</v>
          </cell>
          <cell r="AZ269">
            <v>17.609087000000002</v>
          </cell>
          <cell r="BA269">
            <v>7.49</v>
          </cell>
        </row>
        <row r="270">
          <cell r="A270" t="str">
            <v>PX14D</v>
          </cell>
          <cell r="B270" t="str">
            <v>EXT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133.46</v>
          </cell>
          <cell r="AN270">
            <v>133.26</v>
          </cell>
          <cell r="AO270">
            <v>122.16</v>
          </cell>
          <cell r="AP270">
            <v>128.97999999999999</v>
          </cell>
          <cell r="AQ270">
            <v>131.24600000000001</v>
          </cell>
          <cell r="AR270">
            <v>131.24600000000001</v>
          </cell>
          <cell r="AS270">
            <v>135.27529612000001</v>
          </cell>
          <cell r="AT270">
            <v>135.27529612000001</v>
          </cell>
          <cell r="AU270">
            <v>135.27529612000001</v>
          </cell>
          <cell r="AV270">
            <v>135.27529612000001</v>
          </cell>
          <cell r="AW270">
            <v>133.051783</v>
          </cell>
          <cell r="AX270">
            <v>132.85178300000001</v>
          </cell>
          <cell r="AY270">
            <v>132.25178299999999</v>
          </cell>
          <cell r="AZ270">
            <v>132.25178299999999</v>
          </cell>
          <cell r="BA270">
            <v>132.25178299999999</v>
          </cell>
        </row>
        <row r="271">
          <cell r="A271" t="str">
            <v>PX16P</v>
          </cell>
          <cell r="B271" t="str">
            <v>EXT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74.537702400000001</v>
          </cell>
          <cell r="AN271">
            <v>77.702720223561641</v>
          </cell>
          <cell r="AO271">
            <v>80.647323050958903</v>
          </cell>
          <cell r="AP271">
            <v>85.31130024986301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</row>
        <row r="272">
          <cell r="A272" t="str">
            <v>PX21</v>
          </cell>
          <cell r="B272" t="str">
            <v>EXT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4</v>
          </cell>
          <cell r="AP272">
            <v>18.21</v>
          </cell>
          <cell r="AQ272">
            <v>22.975000000000001</v>
          </cell>
          <cell r="AR272">
            <v>22.975000000000001</v>
          </cell>
          <cell r="AS272">
            <v>22.104406000000001</v>
          </cell>
          <cell r="AT272">
            <v>22.104406000000001</v>
          </cell>
          <cell r="AU272">
            <v>22.104406000000001</v>
          </cell>
          <cell r="AV272">
            <v>22.104406000000001</v>
          </cell>
          <cell r="AW272">
            <v>22.179812999999999</v>
          </cell>
          <cell r="AX272">
            <v>22.179812999999999</v>
          </cell>
          <cell r="AY272">
            <v>22.179812999999999</v>
          </cell>
          <cell r="AZ272">
            <v>22.179812999999999</v>
          </cell>
          <cell r="BA272">
            <v>1.99</v>
          </cell>
        </row>
        <row r="273">
          <cell r="A273" t="str">
            <v>PX22D</v>
          </cell>
          <cell r="B273" t="str">
            <v>EXT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63.055</v>
          </cell>
          <cell r="AR273">
            <v>63.055</v>
          </cell>
          <cell r="AS273">
            <v>64.794162999999998</v>
          </cell>
          <cell r="AT273">
            <v>64.794162999999998</v>
          </cell>
          <cell r="AU273">
            <v>64.794162999999998</v>
          </cell>
          <cell r="AV273">
            <v>64.794162999999998</v>
          </cell>
          <cell r="AW273">
            <v>63.657798</v>
          </cell>
          <cell r="AX273">
            <v>63.657798</v>
          </cell>
          <cell r="AY273">
            <v>63.657798</v>
          </cell>
          <cell r="AZ273">
            <v>63.657798</v>
          </cell>
          <cell r="BA273">
            <v>41.2</v>
          </cell>
        </row>
        <row r="274">
          <cell r="A274" t="str">
            <v>TSEX5</v>
          </cell>
          <cell r="B274" t="str">
            <v>EXT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72.94</v>
          </cell>
          <cell r="AI274">
            <v>73.48</v>
          </cell>
          <cell r="AJ274">
            <v>90.356999999999999</v>
          </cell>
          <cell r="AK274">
            <v>91.507000000000005</v>
          </cell>
          <cell r="AL274">
            <v>92.007000000000005</v>
          </cell>
          <cell r="AM274">
            <v>91.986999999999995</v>
          </cell>
          <cell r="AN274">
            <v>87.112278415353643</v>
          </cell>
          <cell r="AO274">
            <v>87.112278415353643</v>
          </cell>
          <cell r="AP274">
            <v>81.861419554925973</v>
          </cell>
          <cell r="AQ274">
            <v>81.861419554925973</v>
          </cell>
          <cell r="AR274">
            <v>81.861419554925973</v>
          </cell>
          <cell r="AS274">
            <v>76.110933743126651</v>
          </cell>
          <cell r="AT274">
            <v>76.110933743126651</v>
          </cell>
          <cell r="AU274">
            <v>70.00006971245962</v>
          </cell>
          <cell r="AV274">
            <v>70.00006971245962</v>
          </cell>
          <cell r="AW274">
            <v>63.404155849358403</v>
          </cell>
          <cell r="AX274">
            <v>63.404155849358403</v>
          </cell>
          <cell r="AY274">
            <v>56.284691323373536</v>
          </cell>
          <cell r="AZ274">
            <v>56.284691323373501</v>
          </cell>
          <cell r="BA274">
            <v>48.600119300638603</v>
          </cell>
        </row>
        <row r="275">
          <cell r="A275" t="str">
            <v>TTUX2</v>
          </cell>
          <cell r="B275" t="str">
            <v>EXT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8.6850000000000005</v>
          </cell>
          <cell r="AB275">
            <v>6.6391071428571431</v>
          </cell>
          <cell r="AC275">
            <v>6.3932142857142855</v>
          </cell>
          <cell r="AD275">
            <v>8.9151785714285712</v>
          </cell>
          <cell r="AE275">
            <v>8.73</v>
          </cell>
          <cell r="AF275">
            <v>8.3662500000000009</v>
          </cell>
          <cell r="AG275">
            <v>14.40607142857143</v>
          </cell>
          <cell r="AH275">
            <v>44.295000000000002</v>
          </cell>
          <cell r="AI275">
            <v>46.982142857142861</v>
          </cell>
          <cell r="AJ275">
            <v>45.796785714285711</v>
          </cell>
          <cell r="AK275">
            <v>50.690571428571438</v>
          </cell>
          <cell r="AL275">
            <v>48.708642857142863</v>
          </cell>
          <cell r="AM275">
            <v>48.568571428571431</v>
          </cell>
          <cell r="AN275">
            <v>45.874821428571437</v>
          </cell>
          <cell r="AO275">
            <v>42.791499999999999</v>
          </cell>
          <cell r="AP275">
            <v>39.758178571428573</v>
          </cell>
          <cell r="AQ275">
            <v>36.691285714285719</v>
          </cell>
          <cell r="AR275">
            <v>36.691285714285719</v>
          </cell>
          <cell r="AS275">
            <v>34.311357142857148</v>
          </cell>
          <cell r="AT275">
            <v>31.192142857142862</v>
          </cell>
          <cell r="AU275">
            <v>28.072928571428577</v>
          </cell>
          <cell r="AV275">
            <v>24.953714285714291</v>
          </cell>
          <cell r="AW275">
            <v>21.834499999999998</v>
          </cell>
          <cell r="AX275">
            <v>18.715285714285713</v>
          </cell>
          <cell r="AY275">
            <v>15.596071428571431</v>
          </cell>
          <cell r="AZ275">
            <v>15.596071428571431</v>
          </cell>
          <cell r="BA275">
            <v>9.3556071428571492</v>
          </cell>
        </row>
        <row r="276">
          <cell r="C276" t="str">
            <v>Préstamos Garantizados</v>
          </cell>
          <cell r="AS276">
            <v>550.74699784999996</v>
          </cell>
          <cell r="AT276">
            <v>395.90618933232076</v>
          </cell>
          <cell r="AU276">
            <v>333.33205894662524</v>
          </cell>
          <cell r="AV276">
            <v>275.17344065035849</v>
          </cell>
          <cell r="AW276">
            <v>154.23622366882915</v>
          </cell>
          <cell r="AX276">
            <v>0</v>
          </cell>
          <cell r="AY276">
            <v>0</v>
          </cell>
          <cell r="AZ276">
            <v>0</v>
          </cell>
        </row>
        <row r="277"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</row>
        <row r="278">
          <cell r="A278" t="str">
            <v>P GPBX7</v>
          </cell>
          <cell r="AS278">
            <v>255.63704993000002</v>
          </cell>
          <cell r="AT278">
            <v>165.28732145058959</v>
          </cell>
          <cell r="AU278">
            <v>117.68049774803922</v>
          </cell>
          <cell r="AV278">
            <v>93.501807382396791</v>
          </cell>
          <cell r="AW278">
            <v>31.396361566852942</v>
          </cell>
        </row>
        <row r="279">
          <cell r="A279" t="str">
            <v>P PBAS2</v>
          </cell>
          <cell r="AS279">
            <v>55.069682799999995</v>
          </cell>
          <cell r="AT279">
            <v>57.971801635927463</v>
          </cell>
          <cell r="AU279">
            <v>52.37041848716207</v>
          </cell>
          <cell r="AV279">
            <v>44.863194761722212</v>
          </cell>
          <cell r="AW279">
            <v>31.209589904798289</v>
          </cell>
        </row>
        <row r="280">
          <cell r="A280" t="str">
            <v>P PX21</v>
          </cell>
          <cell r="AS280">
            <v>22.104406000000001</v>
          </cell>
          <cell r="AT280">
            <v>61.843835385523157</v>
          </cell>
          <cell r="AU280">
            <v>63.427333978446093</v>
          </cell>
          <cell r="AV280">
            <v>57.470640237068295</v>
          </cell>
          <cell r="AW280">
            <v>61.981472685295557</v>
          </cell>
        </row>
        <row r="281">
          <cell r="A281" t="str">
            <v>P PX13D</v>
          </cell>
          <cell r="AS281">
            <v>17.866399999999999</v>
          </cell>
          <cell r="AT281">
            <v>9.4318161495854653</v>
          </cell>
          <cell r="AU281">
            <v>8.2246561894736825</v>
          </cell>
          <cell r="AV281">
            <v>6.5348144639999992</v>
          </cell>
          <cell r="AW281">
            <v>4.1824567532647059</v>
          </cell>
        </row>
        <row r="282">
          <cell r="A282" t="str">
            <v>P PX14D</v>
          </cell>
          <cell r="AS282">
            <v>135.27529612000001</v>
          </cell>
          <cell r="AT282">
            <v>68.480938478102672</v>
          </cell>
          <cell r="AU282">
            <v>61.801671139319993</v>
          </cell>
          <cell r="AV282">
            <v>49.1038707462912</v>
          </cell>
          <cell r="AW282">
            <v>16.184006426441176</v>
          </cell>
        </row>
        <row r="283">
          <cell r="A283" t="str">
            <v>P PX22D</v>
          </cell>
          <cell r="AS283">
            <v>64.794162999999998</v>
          </cell>
          <cell r="AT283">
            <v>32.890476232592405</v>
          </cell>
          <cell r="AU283">
            <v>29.827481404184208</v>
          </cell>
          <cell r="AV283">
            <v>23.699113058879998</v>
          </cell>
          <cell r="AW283">
            <v>9.282336332176472</v>
          </cell>
        </row>
        <row r="287">
          <cell r="A287" t="str">
            <v>Para agregar títulos inserte filas por encima de esta línea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2BF3E-83D5-4ED5-8C72-D9B975F68BC8}">
  <sheetPr>
    <tabColor rgb="FF00B050"/>
  </sheetPr>
  <dimension ref="A1:O85"/>
  <sheetViews>
    <sheetView showGridLines="0" tabSelected="1" zoomScaleNormal="100" workbookViewId="0"/>
  </sheetViews>
  <sheetFormatPr baseColWidth="10" defaultColWidth="11.42578125" defaultRowHeight="15" x14ac:dyDescent="0.25"/>
  <cols>
    <col min="1" max="1" width="17" bestFit="1" customWidth="1"/>
    <col min="2" max="4" width="12.7109375" style="171" customWidth="1"/>
    <col min="5" max="5" width="15.7109375" style="171" customWidth="1"/>
    <col min="6" max="10" width="12.7109375" style="171" customWidth="1"/>
    <col min="11" max="15" width="11.42578125" style="171"/>
  </cols>
  <sheetData>
    <row r="1" spans="1:15" s="94" customFormat="1" ht="18.75" x14ac:dyDescent="0.3">
      <c r="A1" s="344" t="s">
        <v>147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x14ac:dyDescent="0.25">
      <c r="A2" s="320" t="s">
        <v>98</v>
      </c>
    </row>
    <row r="3" spans="1:15" ht="18" customHeight="1" x14ac:dyDescent="0.25">
      <c r="A3" s="1" t="s">
        <v>156</v>
      </c>
    </row>
    <row r="4" spans="1:15" x14ac:dyDescent="0.25">
      <c r="A4" s="351" t="s">
        <v>99</v>
      </c>
      <c r="B4" s="348" t="s">
        <v>100</v>
      </c>
      <c r="C4" s="349"/>
      <c r="D4" s="349"/>
      <c r="E4" s="353" t="s">
        <v>101</v>
      </c>
      <c r="F4" s="355" t="s">
        <v>102</v>
      </c>
      <c r="G4" s="356"/>
      <c r="H4" s="357"/>
    </row>
    <row r="5" spans="1:15" ht="33.75" x14ac:dyDescent="0.25">
      <c r="A5" s="352"/>
      <c r="B5" s="172" t="s">
        <v>97</v>
      </c>
      <c r="C5" s="172" t="s">
        <v>103</v>
      </c>
      <c r="D5" s="172" t="s">
        <v>104</v>
      </c>
      <c r="E5" s="354"/>
      <c r="F5" s="173" t="s">
        <v>97</v>
      </c>
      <c r="G5" s="174" t="s">
        <v>103</v>
      </c>
      <c r="H5" s="175" t="s">
        <v>104</v>
      </c>
    </row>
    <row r="6" spans="1:15" x14ac:dyDescent="0.25">
      <c r="A6" s="18" t="s">
        <v>6</v>
      </c>
      <c r="B6" s="176">
        <f>+L35</f>
        <v>68.314547915333321</v>
      </c>
      <c r="C6" s="176">
        <f t="shared" ref="C6:C16" si="0">+M35</f>
        <v>59.785890299358975</v>
      </c>
      <c r="D6" s="177"/>
      <c r="E6" s="176">
        <f>+VLOOKUP(A6,'Intereses corridos'!$A$5:$G$25,7,FALSE)*100</f>
        <v>3.8767361111111112</v>
      </c>
      <c r="F6" s="176">
        <f>+B6+$E6</f>
        <v>72.191284026444436</v>
      </c>
      <c r="G6" s="176">
        <f t="shared" ref="G6:G16" si="1">+C6+$E6</f>
        <v>63.662626410470089</v>
      </c>
      <c r="H6" s="177"/>
    </row>
    <row r="7" spans="1:15" x14ac:dyDescent="0.25">
      <c r="A7" s="18" t="s">
        <v>8</v>
      </c>
      <c r="B7" s="176">
        <f t="shared" ref="B7:B18" si="2">+L36</f>
        <v>66.158468467123981</v>
      </c>
      <c r="C7" s="176">
        <f t="shared" si="0"/>
        <v>59.785890299358975</v>
      </c>
      <c r="D7" s="177"/>
      <c r="E7" s="176">
        <f>+VLOOKUP(A7,'Intereses corridos'!$A$5:$G$25,7,FALSE)*100</f>
        <v>1.7031250000000002</v>
      </c>
      <c r="F7" s="176">
        <f t="shared" ref="F7:F18" si="3">+B7+$E7</f>
        <v>67.861593467123981</v>
      </c>
      <c r="G7" s="176">
        <f t="shared" si="1"/>
        <v>61.489015299358975</v>
      </c>
      <c r="H7" s="177"/>
    </row>
    <row r="8" spans="1:15" x14ac:dyDescent="0.25">
      <c r="A8" s="18" t="s">
        <v>9</v>
      </c>
      <c r="B8" s="176">
        <f t="shared" si="2"/>
        <v>63.793736169087921</v>
      </c>
      <c r="C8" s="176">
        <f t="shared" si="0"/>
        <v>59.785890299358975</v>
      </c>
      <c r="D8" s="177"/>
      <c r="E8" s="176">
        <f>+VLOOKUP(A8,'Intereses corridos'!$A$5:$G$25,7,FALSE)*100</f>
        <v>1.5930555555555554</v>
      </c>
      <c r="F8" s="176">
        <f t="shared" si="3"/>
        <v>65.386791724643473</v>
      </c>
      <c r="G8" s="176">
        <f t="shared" si="1"/>
        <v>61.378945854914534</v>
      </c>
      <c r="H8" s="177"/>
    </row>
    <row r="9" spans="1:15" x14ac:dyDescent="0.25">
      <c r="A9" s="18" t="s">
        <v>11</v>
      </c>
      <c r="B9" s="176">
        <f t="shared" si="2"/>
        <v>58.851156875135537</v>
      </c>
      <c r="C9" s="176">
        <f t="shared" si="0"/>
        <v>58.757631743841742</v>
      </c>
      <c r="D9" s="177"/>
      <c r="E9" s="176">
        <f>+VLOOKUP(A9,'Intereses corridos'!$A$5:$G$25,7,FALSE)*100</f>
        <v>4.2291666666666661</v>
      </c>
      <c r="F9" s="176">
        <f t="shared" si="3"/>
        <v>63.080323541802201</v>
      </c>
      <c r="G9" s="176">
        <f t="shared" si="1"/>
        <v>62.986798410508406</v>
      </c>
      <c r="H9" s="177"/>
    </row>
    <row r="10" spans="1:15" x14ac:dyDescent="0.25">
      <c r="A10" s="18" t="s">
        <v>13</v>
      </c>
      <c r="B10" s="176">
        <f t="shared" si="2"/>
        <v>58.773148994864826</v>
      </c>
      <c r="C10" s="176">
        <f t="shared" si="0"/>
        <v>58.757631743841742</v>
      </c>
      <c r="D10" s="177"/>
      <c r="E10" s="176">
        <f>+VLOOKUP(A10,'Intereses corridos'!$A$5:$G$25,7,FALSE)*100</f>
        <v>2.0815972222222223</v>
      </c>
      <c r="F10" s="176">
        <f t="shared" si="3"/>
        <v>60.854746217087047</v>
      </c>
      <c r="G10" s="176">
        <f t="shared" si="1"/>
        <v>60.839228966063963</v>
      </c>
      <c r="H10" s="177"/>
    </row>
    <row r="11" spans="1:15" x14ac:dyDescent="0.25">
      <c r="A11" s="18" t="s">
        <v>70</v>
      </c>
      <c r="B11" s="176">
        <f t="shared" si="2"/>
        <v>58.773148994864826</v>
      </c>
      <c r="C11" s="176">
        <f t="shared" si="0"/>
        <v>58.757631743841742</v>
      </c>
      <c r="D11" s="177"/>
      <c r="E11" s="176">
        <f>+VLOOKUP(A11,'Intereses corridos'!$A$5:$G$25,7,FALSE)*100</f>
        <v>2.0236111111111108</v>
      </c>
      <c r="F11" s="176">
        <f t="shared" si="3"/>
        <v>60.796760105975935</v>
      </c>
      <c r="G11" s="176">
        <f t="shared" si="1"/>
        <v>60.781242854952851</v>
      </c>
      <c r="H11" s="177"/>
    </row>
    <row r="12" spans="1:15" x14ac:dyDescent="0.25">
      <c r="A12" s="18" t="s">
        <v>71</v>
      </c>
      <c r="B12" s="176">
        <f t="shared" si="2"/>
        <v>58.773148994864826</v>
      </c>
      <c r="C12" s="176">
        <f t="shared" si="0"/>
        <v>58.757631743841742</v>
      </c>
      <c r="D12" s="177"/>
      <c r="E12" s="176">
        <f>+VLOOKUP(A12,'Intereses corridos'!$A$5:$G$25,7,FALSE)*100</f>
        <v>2.3739583333333334</v>
      </c>
      <c r="F12" s="176">
        <f t="shared" si="3"/>
        <v>61.14710732819816</v>
      </c>
      <c r="G12" s="176">
        <f t="shared" si="1"/>
        <v>61.131590077175076</v>
      </c>
      <c r="H12" s="177"/>
    </row>
    <row r="13" spans="1:15" x14ac:dyDescent="0.25">
      <c r="A13" s="18" t="s">
        <v>15</v>
      </c>
      <c r="B13" s="176">
        <f t="shared" si="2"/>
        <v>58.773148994864826</v>
      </c>
      <c r="C13" s="176">
        <f t="shared" si="0"/>
        <v>58.757631743841742</v>
      </c>
      <c r="D13" s="177"/>
      <c r="E13" s="176">
        <f>+VLOOKUP(A13,'Intereses corridos'!$A$5:$G$25,7,FALSE)*100</f>
        <v>2.5531249999999996</v>
      </c>
      <c r="F13" s="176">
        <f t="shared" si="3"/>
        <v>61.326273994864827</v>
      </c>
      <c r="G13" s="176">
        <f t="shared" si="1"/>
        <v>61.310756743841743</v>
      </c>
      <c r="H13" s="177"/>
    </row>
    <row r="14" spans="1:15" x14ac:dyDescent="0.25">
      <c r="A14" s="18" t="s">
        <v>16</v>
      </c>
      <c r="B14" s="176">
        <f t="shared" si="2"/>
        <v>58.614573625995973</v>
      </c>
      <c r="C14" s="176">
        <f t="shared" si="0"/>
        <v>57.394454687384616</v>
      </c>
      <c r="D14" s="177"/>
      <c r="E14" s="176">
        <f>+VLOOKUP(A14,'Intereses corridos'!$A$5:$G$25,7,FALSE)*100</f>
        <v>4.2996527777777782</v>
      </c>
      <c r="F14" s="176">
        <f t="shared" si="3"/>
        <v>62.914226403773753</v>
      </c>
      <c r="G14" s="176">
        <f t="shared" si="1"/>
        <v>61.694107465162396</v>
      </c>
      <c r="H14" s="177"/>
    </row>
    <row r="15" spans="1:15" x14ac:dyDescent="0.25">
      <c r="A15" s="18" t="s">
        <v>18</v>
      </c>
      <c r="B15" s="176">
        <f t="shared" si="2"/>
        <v>58.61457362599598</v>
      </c>
      <c r="C15" s="176">
        <f t="shared" si="0"/>
        <v>57.394454687384616</v>
      </c>
      <c r="D15" s="177"/>
      <c r="E15" s="176">
        <f>+VLOOKUP(A15,'Intereses corridos'!$A$5:$G$25,7,FALSE)*100</f>
        <v>2.3680555555555554</v>
      </c>
      <c r="F15" s="176">
        <f t="shared" si="3"/>
        <v>60.982629181551538</v>
      </c>
      <c r="G15" s="176">
        <f t="shared" si="1"/>
        <v>59.762510242940174</v>
      </c>
      <c r="H15" s="177"/>
    </row>
    <row r="16" spans="1:15" x14ac:dyDescent="0.25">
      <c r="A16" s="18" t="s">
        <v>19</v>
      </c>
      <c r="B16" s="176">
        <f t="shared" si="2"/>
        <v>58.614573625995973</v>
      </c>
      <c r="C16" s="176">
        <f t="shared" si="0"/>
        <v>57.394454687384616</v>
      </c>
      <c r="D16" s="177"/>
      <c r="E16" s="176">
        <f>+VLOOKUP(A16,'Intereses corridos'!$A$5:$G$25,7,FALSE)*100</f>
        <v>2.7114583333333329</v>
      </c>
      <c r="F16" s="176">
        <f t="shared" si="3"/>
        <v>61.326031959329306</v>
      </c>
      <c r="G16" s="176">
        <f t="shared" si="1"/>
        <v>60.105913020717949</v>
      </c>
      <c r="H16" s="177"/>
    </row>
    <row r="17" spans="1:8" x14ac:dyDescent="0.25">
      <c r="A17" s="18" t="s">
        <v>58</v>
      </c>
      <c r="B17" s="176">
        <f t="shared" si="2"/>
        <v>63.265753440140116</v>
      </c>
      <c r="C17" s="177"/>
      <c r="D17" s="176">
        <f t="shared" ref="D17:D18" si="4">+N46</f>
        <v>62.804340934020566</v>
      </c>
      <c r="E17" s="176">
        <f>+VLOOKUP(A17,'Intereses corridos'!$A$5:$G$25,7,FALSE)*100</f>
        <v>3.105</v>
      </c>
      <c r="F17" s="176">
        <f t="shared" si="3"/>
        <v>66.37075344014012</v>
      </c>
      <c r="G17" s="177"/>
      <c r="H17" s="176">
        <f t="shared" ref="H17:H18" si="5">+D17+$E17</f>
        <v>65.909340934020562</v>
      </c>
    </row>
    <row r="18" spans="1:8" x14ac:dyDescent="0.25">
      <c r="A18" s="19" t="s">
        <v>59</v>
      </c>
      <c r="B18" s="178">
        <f t="shared" si="2"/>
        <v>58.61028675906433</v>
      </c>
      <c r="C18" s="179"/>
      <c r="D18" s="178">
        <f t="shared" si="4"/>
        <v>54.631782519116854</v>
      </c>
      <c r="E18" s="178">
        <f>+VLOOKUP(A18,'Intereses corridos'!$A$5:$G$25,7,FALSE)*100</f>
        <v>0.46875</v>
      </c>
      <c r="F18" s="178">
        <f t="shared" si="3"/>
        <v>59.07903675906433</v>
      </c>
      <c r="G18" s="179"/>
      <c r="H18" s="178">
        <f t="shared" si="5"/>
        <v>55.100532519116854</v>
      </c>
    </row>
    <row r="19" spans="1:8" x14ac:dyDescent="0.25">
      <c r="A19" s="95" t="s">
        <v>105</v>
      </c>
      <c r="B19" s="180">
        <f>+AVERAGE(B6:B18)</f>
        <v>60.763866652564019</v>
      </c>
      <c r="C19" s="358">
        <f>+AVERAGE(C6:D18)</f>
        <v>58.674255164044375</v>
      </c>
      <c r="D19" s="359"/>
      <c r="E19" s="180">
        <f>+AVERAGE(E6:E18)</f>
        <v>2.568253205128205</v>
      </c>
      <c r="F19" s="180">
        <f>+AVERAGE(F6:F18)</f>
        <v>63.332119857692234</v>
      </c>
      <c r="G19" s="358">
        <f>+AVERAGE(G6:H18)</f>
        <v>61.242508369172576</v>
      </c>
      <c r="H19" s="359"/>
    </row>
    <row r="21" spans="1:8" ht="15" customHeight="1" x14ac:dyDescent="0.25">
      <c r="A21" s="347" t="s">
        <v>106</v>
      </c>
      <c r="B21" s="348" t="s">
        <v>100</v>
      </c>
      <c r="C21" s="349"/>
      <c r="D21" s="349"/>
      <c r="E21" s="353" t="s">
        <v>101</v>
      </c>
      <c r="F21" s="355" t="s">
        <v>102</v>
      </c>
      <c r="G21" s="356"/>
      <c r="H21" s="357"/>
    </row>
    <row r="22" spans="1:8" ht="33.75" x14ac:dyDescent="0.25">
      <c r="A22" s="347"/>
      <c r="B22" s="172" t="s">
        <v>97</v>
      </c>
      <c r="C22" s="172" t="s">
        <v>103</v>
      </c>
      <c r="D22" s="172" t="s">
        <v>104</v>
      </c>
      <c r="E22" s="354"/>
      <c r="F22" s="173" t="s">
        <v>97</v>
      </c>
      <c r="G22" s="174" t="s">
        <v>103</v>
      </c>
      <c r="H22" s="175" t="s">
        <v>104</v>
      </c>
    </row>
    <row r="23" spans="1:8" x14ac:dyDescent="0.25">
      <c r="A23" s="18" t="s">
        <v>7</v>
      </c>
      <c r="B23" s="176">
        <f>+L51</f>
        <v>61.49085660017564</v>
      </c>
      <c r="C23" s="176">
        <f t="shared" ref="C23:C28" si="6">+M51</f>
        <v>55.153436041674034</v>
      </c>
      <c r="D23" s="181"/>
      <c r="E23" s="176">
        <f>+VLOOKUP(A23,'Intereses corridos'!$A$5:$G$25,7,FALSE)*100</f>
        <v>1.2916666666666667</v>
      </c>
      <c r="F23" s="176">
        <f>+B23+$E23</f>
        <v>62.782523266842304</v>
      </c>
      <c r="G23" s="176">
        <f t="shared" ref="G23:G28" si="7">+C23+$E23</f>
        <v>56.445102708340698</v>
      </c>
      <c r="H23" s="181"/>
    </row>
    <row r="24" spans="1:8" x14ac:dyDescent="0.25">
      <c r="A24" s="18" t="s">
        <v>10</v>
      </c>
      <c r="B24" s="176">
        <f t="shared" ref="B24:B30" si="8">+L52</f>
        <v>58.340914471731011</v>
      </c>
      <c r="C24" s="176">
        <f t="shared" si="6"/>
        <v>55.153436041674034</v>
      </c>
      <c r="D24" s="182"/>
      <c r="E24" s="176">
        <f>+VLOOKUP(A24,'Intereses corridos'!$A$5:$G$25,7,FALSE)*100</f>
        <v>1.1250000000000002</v>
      </c>
      <c r="F24" s="176">
        <f t="shared" ref="F24:F30" si="9">+B24+$E24</f>
        <v>59.465914471731011</v>
      </c>
      <c r="G24" s="176">
        <f t="shared" si="7"/>
        <v>56.278436041674034</v>
      </c>
      <c r="H24" s="182"/>
    </row>
    <row r="25" spans="1:8" x14ac:dyDescent="0.25">
      <c r="A25" s="18" t="s">
        <v>12</v>
      </c>
      <c r="B25" s="176">
        <f t="shared" si="8"/>
        <v>52.330459372161961</v>
      </c>
      <c r="C25" s="176">
        <f t="shared" si="6"/>
        <v>54.204851146608384</v>
      </c>
      <c r="D25" s="181"/>
      <c r="E25" s="176">
        <f>+VLOOKUP(A25,'Intereses corridos'!$A$5:$G$25,7,FALSE)*100</f>
        <v>1.6666666666666667</v>
      </c>
      <c r="F25" s="176">
        <f t="shared" si="9"/>
        <v>53.997126038828625</v>
      </c>
      <c r="G25" s="176">
        <f t="shared" si="7"/>
        <v>55.871517813275048</v>
      </c>
      <c r="H25" s="181"/>
    </row>
    <row r="26" spans="1:8" x14ac:dyDescent="0.25">
      <c r="A26" s="18" t="s">
        <v>14</v>
      </c>
      <c r="B26" s="176">
        <f t="shared" si="8"/>
        <v>52.330459372161961</v>
      </c>
      <c r="C26" s="176">
        <f t="shared" si="6"/>
        <v>54.204851146608384</v>
      </c>
      <c r="D26" s="182"/>
      <c r="E26" s="176">
        <f>+VLOOKUP(A26,'Intereses corridos'!$A$5:$G$25,7,FALSE)*100</f>
        <v>1.7499999999999998</v>
      </c>
      <c r="F26" s="176">
        <f t="shared" si="9"/>
        <v>54.080459372161961</v>
      </c>
      <c r="G26" s="176">
        <f t="shared" si="7"/>
        <v>55.954851146608384</v>
      </c>
      <c r="H26" s="182"/>
    </row>
    <row r="27" spans="1:8" x14ac:dyDescent="0.25">
      <c r="A27" s="18" t="s">
        <v>17</v>
      </c>
      <c r="B27" s="176">
        <f t="shared" si="8"/>
        <v>50.694289162710504</v>
      </c>
      <c r="C27" s="176">
        <f t="shared" si="6"/>
        <v>52.947298600007066</v>
      </c>
      <c r="D27" s="181"/>
      <c r="E27" s="176">
        <f>+VLOOKUP(A27,'Intereses corridos'!$A$5:$G$25,7,FALSE)*100</f>
        <v>3.229166666666667</v>
      </c>
      <c r="F27" s="176">
        <f t="shared" si="9"/>
        <v>53.923455829377168</v>
      </c>
      <c r="G27" s="176">
        <f t="shared" si="7"/>
        <v>56.176465266673731</v>
      </c>
      <c r="H27" s="181"/>
    </row>
    <row r="28" spans="1:8" x14ac:dyDescent="0.25">
      <c r="A28" s="18" t="s">
        <v>4</v>
      </c>
      <c r="B28" s="176">
        <f t="shared" si="8"/>
        <v>63.809799039156744</v>
      </c>
      <c r="C28" s="176">
        <f t="shared" si="6"/>
        <v>55.153436041674034</v>
      </c>
      <c r="D28" s="182"/>
      <c r="E28" s="176">
        <f>+VLOOKUP(A28,'Intereses corridos'!$A$5:$G$25,7,FALSE)*100</f>
        <v>1.996875</v>
      </c>
      <c r="F28" s="176">
        <f t="shared" si="9"/>
        <v>65.806674039156746</v>
      </c>
      <c r="G28" s="176">
        <f t="shared" si="7"/>
        <v>57.150311041674037</v>
      </c>
      <c r="H28" s="182"/>
    </row>
    <row r="29" spans="1:8" x14ac:dyDescent="0.25">
      <c r="A29" s="18" t="s">
        <v>60</v>
      </c>
      <c r="B29" s="176">
        <f t="shared" si="8"/>
        <v>58.539093884172644</v>
      </c>
      <c r="C29" s="181"/>
      <c r="D29" s="176">
        <f t="shared" ref="D29" si="10">+N57</f>
        <v>61.773917797231356</v>
      </c>
      <c r="E29" s="176">
        <f>+VLOOKUP(A29,'Intereses corridos'!$A$5:$G$25,7,FALSE)*100</f>
        <v>2.9325000000000001</v>
      </c>
      <c r="F29" s="176">
        <f t="shared" si="9"/>
        <v>61.471593884172641</v>
      </c>
      <c r="G29" s="181"/>
      <c r="H29" s="176">
        <f t="shared" ref="H29:H30" si="11">+D29+$E29</f>
        <v>64.706417797231353</v>
      </c>
    </row>
    <row r="30" spans="1:8" x14ac:dyDescent="0.25">
      <c r="A30" s="19" t="s">
        <v>61</v>
      </c>
      <c r="B30" s="178">
        <f t="shared" si="8"/>
        <v>50.738080413825372</v>
      </c>
      <c r="C30" s="182"/>
      <c r="D30" s="178">
        <f>+N58</f>
        <v>51.337785131561105</v>
      </c>
      <c r="E30" s="178">
        <f>+VLOOKUP(A30,'Intereses corridos'!$A$5:$G$25,7,FALSE)*100</f>
        <v>0.42249999999999999</v>
      </c>
      <c r="F30" s="178">
        <f t="shared" si="9"/>
        <v>51.160580413825372</v>
      </c>
      <c r="G30" s="182"/>
      <c r="H30" s="178">
        <f t="shared" si="11"/>
        <v>51.760285131561105</v>
      </c>
    </row>
    <row r="31" spans="1:8" x14ac:dyDescent="0.25">
      <c r="A31" s="95" t="s">
        <v>105</v>
      </c>
      <c r="B31" s="180">
        <f>+AVERAGE(B23:B30)</f>
        <v>56.034244039511975</v>
      </c>
      <c r="C31" s="358">
        <f>+AVERAGE(C23:D30)</f>
        <v>54.991126493379795</v>
      </c>
      <c r="D31" s="359"/>
      <c r="E31" s="180">
        <f>+AVERAGE(E23:E30)</f>
        <v>1.801796875</v>
      </c>
      <c r="F31" s="180">
        <f>+AVERAGE(F23:F30)</f>
        <v>57.836040914511976</v>
      </c>
      <c r="G31" s="358">
        <f>+AVERAGE(G23:H30)</f>
        <v>56.792923368379803</v>
      </c>
      <c r="H31" s="359"/>
    </row>
    <row r="33" spans="1:14" ht="33.75" customHeight="1" x14ac:dyDescent="0.25">
      <c r="A33" s="351" t="s">
        <v>69</v>
      </c>
      <c r="B33" s="348" t="s">
        <v>97</v>
      </c>
      <c r="C33" s="349"/>
      <c r="D33" s="349"/>
      <c r="E33" s="349"/>
      <c r="F33" s="349"/>
      <c r="G33" s="350"/>
      <c r="H33" s="172" t="s">
        <v>103</v>
      </c>
      <c r="I33" s="348" t="s">
        <v>104</v>
      </c>
      <c r="J33" s="350"/>
      <c r="L33" s="172" t="str">
        <f>+B33</f>
        <v>AdHoc Bondholder Group</v>
      </c>
      <c r="M33" s="172" t="str">
        <f>+H33</f>
        <v>Bondholder Group</v>
      </c>
      <c r="N33" s="172" t="str">
        <f>+I33</f>
        <v>Exchange Bondholder Group</v>
      </c>
    </row>
    <row r="34" spans="1:14" x14ac:dyDescent="0.25">
      <c r="A34" s="352"/>
      <c r="B34" s="172" t="s">
        <v>73</v>
      </c>
      <c r="C34" s="172" t="s">
        <v>45</v>
      </c>
      <c r="D34" s="172" t="s">
        <v>47</v>
      </c>
      <c r="E34" s="172" t="s">
        <v>49</v>
      </c>
      <c r="F34" s="172" t="s">
        <v>51</v>
      </c>
      <c r="G34" s="172" t="s">
        <v>53</v>
      </c>
      <c r="H34" s="172" t="s">
        <v>107</v>
      </c>
      <c r="I34" s="172" t="s">
        <v>108</v>
      </c>
      <c r="J34" s="172" t="s">
        <v>109</v>
      </c>
      <c r="L34" s="348" t="s">
        <v>110</v>
      </c>
      <c r="M34" s="349"/>
      <c r="N34" s="350"/>
    </row>
    <row r="35" spans="1:14" x14ac:dyDescent="0.25">
      <c r="A35" s="18" t="s">
        <v>6</v>
      </c>
      <c r="B35" s="176">
        <f>+HLOOKUP(B$34,'Valuación AHBG'!$B$6:$M$20,15,FALSE)</f>
        <v>68.314547915333321</v>
      </c>
      <c r="C35" s="176">
        <f>+HLOOKUP(C$34,'Valuación AHBG'!$B$6:$M$20,15,FALSE)</f>
        <v>63.793736169087921</v>
      </c>
      <c r="D35" s="176">
        <f>+HLOOKUP(D$34,'Valuación AHBG'!$B$6:$M$20,15,FALSE)</f>
        <v>58.773148994864826</v>
      </c>
      <c r="E35" s="176">
        <f>+HLOOKUP(E$34,'Valuación AHBG'!$B$6:$M$20,15,FALSE)</f>
        <v>63.589522184916298</v>
      </c>
      <c r="F35" s="176">
        <f>+HLOOKUP(F$34,'Valuación AHBG'!$B$6:$M$20,15,FALSE)</f>
        <v>50.474697286625592</v>
      </c>
      <c r="G35" s="176">
        <f>+HLOOKUP(G$34,'Valuación AHBG'!$B$6:$M$20,15,FALSE)</f>
        <v>58.61028675906433</v>
      </c>
      <c r="H35" s="176">
        <f>+HLOOKUP(H$34,'Valuación BG'!$B$6:$C$20,15,FALSE)*1.0175</f>
        <v>59.785890299358975</v>
      </c>
      <c r="I35" s="181"/>
      <c r="J35" s="181"/>
      <c r="L35" s="176">
        <f>+B35*B62+C35*C62+D35*D62+E35*E62+F35*F62+G35*G62</f>
        <v>68.314547915333321</v>
      </c>
      <c r="M35" s="176">
        <f>H35</f>
        <v>59.785890299358975</v>
      </c>
      <c r="N35" s="177"/>
    </row>
    <row r="36" spans="1:14" x14ac:dyDescent="0.25">
      <c r="A36" s="18" t="s">
        <v>8</v>
      </c>
      <c r="B36" s="176">
        <f>+HLOOKUP(B$34,'Valuación AHBG'!$B$6:$M$20,15,FALSE)</f>
        <v>68.314547915333321</v>
      </c>
      <c r="C36" s="176">
        <f>+HLOOKUP(C$34,'Valuación AHBG'!$B$6:$M$20,15,FALSE)</f>
        <v>63.793736169087921</v>
      </c>
      <c r="D36" s="176">
        <f>+HLOOKUP(D$34,'Valuación AHBG'!$B$6:$M$20,15,FALSE)</f>
        <v>58.773148994864826</v>
      </c>
      <c r="E36" s="176">
        <f>+HLOOKUP(E$34,'Valuación AHBG'!$B$6:$M$20,15,FALSE)</f>
        <v>63.589522184916298</v>
      </c>
      <c r="F36" s="176">
        <f>+HLOOKUP(F$34,'Valuación AHBG'!$B$6:$M$20,15,FALSE)</f>
        <v>50.474697286625592</v>
      </c>
      <c r="G36" s="176">
        <f>+HLOOKUP(G$34,'Valuación AHBG'!$B$6:$M$20,15,FALSE)</f>
        <v>58.61028675906433</v>
      </c>
      <c r="H36" s="176">
        <f>+HLOOKUP(H$34,'Valuación BG'!$B$6:$C$20,15,FALSE)*1.0175</f>
        <v>59.785890299358975</v>
      </c>
      <c r="I36" s="181"/>
      <c r="J36" s="181"/>
      <c r="L36" s="176">
        <f t="shared" ref="L36:L47" si="12">+B36*B63+C36*C63+D36*D63+E36*E63+F36*F63+G36*G63</f>
        <v>66.158468467123981</v>
      </c>
      <c r="M36" s="176">
        <f t="shared" ref="M36:M45" si="13">H36</f>
        <v>59.785890299358975</v>
      </c>
      <c r="N36" s="177"/>
    </row>
    <row r="37" spans="1:14" x14ac:dyDescent="0.25">
      <c r="A37" s="18" t="s">
        <v>9</v>
      </c>
      <c r="B37" s="176">
        <f>+HLOOKUP(B$34,'Valuación AHBG'!$B$6:$M$20,15,FALSE)</f>
        <v>68.314547915333321</v>
      </c>
      <c r="C37" s="176">
        <f>+HLOOKUP(C$34,'Valuación AHBG'!$B$6:$M$20,15,FALSE)</f>
        <v>63.793736169087921</v>
      </c>
      <c r="D37" s="176">
        <f>+HLOOKUP(D$34,'Valuación AHBG'!$B$6:$M$20,15,FALSE)</f>
        <v>58.773148994864826</v>
      </c>
      <c r="E37" s="176">
        <f>+HLOOKUP(E$34,'Valuación AHBG'!$B$6:$M$20,15,FALSE)</f>
        <v>63.589522184916298</v>
      </c>
      <c r="F37" s="176">
        <f>+HLOOKUP(F$34,'Valuación AHBG'!$B$6:$M$20,15,FALSE)</f>
        <v>50.474697286625592</v>
      </c>
      <c r="G37" s="176">
        <f>+HLOOKUP(G$34,'Valuación AHBG'!$B$6:$M$20,15,FALSE)</f>
        <v>58.61028675906433</v>
      </c>
      <c r="H37" s="176">
        <f>+HLOOKUP(H$34,'Valuación BG'!$B$6:$C$20,15,FALSE)*1.0175</f>
        <v>59.785890299358975</v>
      </c>
      <c r="I37" s="181"/>
      <c r="J37" s="181"/>
      <c r="L37" s="176">
        <f t="shared" si="12"/>
        <v>63.793736169087921</v>
      </c>
      <c r="M37" s="176">
        <f t="shared" si="13"/>
        <v>59.785890299358975</v>
      </c>
      <c r="N37" s="177"/>
    </row>
    <row r="38" spans="1:14" x14ac:dyDescent="0.25">
      <c r="A38" s="18" t="s">
        <v>11</v>
      </c>
      <c r="B38" s="176">
        <f>+HLOOKUP(B$34,'Valuación AHBG'!$B$6:$M$20,15,FALSE)</f>
        <v>68.314547915333321</v>
      </c>
      <c r="C38" s="176">
        <f>+HLOOKUP(C$34,'Valuación AHBG'!$B$6:$M$20,15,FALSE)</f>
        <v>63.793736169087921</v>
      </c>
      <c r="D38" s="176">
        <f>+HLOOKUP(D$34,'Valuación AHBG'!$B$6:$M$20,15,FALSE)</f>
        <v>58.773148994864826</v>
      </c>
      <c r="E38" s="176">
        <f>+HLOOKUP(E$34,'Valuación AHBG'!$B$6:$M$20,15,FALSE)</f>
        <v>63.589522184916298</v>
      </c>
      <c r="F38" s="176">
        <f>+HLOOKUP(F$34,'Valuación AHBG'!$B$6:$M$20,15,FALSE)</f>
        <v>50.474697286625592</v>
      </c>
      <c r="G38" s="176">
        <f>+HLOOKUP(G$34,'Valuación AHBG'!$B$6:$M$20,15,FALSE)</f>
        <v>58.61028675906433</v>
      </c>
      <c r="H38" s="176">
        <f>+HLOOKUP(H$34,'Valuación BG'!$B$6:$C$20,15,FALSE)</f>
        <v>58.757631743841742</v>
      </c>
      <c r="I38" s="181"/>
      <c r="J38" s="181"/>
      <c r="L38" s="176">
        <f t="shared" si="12"/>
        <v>58.851156875135537</v>
      </c>
      <c r="M38" s="176">
        <f t="shared" si="13"/>
        <v>58.757631743841742</v>
      </c>
      <c r="N38" s="177"/>
    </row>
    <row r="39" spans="1:14" x14ac:dyDescent="0.25">
      <c r="A39" s="18" t="s">
        <v>13</v>
      </c>
      <c r="B39" s="176">
        <f>+HLOOKUP(B$34,'Valuación AHBG'!$B$6:$M$20,15,FALSE)</f>
        <v>68.314547915333321</v>
      </c>
      <c r="C39" s="176">
        <f>+HLOOKUP(C$34,'Valuación AHBG'!$B$6:$M$20,15,FALSE)</f>
        <v>63.793736169087921</v>
      </c>
      <c r="D39" s="176">
        <f>+HLOOKUP(D$34,'Valuación AHBG'!$B$6:$M$20,15,FALSE)</f>
        <v>58.773148994864826</v>
      </c>
      <c r="E39" s="176">
        <f>+HLOOKUP(E$34,'Valuación AHBG'!$B$6:$M$20,15,FALSE)</f>
        <v>63.589522184916298</v>
      </c>
      <c r="F39" s="176">
        <f>+HLOOKUP(F$34,'Valuación AHBG'!$B$6:$M$20,15,FALSE)</f>
        <v>50.474697286625592</v>
      </c>
      <c r="G39" s="176">
        <f>+HLOOKUP(G$34,'Valuación AHBG'!$B$6:$M$20,15,FALSE)</f>
        <v>58.61028675906433</v>
      </c>
      <c r="H39" s="176">
        <f>+HLOOKUP(H$34,'Valuación BG'!$B$6:$C$20,15,FALSE)</f>
        <v>58.757631743841742</v>
      </c>
      <c r="I39" s="181"/>
      <c r="J39" s="181"/>
      <c r="L39" s="176">
        <f t="shared" si="12"/>
        <v>58.773148994864826</v>
      </c>
      <c r="M39" s="176">
        <f t="shared" si="13"/>
        <v>58.757631743841742</v>
      </c>
      <c r="N39" s="177"/>
    </row>
    <row r="40" spans="1:14" x14ac:dyDescent="0.25">
      <c r="A40" s="18" t="s">
        <v>70</v>
      </c>
      <c r="B40" s="176">
        <f>+HLOOKUP(B$34,'Valuación AHBG'!$B$6:$M$20,15,FALSE)</f>
        <v>68.314547915333321</v>
      </c>
      <c r="C40" s="176">
        <f>+HLOOKUP(C$34,'Valuación AHBG'!$B$6:$M$20,15,FALSE)</f>
        <v>63.793736169087921</v>
      </c>
      <c r="D40" s="176">
        <f>+HLOOKUP(D$34,'Valuación AHBG'!$B$6:$M$20,15,FALSE)</f>
        <v>58.773148994864826</v>
      </c>
      <c r="E40" s="176">
        <f>+HLOOKUP(E$34,'Valuación AHBG'!$B$6:$M$20,15,FALSE)</f>
        <v>63.589522184916298</v>
      </c>
      <c r="F40" s="176">
        <f>+HLOOKUP(F$34,'Valuación AHBG'!$B$6:$M$20,15,FALSE)</f>
        <v>50.474697286625592</v>
      </c>
      <c r="G40" s="176">
        <f>+HLOOKUP(G$34,'Valuación AHBG'!$B$6:$M$20,15,FALSE)</f>
        <v>58.61028675906433</v>
      </c>
      <c r="H40" s="176">
        <f>+HLOOKUP(H$34,'Valuación BG'!$B$6:$C$20,15,FALSE)</f>
        <v>58.757631743841742</v>
      </c>
      <c r="I40" s="181"/>
      <c r="J40" s="181"/>
      <c r="L40" s="176">
        <f t="shared" si="12"/>
        <v>58.773148994864826</v>
      </c>
      <c r="M40" s="176">
        <f t="shared" si="13"/>
        <v>58.757631743841742</v>
      </c>
      <c r="N40" s="177"/>
    </row>
    <row r="41" spans="1:14" x14ac:dyDescent="0.25">
      <c r="A41" s="18" t="s">
        <v>71</v>
      </c>
      <c r="B41" s="176">
        <f>+HLOOKUP(B$34,'Valuación AHBG'!$B$6:$M$20,15,FALSE)</f>
        <v>68.314547915333321</v>
      </c>
      <c r="C41" s="176">
        <f>+HLOOKUP(C$34,'Valuación AHBG'!$B$6:$M$20,15,FALSE)</f>
        <v>63.793736169087921</v>
      </c>
      <c r="D41" s="176">
        <f>+HLOOKUP(D$34,'Valuación AHBG'!$B$6:$M$20,15,FALSE)</f>
        <v>58.773148994864826</v>
      </c>
      <c r="E41" s="176">
        <f>+HLOOKUP(E$34,'Valuación AHBG'!$B$6:$M$20,15,FALSE)</f>
        <v>63.589522184916298</v>
      </c>
      <c r="F41" s="176">
        <f>+HLOOKUP(F$34,'Valuación AHBG'!$B$6:$M$20,15,FALSE)</f>
        <v>50.474697286625592</v>
      </c>
      <c r="G41" s="176">
        <f>+HLOOKUP(G$34,'Valuación AHBG'!$B$6:$M$20,15,FALSE)</f>
        <v>58.61028675906433</v>
      </c>
      <c r="H41" s="176">
        <f>+HLOOKUP(H$34,'Valuación BG'!$B$6:$C$20,15,FALSE)</f>
        <v>58.757631743841742</v>
      </c>
      <c r="I41" s="181"/>
      <c r="J41" s="181"/>
      <c r="L41" s="176">
        <f t="shared" si="12"/>
        <v>58.773148994864826</v>
      </c>
      <c r="M41" s="176">
        <f t="shared" si="13"/>
        <v>58.757631743841742</v>
      </c>
      <c r="N41" s="177"/>
    </row>
    <row r="42" spans="1:14" x14ac:dyDescent="0.25">
      <c r="A42" s="18" t="s">
        <v>15</v>
      </c>
      <c r="B42" s="176">
        <f>+HLOOKUP(B$34,'Valuación AHBG'!$B$6:$M$20,15,FALSE)</f>
        <v>68.314547915333321</v>
      </c>
      <c r="C42" s="176">
        <f>+HLOOKUP(C$34,'Valuación AHBG'!$B$6:$M$20,15,FALSE)</f>
        <v>63.793736169087921</v>
      </c>
      <c r="D42" s="176">
        <f>+HLOOKUP(D$34,'Valuación AHBG'!$B$6:$M$20,15,FALSE)</f>
        <v>58.773148994864826</v>
      </c>
      <c r="E42" s="176">
        <f>+HLOOKUP(E$34,'Valuación AHBG'!$B$6:$M$20,15,FALSE)</f>
        <v>63.589522184916298</v>
      </c>
      <c r="F42" s="176">
        <f>+HLOOKUP(F$34,'Valuación AHBG'!$B$6:$M$20,15,FALSE)</f>
        <v>50.474697286625592</v>
      </c>
      <c r="G42" s="176">
        <f>+HLOOKUP(G$34,'Valuación AHBG'!$B$6:$M$20,15,FALSE)</f>
        <v>58.61028675906433</v>
      </c>
      <c r="H42" s="176">
        <f>+HLOOKUP(H$34,'Valuación BG'!$B$6:$C$20,15,FALSE)</f>
        <v>58.757631743841742</v>
      </c>
      <c r="I42" s="181"/>
      <c r="J42" s="181"/>
      <c r="L42" s="176">
        <f t="shared" si="12"/>
        <v>58.773148994864826</v>
      </c>
      <c r="M42" s="176">
        <f t="shared" si="13"/>
        <v>58.757631743841742</v>
      </c>
      <c r="N42" s="177"/>
    </row>
    <row r="43" spans="1:14" x14ac:dyDescent="0.25">
      <c r="A43" s="18" t="s">
        <v>16</v>
      </c>
      <c r="B43" s="176">
        <f>+HLOOKUP(B$34,'Valuación AHBG'!$B$6:$M$20,15,FALSE)</f>
        <v>68.314547915333321</v>
      </c>
      <c r="C43" s="176">
        <f>+HLOOKUP(C$34,'Valuación AHBG'!$B$6:$M$20,15,FALSE)</f>
        <v>63.793736169087921</v>
      </c>
      <c r="D43" s="176">
        <f>+HLOOKUP(D$34,'Valuación AHBG'!$B$6:$M$20,15,FALSE)</f>
        <v>58.773148994864826</v>
      </c>
      <c r="E43" s="176">
        <f>+HLOOKUP(E$34,'Valuación AHBG'!$B$6:$M$20,15,FALSE)</f>
        <v>63.589522184916298</v>
      </c>
      <c r="F43" s="176">
        <f>+HLOOKUP(F$34,'Valuación AHBG'!$B$6:$M$20,15,FALSE)</f>
        <v>50.474697286625592</v>
      </c>
      <c r="G43" s="176">
        <f>+HLOOKUP(G$34,'Valuación AHBG'!$B$6:$M$20,15,FALSE)</f>
        <v>58.61028675906433</v>
      </c>
      <c r="H43" s="176">
        <f>+HLOOKUP(H$34,'Valuación BG'!$B$6:$C$20,15,FALSE)*0.9768</f>
        <v>57.394454687384616</v>
      </c>
      <c r="I43" s="181"/>
      <c r="J43" s="181"/>
      <c r="L43" s="176">
        <f t="shared" si="12"/>
        <v>58.614573625995973</v>
      </c>
      <c r="M43" s="176">
        <f t="shared" si="13"/>
        <v>57.394454687384616</v>
      </c>
      <c r="N43" s="177"/>
    </row>
    <row r="44" spans="1:14" x14ac:dyDescent="0.25">
      <c r="A44" s="18" t="s">
        <v>18</v>
      </c>
      <c r="B44" s="176">
        <f>+HLOOKUP(B$34,'Valuación AHBG'!$B$6:$M$20,15,FALSE)</f>
        <v>68.314547915333321</v>
      </c>
      <c r="C44" s="176">
        <f>+HLOOKUP(C$34,'Valuación AHBG'!$B$6:$M$20,15,FALSE)</f>
        <v>63.793736169087921</v>
      </c>
      <c r="D44" s="176">
        <f>+HLOOKUP(D$34,'Valuación AHBG'!$B$6:$M$20,15,FALSE)</f>
        <v>58.773148994864826</v>
      </c>
      <c r="E44" s="176">
        <f>+HLOOKUP(E$34,'Valuación AHBG'!$B$6:$M$20,15,FALSE)</f>
        <v>63.589522184916298</v>
      </c>
      <c r="F44" s="176">
        <f>+HLOOKUP(F$34,'Valuación AHBG'!$B$6:$M$20,15,FALSE)</f>
        <v>50.474697286625592</v>
      </c>
      <c r="G44" s="176">
        <f>+HLOOKUP(G$34,'Valuación AHBG'!$B$6:$M$20,15,FALSE)</f>
        <v>58.61028675906433</v>
      </c>
      <c r="H44" s="176">
        <f>+HLOOKUP(H$34,'Valuación BG'!$B$6:$C$20,15,FALSE)*0.9768</f>
        <v>57.394454687384616</v>
      </c>
      <c r="I44" s="181"/>
      <c r="J44" s="181"/>
      <c r="L44" s="176">
        <f t="shared" si="12"/>
        <v>58.61457362599598</v>
      </c>
      <c r="M44" s="176">
        <f t="shared" si="13"/>
        <v>57.394454687384616</v>
      </c>
      <c r="N44" s="177"/>
    </row>
    <row r="45" spans="1:14" x14ac:dyDescent="0.25">
      <c r="A45" s="18" t="s">
        <v>19</v>
      </c>
      <c r="B45" s="176">
        <f>+HLOOKUP(B$34,'Valuación AHBG'!$B$6:$M$20,15,FALSE)</f>
        <v>68.314547915333321</v>
      </c>
      <c r="C45" s="176">
        <f>+HLOOKUP(C$34,'Valuación AHBG'!$B$6:$M$20,15,FALSE)</f>
        <v>63.793736169087921</v>
      </c>
      <c r="D45" s="176">
        <f>+HLOOKUP(D$34,'Valuación AHBG'!$B$6:$M$20,15,FALSE)</f>
        <v>58.773148994864826</v>
      </c>
      <c r="E45" s="176">
        <f>+HLOOKUP(E$34,'Valuación AHBG'!$B$6:$M$20,15,FALSE)</f>
        <v>63.589522184916298</v>
      </c>
      <c r="F45" s="176">
        <f>+HLOOKUP(F$34,'Valuación AHBG'!$B$6:$M$20,15,FALSE)</f>
        <v>50.474697286625592</v>
      </c>
      <c r="G45" s="176">
        <f>+HLOOKUP(G$34,'Valuación AHBG'!$B$6:$M$20,15,FALSE)</f>
        <v>58.61028675906433</v>
      </c>
      <c r="H45" s="176">
        <f>+HLOOKUP(H$34,'Valuación BG'!$B$6:$C$20,15,FALSE)*0.9768</f>
        <v>57.394454687384616</v>
      </c>
      <c r="I45" s="181"/>
      <c r="J45" s="181"/>
      <c r="L45" s="176">
        <f t="shared" si="12"/>
        <v>58.614573625995973</v>
      </c>
      <c r="M45" s="176">
        <f t="shared" si="13"/>
        <v>57.394454687384616</v>
      </c>
      <c r="N45" s="177"/>
    </row>
    <row r="46" spans="1:14" x14ac:dyDescent="0.25">
      <c r="A46" s="18" t="s">
        <v>58</v>
      </c>
      <c r="B46" s="176">
        <f>+HLOOKUP(B$34,'Valuación AHBG'!$B$6:$M$20,15,FALSE)</f>
        <v>68.314547915333321</v>
      </c>
      <c r="C46" s="176">
        <f>+HLOOKUP(C$34,'Valuación AHBG'!$B$6:$M$20,15,FALSE)</f>
        <v>63.793736169087921</v>
      </c>
      <c r="D46" s="176">
        <f>+HLOOKUP(D$34,'Valuación AHBG'!$B$6:$M$20,15,FALSE)</f>
        <v>58.773148994864826</v>
      </c>
      <c r="E46" s="176">
        <f>+HLOOKUP(E$34,'Valuación AHBG'!$B$6:$M$20,15,FALSE)</f>
        <v>63.589522184916298</v>
      </c>
      <c r="F46" s="176">
        <f>+HLOOKUP(F$34,'Valuación AHBG'!$B$6:$M$20,15,FALSE)</f>
        <v>50.474697286625592</v>
      </c>
      <c r="G46" s="176">
        <f>+HLOOKUP(G$34,'Valuación AHBG'!$B$6:$M$20,15,FALSE)</f>
        <v>58.61028675906433</v>
      </c>
      <c r="H46" s="183"/>
      <c r="I46" s="176">
        <f>+'[11]Nuevos Bonos EY10 VN100'!$B$22</f>
        <v>63.712869045622774</v>
      </c>
      <c r="J46" s="176">
        <f>+'[11]Nuevos Bonos EY10 VN100'!$D$22</f>
        <v>54.069075220875888</v>
      </c>
      <c r="L46" s="176">
        <f t="shared" si="12"/>
        <v>63.265753440140116</v>
      </c>
      <c r="M46" s="177"/>
      <c r="N46" s="176">
        <f>+'[11]Nuevos Bonos EY10 VN100'!$F$29</f>
        <v>62.804340934020566</v>
      </c>
    </row>
    <row r="47" spans="1:14" x14ac:dyDescent="0.25">
      <c r="A47" s="19" t="s">
        <v>59</v>
      </c>
      <c r="B47" s="178">
        <f>+HLOOKUP(B$34,'Valuación AHBG'!$B$6:$M$20,15,FALSE)</f>
        <v>68.314547915333321</v>
      </c>
      <c r="C47" s="178">
        <f>+HLOOKUP(C$34,'Valuación AHBG'!$B$6:$M$20,15,FALSE)</f>
        <v>63.793736169087921</v>
      </c>
      <c r="D47" s="178">
        <f>+HLOOKUP(D$34,'Valuación AHBG'!$B$6:$M$20,15,FALSE)</f>
        <v>58.773148994864826</v>
      </c>
      <c r="E47" s="178">
        <f>+HLOOKUP(E$34,'Valuación AHBG'!$B$6:$M$20,15,FALSE)</f>
        <v>63.589522184916298</v>
      </c>
      <c r="F47" s="178">
        <f>+HLOOKUP(F$34,'Valuación AHBG'!$B$6:$M$20,15,FALSE)</f>
        <v>50.474697286625592</v>
      </c>
      <c r="G47" s="178">
        <f>+HLOOKUP(G$34,'Valuación AHBG'!$B$6:$M$20,15,FALSE)</f>
        <v>58.61028675906433</v>
      </c>
      <c r="H47" s="182"/>
      <c r="I47" s="178">
        <f>+'[11]Nuevos Bonos EY10 VN100'!$B$22</f>
        <v>63.712869045622774</v>
      </c>
      <c r="J47" s="178">
        <f>+'[11]Nuevos Bonos EY10 VN100'!$D$22</f>
        <v>54.069075220875888</v>
      </c>
      <c r="L47" s="178">
        <f t="shared" si="12"/>
        <v>58.61028675906433</v>
      </c>
      <c r="M47" s="179"/>
      <c r="N47" s="178">
        <f>+'[11]Nuevos Bonos EY10 VN100'!$F$28</f>
        <v>54.631782519116854</v>
      </c>
    </row>
    <row r="49" spans="1:14" ht="33.75" customHeight="1" x14ac:dyDescent="0.25">
      <c r="A49" s="347" t="s">
        <v>69</v>
      </c>
      <c r="B49" s="348" t="s">
        <v>97</v>
      </c>
      <c r="C49" s="349"/>
      <c r="D49" s="349"/>
      <c r="E49" s="349"/>
      <c r="F49" s="349"/>
      <c r="G49" s="350"/>
      <c r="H49" s="172" t="s">
        <v>103</v>
      </c>
      <c r="I49" s="348" t="s">
        <v>104</v>
      </c>
      <c r="J49" s="350"/>
      <c r="L49" s="172" t="str">
        <f>+B49</f>
        <v>AdHoc Bondholder Group</v>
      </c>
      <c r="M49" s="172" t="str">
        <f>+H49</f>
        <v>Bondholder Group</v>
      </c>
      <c r="N49" s="172" t="str">
        <f>+I49</f>
        <v>Exchange Bondholder Group</v>
      </c>
    </row>
    <row r="50" spans="1:14" x14ac:dyDescent="0.25">
      <c r="A50" s="347"/>
      <c r="B50" s="172" t="s">
        <v>74</v>
      </c>
      <c r="C50" s="172" t="s">
        <v>46</v>
      </c>
      <c r="D50" s="172" t="s">
        <v>48</v>
      </c>
      <c r="E50" s="172" t="s">
        <v>50</v>
      </c>
      <c r="F50" s="172" t="s">
        <v>52</v>
      </c>
      <c r="G50" s="172" t="s">
        <v>54</v>
      </c>
      <c r="H50" s="172" t="s">
        <v>111</v>
      </c>
      <c r="I50" s="172" t="s">
        <v>112</v>
      </c>
      <c r="J50" s="172" t="s">
        <v>111</v>
      </c>
      <c r="L50" s="348" t="s">
        <v>113</v>
      </c>
      <c r="M50" s="349"/>
      <c r="N50" s="350"/>
    </row>
    <row r="51" spans="1:14" x14ac:dyDescent="0.25">
      <c r="A51" s="18" t="s">
        <v>7</v>
      </c>
      <c r="B51" s="176">
        <f>+HLOOKUP(B$50,'Valuación AHBG'!$B$6:$M$20,15,FALSE)</f>
        <v>63.809799039156744</v>
      </c>
      <c r="C51" s="176">
        <f>+HLOOKUP(C$50,'Valuación AHBG'!$B$6:$M$20,15,FALSE)</f>
        <v>58.340914471731011</v>
      </c>
      <c r="D51" s="176">
        <f>+HLOOKUP(D$50,'Valuación AHBG'!$B$6:$M$20,15,FALSE)</f>
        <v>51.756305276942356</v>
      </c>
      <c r="E51" s="176">
        <f>+HLOOKUP(E$50,'Valuación AHBG'!$B$6:$M$20,15,FALSE)</f>
        <v>58.539093884172644</v>
      </c>
      <c r="F51" s="176">
        <f>+HLOOKUP(F$50,'Valuación AHBG'!$B$6:$M$20,15,FALSE)</f>
        <v>45.538405793941493</v>
      </c>
      <c r="G51" s="176">
        <f>+HLOOKUP(G$50,'Valuación AHBG'!$B$6:$M$20,15,FALSE)</f>
        <v>50.694289162710504</v>
      </c>
      <c r="H51" s="176">
        <f>+HLOOKUP(H$50,'Valuación BG'!$B$6:$C$20,15,FALSE)*1.0175</f>
        <v>55.153436041674034</v>
      </c>
      <c r="I51" s="181"/>
      <c r="J51" s="181"/>
      <c r="L51" s="178">
        <f t="shared" ref="L51:L58" si="14">+B51*B78+C51*C78+D51*D78+E51*E78+F51*F78+G51*G78</f>
        <v>61.49085660017564</v>
      </c>
      <c r="M51" s="176">
        <f>H51</f>
        <v>55.153436041674034</v>
      </c>
      <c r="N51" s="181"/>
    </row>
    <row r="52" spans="1:14" x14ac:dyDescent="0.25">
      <c r="A52" s="18" t="s">
        <v>10</v>
      </c>
      <c r="B52" s="176">
        <f>+HLOOKUP(B$50,'Valuación AHBG'!$B$6:$M$20,15,FALSE)</f>
        <v>63.809799039156744</v>
      </c>
      <c r="C52" s="176">
        <f>+HLOOKUP(C$50,'Valuación AHBG'!$B$6:$M$20,15,FALSE)</f>
        <v>58.340914471731011</v>
      </c>
      <c r="D52" s="176">
        <f>+HLOOKUP(D$50,'Valuación AHBG'!$B$6:$M$20,15,FALSE)</f>
        <v>51.756305276942356</v>
      </c>
      <c r="E52" s="176">
        <f>+HLOOKUP(E$50,'Valuación AHBG'!$B$6:$M$20,15,FALSE)</f>
        <v>58.539093884172644</v>
      </c>
      <c r="F52" s="176">
        <f>+HLOOKUP(F$50,'Valuación AHBG'!$B$6:$M$20,15,FALSE)</f>
        <v>45.538405793941493</v>
      </c>
      <c r="G52" s="176">
        <f>+HLOOKUP(G$50,'Valuación AHBG'!$B$6:$M$20,15,FALSE)</f>
        <v>50.694289162710504</v>
      </c>
      <c r="H52" s="176">
        <f>+HLOOKUP(H$50,'Valuación BG'!$B$6:$C$20,15,FALSE)*1.0175</f>
        <v>55.153436041674034</v>
      </c>
      <c r="I52" s="181"/>
      <c r="J52" s="181"/>
      <c r="L52" s="178">
        <f t="shared" si="14"/>
        <v>58.340914471731011</v>
      </c>
      <c r="M52" s="176">
        <f t="shared" ref="M52:M56" si="15">H52</f>
        <v>55.153436041674034</v>
      </c>
      <c r="N52" s="182"/>
    </row>
    <row r="53" spans="1:14" x14ac:dyDescent="0.25">
      <c r="A53" s="18" t="s">
        <v>12</v>
      </c>
      <c r="B53" s="176">
        <f>+HLOOKUP(B$50,'Valuación AHBG'!$B$6:$M$20,15,FALSE)</f>
        <v>63.809799039156744</v>
      </c>
      <c r="C53" s="176">
        <f>+HLOOKUP(C$50,'Valuación AHBG'!$B$6:$M$20,15,FALSE)</f>
        <v>58.340914471731011</v>
      </c>
      <c r="D53" s="176">
        <f>+HLOOKUP(D$50,'Valuación AHBG'!$B$6:$M$20,15,FALSE)</f>
        <v>51.756305276942356</v>
      </c>
      <c r="E53" s="176">
        <f>+HLOOKUP(E$50,'Valuación AHBG'!$B$6:$M$20,15,FALSE)</f>
        <v>58.539093884172644</v>
      </c>
      <c r="F53" s="176">
        <f>+HLOOKUP(F$50,'Valuación AHBG'!$B$6:$M$20,15,FALSE)</f>
        <v>45.538405793941493</v>
      </c>
      <c r="G53" s="176">
        <f>+HLOOKUP(G$50,'Valuación AHBG'!$B$6:$M$20,15,FALSE)</f>
        <v>50.694289162710504</v>
      </c>
      <c r="H53" s="176">
        <f>+HLOOKUP(H$50,'Valuación BG'!$B$6:$C$20,15,FALSE)</f>
        <v>54.204851146608384</v>
      </c>
      <c r="I53" s="181"/>
      <c r="J53" s="181"/>
      <c r="L53" s="178">
        <f t="shared" si="14"/>
        <v>52.330459372161961</v>
      </c>
      <c r="M53" s="176">
        <f t="shared" si="15"/>
        <v>54.204851146608384</v>
      </c>
      <c r="N53" s="181"/>
    </row>
    <row r="54" spans="1:14" x14ac:dyDescent="0.25">
      <c r="A54" s="18" t="s">
        <v>14</v>
      </c>
      <c r="B54" s="176">
        <f>+HLOOKUP(B$50,'Valuación AHBG'!$B$6:$M$20,15,FALSE)</f>
        <v>63.809799039156744</v>
      </c>
      <c r="C54" s="176">
        <f>+HLOOKUP(C$50,'Valuación AHBG'!$B$6:$M$20,15,FALSE)</f>
        <v>58.340914471731011</v>
      </c>
      <c r="D54" s="176">
        <f>+HLOOKUP(D$50,'Valuación AHBG'!$B$6:$M$20,15,FALSE)</f>
        <v>51.756305276942356</v>
      </c>
      <c r="E54" s="176">
        <f>+HLOOKUP(E$50,'Valuación AHBG'!$B$6:$M$20,15,FALSE)</f>
        <v>58.539093884172644</v>
      </c>
      <c r="F54" s="176">
        <f>+HLOOKUP(F$50,'Valuación AHBG'!$B$6:$M$20,15,FALSE)</f>
        <v>45.538405793941493</v>
      </c>
      <c r="G54" s="176">
        <f>+HLOOKUP(G$50,'Valuación AHBG'!$B$6:$M$20,15,FALSE)</f>
        <v>50.694289162710504</v>
      </c>
      <c r="H54" s="176">
        <f>+HLOOKUP(H$50,'Valuación BG'!$B$6:$C$20,15,FALSE)</f>
        <v>54.204851146608384</v>
      </c>
      <c r="I54" s="181"/>
      <c r="J54" s="181"/>
      <c r="L54" s="178">
        <f t="shared" si="14"/>
        <v>52.330459372161961</v>
      </c>
      <c r="M54" s="176">
        <f t="shared" si="15"/>
        <v>54.204851146608384</v>
      </c>
      <c r="N54" s="182"/>
    </row>
    <row r="55" spans="1:14" x14ac:dyDescent="0.25">
      <c r="A55" s="18" t="s">
        <v>17</v>
      </c>
      <c r="B55" s="176">
        <f>+HLOOKUP(B$50,'Valuación AHBG'!$B$6:$M$20,15,FALSE)</f>
        <v>63.809799039156744</v>
      </c>
      <c r="C55" s="176">
        <f>+HLOOKUP(C$50,'Valuación AHBG'!$B$6:$M$20,15,FALSE)</f>
        <v>58.340914471731011</v>
      </c>
      <c r="D55" s="176">
        <f>+HLOOKUP(D$50,'Valuación AHBG'!$B$6:$M$20,15,FALSE)</f>
        <v>51.756305276942356</v>
      </c>
      <c r="E55" s="176">
        <f>+HLOOKUP(E$50,'Valuación AHBG'!$B$6:$M$20,15,FALSE)</f>
        <v>58.539093884172644</v>
      </c>
      <c r="F55" s="176">
        <f>+HLOOKUP(F$50,'Valuación AHBG'!$B$6:$M$20,15,FALSE)</f>
        <v>45.538405793941493</v>
      </c>
      <c r="G55" s="176">
        <f>+HLOOKUP(G$50,'Valuación AHBG'!$B$6:$M$20,15,FALSE)</f>
        <v>50.694289162710504</v>
      </c>
      <c r="H55" s="176">
        <f>+HLOOKUP(H$50,'Valuación BG'!$B$6:$C$20,15,FALSE)*0.9768</f>
        <v>52.947298600007066</v>
      </c>
      <c r="I55" s="181"/>
      <c r="J55" s="181"/>
      <c r="L55" s="178">
        <f t="shared" si="14"/>
        <v>50.694289162710504</v>
      </c>
      <c r="M55" s="176">
        <f t="shared" si="15"/>
        <v>52.947298600007066</v>
      </c>
      <c r="N55" s="181"/>
    </row>
    <row r="56" spans="1:14" x14ac:dyDescent="0.25">
      <c r="A56" s="18" t="s">
        <v>4</v>
      </c>
      <c r="B56" s="184">
        <f>+HLOOKUP(B$50,'Valuación AHBG'!$B$6:$M$20,15,FALSE)</f>
        <v>63.809799039156744</v>
      </c>
      <c r="C56" s="176">
        <f>+HLOOKUP(C$50,'Valuación AHBG'!$B$6:$M$20,15,FALSE)</f>
        <v>58.340914471731011</v>
      </c>
      <c r="D56" s="176">
        <f>+HLOOKUP(D$50,'Valuación AHBG'!$B$6:$M$20,15,FALSE)</f>
        <v>51.756305276942356</v>
      </c>
      <c r="E56" s="176">
        <f>+HLOOKUP(E$50,'Valuación AHBG'!$B$6:$M$20,15,FALSE)</f>
        <v>58.539093884172644</v>
      </c>
      <c r="F56" s="176">
        <f>+HLOOKUP(F$50,'Valuación AHBG'!$B$6:$M$20,15,FALSE)</f>
        <v>45.538405793941493</v>
      </c>
      <c r="G56" s="176">
        <f>+HLOOKUP(G$50,'Valuación AHBG'!$B$6:$M$20,15,FALSE)</f>
        <v>50.694289162710504</v>
      </c>
      <c r="H56" s="176">
        <f>+HLOOKUP(H$50,'Valuación BG'!$B$6:$C$20,15,FALSE)*1.0175</f>
        <v>55.153436041674034</v>
      </c>
      <c r="I56" s="181"/>
      <c r="J56" s="181"/>
      <c r="L56" s="178">
        <f t="shared" si="14"/>
        <v>63.809799039156744</v>
      </c>
      <c r="M56" s="176">
        <f t="shared" si="15"/>
        <v>55.153436041674034</v>
      </c>
      <c r="N56" s="182"/>
    </row>
    <row r="57" spans="1:14" x14ac:dyDescent="0.25">
      <c r="A57" s="18" t="s">
        <v>60</v>
      </c>
      <c r="B57" s="176">
        <f>+HLOOKUP(B$50,'Valuación AHBG'!$B$6:$M$20,15,FALSE)</f>
        <v>63.809799039156744</v>
      </c>
      <c r="C57" s="176">
        <f>+HLOOKUP(C$50,'Valuación AHBG'!$B$6:$M$20,15,FALSE)</f>
        <v>58.340914471731011</v>
      </c>
      <c r="D57" s="176">
        <f>+HLOOKUP(D$50,'Valuación AHBG'!$B$6:$M$20,15,FALSE)</f>
        <v>51.756305276942356</v>
      </c>
      <c r="E57" s="176">
        <f>+HLOOKUP(E$50,'Valuación AHBG'!$B$6:$M$20,15,FALSE)</f>
        <v>58.539093884172644</v>
      </c>
      <c r="F57" s="176">
        <f>+HLOOKUP(F$50,'Valuación AHBG'!$B$6:$M$20,15,FALSE)</f>
        <v>45.538405793941493</v>
      </c>
      <c r="G57" s="176">
        <f>+HLOOKUP(G$50,'Valuación AHBG'!$B$6:$M$20,15,FALSE)</f>
        <v>50.694289162710504</v>
      </c>
      <c r="H57" s="181"/>
      <c r="I57" s="176">
        <f>+'[11]Nuevos Bonos EY10 VN100'!$C$22</f>
        <v>62.241113382225883</v>
      </c>
      <c r="J57" s="176">
        <f>+'[11]Nuevos Bonos EY10 VN100'!$E$22</f>
        <v>50.617857216217033</v>
      </c>
      <c r="L57" s="178">
        <f t="shared" si="14"/>
        <v>58.539093884172644</v>
      </c>
      <c r="M57" s="181"/>
      <c r="N57" s="176">
        <f>+'[11]Nuevos Bonos EY10 VN100'!$G$29</f>
        <v>61.773917797231356</v>
      </c>
    </row>
    <row r="58" spans="1:14" x14ac:dyDescent="0.25">
      <c r="A58" s="19" t="s">
        <v>61</v>
      </c>
      <c r="B58" s="178">
        <f>+HLOOKUP(B$50,'Valuación AHBG'!$B$6:$M$20,15,FALSE)</f>
        <v>63.809799039156744</v>
      </c>
      <c r="C58" s="178">
        <f>+HLOOKUP(C$50,'Valuación AHBG'!$B$6:$M$20,15,FALSE)</f>
        <v>58.340914471731011</v>
      </c>
      <c r="D58" s="178">
        <f>+HLOOKUP(D$50,'Valuación AHBG'!$B$6:$M$20,15,FALSE)</f>
        <v>51.756305276942356</v>
      </c>
      <c r="E58" s="178">
        <f>+HLOOKUP(E$50,'Valuación AHBG'!$B$6:$M$20,15,FALSE)</f>
        <v>58.539093884172644</v>
      </c>
      <c r="F58" s="178">
        <f>+HLOOKUP(F$50,'Valuación AHBG'!$B$6:$M$20,15,FALSE)</f>
        <v>45.538405793941493</v>
      </c>
      <c r="G58" s="178">
        <f>+HLOOKUP(G$50,'Valuación AHBG'!$B$6:$M$20,15,FALSE)</f>
        <v>50.694289162710504</v>
      </c>
      <c r="H58" s="182"/>
      <c r="I58" s="185">
        <f>+'[11]Nuevos Bonos EY10 VN100'!$C$22</f>
        <v>62.241113382225883</v>
      </c>
      <c r="J58" s="185">
        <f>+'[11]Nuevos Bonos EY10 VN100'!$E$22</f>
        <v>50.617857216217033</v>
      </c>
      <c r="L58" s="178">
        <f t="shared" si="14"/>
        <v>50.738080413825372</v>
      </c>
      <c r="M58" s="182"/>
      <c r="N58" s="178">
        <f>+'[11]Nuevos Bonos EY10 VN100'!$G$28</f>
        <v>51.337785131561105</v>
      </c>
    </row>
    <row r="60" spans="1:14" x14ac:dyDescent="0.25">
      <c r="A60" s="347" t="s">
        <v>69</v>
      </c>
      <c r="B60" s="348" t="s">
        <v>97</v>
      </c>
      <c r="C60" s="349"/>
      <c r="D60" s="349"/>
      <c r="E60" s="349"/>
      <c r="F60" s="349"/>
      <c r="G60" s="350"/>
    </row>
    <row r="61" spans="1:14" x14ac:dyDescent="0.25">
      <c r="A61" s="347"/>
      <c r="B61" s="172" t="s">
        <v>73</v>
      </c>
      <c r="C61" s="172" t="s">
        <v>45</v>
      </c>
      <c r="D61" s="172" t="s">
        <v>47</v>
      </c>
      <c r="E61" s="172" t="s">
        <v>49</v>
      </c>
      <c r="F61" s="172" t="s">
        <v>51</v>
      </c>
      <c r="G61" s="172" t="s">
        <v>53</v>
      </c>
    </row>
    <row r="62" spans="1:14" x14ac:dyDescent="0.25">
      <c r="A62" s="18" t="s">
        <v>6</v>
      </c>
      <c r="B62" s="176">
        <f>+VLOOKUP($A62,'Canje optimo AHBG'!$B$6:$P$26,3,FALSE)/VLOOKUP($A62,'Canje optimo AHBG'!$B$6:$P$26,15,FALSE)</f>
        <v>1</v>
      </c>
      <c r="C62" s="176">
        <f>+VLOOKUP($A62,'Canje optimo AHBG'!$B$6:$P$26,4,FALSE)/VLOOKUP($A62,'Canje optimo AHBG'!$B$6:$P$26,15,FALSE)</f>
        <v>0</v>
      </c>
      <c r="D62" s="176">
        <f>+VLOOKUP($A62,'Canje optimo AHBG'!$B$6:$P$26,5,FALSE)/VLOOKUP($A62,'Canje optimo AHBG'!$B$6:$P$26,15,FALSE)</f>
        <v>0</v>
      </c>
      <c r="E62" s="176">
        <f>+VLOOKUP($A62,'Canje optimo AHBG'!$B$6:$P$26,6,FALSE)/VLOOKUP($A62,'Canje optimo AHBG'!$B$6:$P$26,15,FALSE)</f>
        <v>0</v>
      </c>
      <c r="F62" s="176">
        <f>+VLOOKUP($A62,'Canje optimo AHBG'!$B$6:$P$26,7,FALSE)/VLOOKUP($A62,'Canje optimo AHBG'!$B$6:$P$26,15,FALSE)</f>
        <v>0</v>
      </c>
      <c r="G62" s="176">
        <f>+VLOOKUP($A62,'Canje optimo AHBG'!$B$6:$P$26,8,FALSE)/VLOOKUP($A62,'Canje optimo AHBG'!$B$6:$P$26,15,FALSE)</f>
        <v>0</v>
      </c>
    </row>
    <row r="63" spans="1:14" x14ac:dyDescent="0.25">
      <c r="A63" s="18" t="s">
        <v>8</v>
      </c>
      <c r="B63" s="176">
        <f>+VLOOKUP($A63,'Canje optimo AHBG'!$B$6:$P$26,3,FALSE)/VLOOKUP($A63,'Canje optimo AHBG'!$B$6:$P$26,15,FALSE)</f>
        <v>0.52307692307692311</v>
      </c>
      <c r="C63" s="176">
        <f>+VLOOKUP($A63,'Canje optimo AHBG'!$B$6:$P$26,4,FALSE)/VLOOKUP($A63,'Canje optimo AHBG'!$B$6:$P$26,15,FALSE)</f>
        <v>0.47692307692307695</v>
      </c>
      <c r="D63" s="176">
        <f>+VLOOKUP($A63,'Canje optimo AHBG'!$B$6:$P$26,5,FALSE)/VLOOKUP($A63,'Canje optimo AHBG'!$B$6:$P$26,15,FALSE)</f>
        <v>0</v>
      </c>
      <c r="E63" s="176">
        <f>+VLOOKUP($A63,'Canje optimo AHBG'!$B$6:$P$26,6,FALSE)/VLOOKUP($A63,'Canje optimo AHBG'!$B$6:$P$26,15,FALSE)</f>
        <v>0</v>
      </c>
      <c r="F63" s="176">
        <f>+VLOOKUP($A63,'Canje optimo AHBG'!$B$6:$P$26,7,FALSE)/VLOOKUP($A63,'Canje optimo AHBG'!$B$6:$P$26,15,FALSE)</f>
        <v>0</v>
      </c>
      <c r="G63" s="176">
        <f>+VLOOKUP($A63,'Canje optimo AHBG'!$B$6:$P$26,8,FALSE)/VLOOKUP($A63,'Canje optimo AHBG'!$B$6:$P$26,15,FALSE)</f>
        <v>0</v>
      </c>
    </row>
    <row r="64" spans="1:14" x14ac:dyDescent="0.25">
      <c r="A64" s="18" t="s">
        <v>9</v>
      </c>
      <c r="B64" s="176">
        <f>+VLOOKUP($A64,'Canje optimo AHBG'!$B$6:$P$26,3,FALSE)/VLOOKUP($A64,'Canje optimo AHBG'!$B$6:$P$26,15,FALSE)</f>
        <v>0</v>
      </c>
      <c r="C64" s="176">
        <f>+VLOOKUP($A64,'Canje optimo AHBG'!$B$6:$P$26,4,FALSE)/VLOOKUP($A64,'Canje optimo AHBG'!$B$6:$P$26,15,FALSE)</f>
        <v>1</v>
      </c>
      <c r="D64" s="176">
        <f>+VLOOKUP($A64,'Canje optimo AHBG'!$B$6:$P$26,5,FALSE)/VLOOKUP($A64,'Canje optimo AHBG'!$B$6:$P$26,15,FALSE)</f>
        <v>0</v>
      </c>
      <c r="E64" s="176">
        <f>+VLOOKUP($A64,'Canje optimo AHBG'!$B$6:$P$26,6,FALSE)/VLOOKUP($A64,'Canje optimo AHBG'!$B$6:$P$26,15,FALSE)</f>
        <v>0</v>
      </c>
      <c r="F64" s="176">
        <f>+VLOOKUP($A64,'Canje optimo AHBG'!$B$6:$P$26,7,FALSE)/VLOOKUP($A64,'Canje optimo AHBG'!$B$6:$P$26,15,FALSE)</f>
        <v>0</v>
      </c>
      <c r="G64" s="176">
        <f>+VLOOKUP($A64,'Canje optimo AHBG'!$B$6:$P$26,8,FALSE)/VLOOKUP($A64,'Canje optimo AHBG'!$B$6:$P$26,15,FALSE)</f>
        <v>0</v>
      </c>
    </row>
    <row r="65" spans="1:7" x14ac:dyDescent="0.25">
      <c r="A65" s="18" t="s">
        <v>11</v>
      </c>
      <c r="B65" s="176">
        <f>+VLOOKUP($A65,'Canje optimo AHBG'!$B$6:$P$26,3,FALSE)/VLOOKUP($A65,'Canje optimo AHBG'!$B$6:$P$26,15,FALSE)</f>
        <v>0</v>
      </c>
      <c r="C65" s="176">
        <f>+VLOOKUP($A65,'Canje optimo AHBG'!$B$6:$P$26,4,FALSE)/VLOOKUP($A65,'Canje optimo AHBG'!$B$6:$P$26,15,FALSE)</f>
        <v>1.5537600994406464E-2</v>
      </c>
      <c r="D65" s="176">
        <f>+VLOOKUP($A65,'Canje optimo AHBG'!$B$6:$P$26,5,FALSE)/VLOOKUP($A65,'Canje optimo AHBG'!$B$6:$P$26,15,FALSE)</f>
        <v>0.98446239900559351</v>
      </c>
      <c r="E65" s="176">
        <f>+VLOOKUP($A65,'Canje optimo AHBG'!$B$6:$P$26,6,FALSE)/VLOOKUP($A65,'Canje optimo AHBG'!$B$6:$P$26,15,FALSE)</f>
        <v>0</v>
      </c>
      <c r="F65" s="176">
        <f>+VLOOKUP($A65,'Canje optimo AHBG'!$B$6:$P$26,7,FALSE)/VLOOKUP($A65,'Canje optimo AHBG'!$B$6:$P$26,15,FALSE)</f>
        <v>0</v>
      </c>
      <c r="G65" s="176">
        <f>+VLOOKUP($A65,'Canje optimo AHBG'!$B$6:$P$26,8,FALSE)/VLOOKUP($A65,'Canje optimo AHBG'!$B$6:$P$26,15,FALSE)</f>
        <v>0</v>
      </c>
    </row>
    <row r="66" spans="1:7" x14ac:dyDescent="0.25">
      <c r="A66" s="18" t="s">
        <v>13</v>
      </c>
      <c r="B66" s="176">
        <f>+VLOOKUP($A66,'Canje optimo AHBG'!$B$6:$P$26,3,FALSE)/VLOOKUP($A66,'Canje optimo AHBG'!$B$6:$P$26,15,FALSE)</f>
        <v>0</v>
      </c>
      <c r="C66" s="176">
        <f>+VLOOKUP($A66,'Canje optimo AHBG'!$B$6:$P$26,4,FALSE)/VLOOKUP($A66,'Canje optimo AHBG'!$B$6:$P$26,15,FALSE)</f>
        <v>0</v>
      </c>
      <c r="D66" s="176">
        <f>+VLOOKUP($A66,'Canje optimo AHBG'!$B$6:$P$26,5,FALSE)/VLOOKUP($A66,'Canje optimo AHBG'!$B$6:$P$26,15,FALSE)</f>
        <v>1</v>
      </c>
      <c r="E66" s="176">
        <f>+VLOOKUP($A66,'Canje optimo AHBG'!$B$6:$P$26,6,FALSE)/VLOOKUP($A66,'Canje optimo AHBG'!$B$6:$P$26,15,FALSE)</f>
        <v>0</v>
      </c>
      <c r="F66" s="176">
        <f>+VLOOKUP($A66,'Canje optimo AHBG'!$B$6:$P$26,7,FALSE)/VLOOKUP($A66,'Canje optimo AHBG'!$B$6:$P$26,15,FALSE)</f>
        <v>0</v>
      </c>
      <c r="G66" s="176">
        <f>+VLOOKUP($A66,'Canje optimo AHBG'!$B$6:$P$26,8,FALSE)/VLOOKUP($A66,'Canje optimo AHBG'!$B$6:$P$26,15,FALSE)</f>
        <v>0</v>
      </c>
    </row>
    <row r="67" spans="1:7" x14ac:dyDescent="0.25">
      <c r="A67" s="18" t="s">
        <v>70</v>
      </c>
      <c r="B67" s="176">
        <f>+VLOOKUP($A67,'Canje optimo AHBG'!$B$6:$P$26,3,FALSE)/VLOOKUP($A67,'Canje optimo AHBG'!$B$6:$P$26,15,FALSE)</f>
        <v>0</v>
      </c>
      <c r="C67" s="176">
        <f>+VLOOKUP($A67,'Canje optimo AHBG'!$B$6:$P$26,4,FALSE)/VLOOKUP($A67,'Canje optimo AHBG'!$B$6:$P$26,15,FALSE)</f>
        <v>0</v>
      </c>
      <c r="D67" s="176">
        <f>+VLOOKUP($A67,'Canje optimo AHBG'!$B$6:$P$26,5,FALSE)/VLOOKUP($A67,'Canje optimo AHBG'!$B$6:$P$26,15,FALSE)</f>
        <v>1</v>
      </c>
      <c r="E67" s="176">
        <f>+VLOOKUP($A67,'Canje optimo AHBG'!$B$6:$P$26,6,FALSE)/VLOOKUP($A67,'Canje optimo AHBG'!$B$6:$P$26,15,FALSE)</f>
        <v>0</v>
      </c>
      <c r="F67" s="176">
        <f>+VLOOKUP($A67,'Canje optimo AHBG'!$B$6:$P$26,7,FALSE)/VLOOKUP($A67,'Canje optimo AHBG'!$B$6:$P$26,15,FALSE)</f>
        <v>0</v>
      </c>
      <c r="G67" s="176">
        <f>+VLOOKUP($A67,'Canje optimo AHBG'!$B$6:$P$26,8,FALSE)/VLOOKUP($A67,'Canje optimo AHBG'!$B$6:$P$26,15,FALSE)</f>
        <v>0</v>
      </c>
    </row>
    <row r="68" spans="1:7" x14ac:dyDescent="0.25">
      <c r="A68" s="18" t="s">
        <v>71</v>
      </c>
      <c r="B68" s="176">
        <f>+VLOOKUP($A68,'Canje optimo AHBG'!$B$6:$P$26,3,FALSE)/VLOOKUP($A68,'Canje optimo AHBG'!$B$6:$P$26,15,FALSE)</f>
        <v>0</v>
      </c>
      <c r="C68" s="176">
        <f>+VLOOKUP($A68,'Canje optimo AHBG'!$B$6:$P$26,4,FALSE)/VLOOKUP($A68,'Canje optimo AHBG'!$B$6:$P$26,15,FALSE)</f>
        <v>0</v>
      </c>
      <c r="D68" s="176">
        <f>+VLOOKUP($A68,'Canje optimo AHBG'!$B$6:$P$26,5,FALSE)/VLOOKUP($A68,'Canje optimo AHBG'!$B$6:$P$26,15,FALSE)</f>
        <v>1</v>
      </c>
      <c r="E68" s="176">
        <f>+VLOOKUP($A68,'Canje optimo AHBG'!$B$6:$P$26,6,FALSE)/VLOOKUP($A68,'Canje optimo AHBG'!$B$6:$P$26,15,FALSE)</f>
        <v>0</v>
      </c>
      <c r="F68" s="176">
        <f>+VLOOKUP($A68,'Canje optimo AHBG'!$B$6:$P$26,7,FALSE)/VLOOKUP($A68,'Canje optimo AHBG'!$B$6:$P$26,15,FALSE)</f>
        <v>0</v>
      </c>
      <c r="G68" s="176">
        <f>+VLOOKUP($A68,'Canje optimo AHBG'!$B$6:$P$26,8,FALSE)/VLOOKUP($A68,'Canje optimo AHBG'!$B$6:$P$26,15,FALSE)</f>
        <v>0</v>
      </c>
    </row>
    <row r="69" spans="1:7" x14ac:dyDescent="0.25">
      <c r="A69" s="18" t="s">
        <v>15</v>
      </c>
      <c r="B69" s="176">
        <f>+VLOOKUP($A69,'Canje optimo AHBG'!$B$6:$P$26,3,FALSE)/VLOOKUP($A69,'Canje optimo AHBG'!$B$6:$P$26,15,FALSE)</f>
        <v>0</v>
      </c>
      <c r="C69" s="176">
        <f>+VLOOKUP($A69,'Canje optimo AHBG'!$B$6:$P$26,4,FALSE)/VLOOKUP($A69,'Canje optimo AHBG'!$B$6:$P$26,15,FALSE)</f>
        <v>0</v>
      </c>
      <c r="D69" s="176">
        <f>+VLOOKUP($A69,'Canje optimo AHBG'!$B$6:$P$26,5,FALSE)/VLOOKUP($A69,'Canje optimo AHBG'!$B$6:$P$26,15,FALSE)</f>
        <v>1</v>
      </c>
      <c r="E69" s="176">
        <f>+VLOOKUP($A69,'Canje optimo AHBG'!$B$6:$P$26,6,FALSE)/VLOOKUP($A69,'Canje optimo AHBG'!$B$6:$P$26,15,FALSE)</f>
        <v>0</v>
      </c>
      <c r="F69" s="176">
        <f>+VLOOKUP($A69,'Canje optimo AHBG'!$B$6:$P$26,7,FALSE)/VLOOKUP($A69,'Canje optimo AHBG'!$B$6:$P$26,15,FALSE)</f>
        <v>0</v>
      </c>
      <c r="G69" s="176">
        <f>+VLOOKUP($A69,'Canje optimo AHBG'!$B$6:$P$26,8,FALSE)/VLOOKUP($A69,'Canje optimo AHBG'!$B$6:$P$26,15,FALSE)</f>
        <v>0</v>
      </c>
    </row>
    <row r="70" spans="1:7" x14ac:dyDescent="0.25">
      <c r="A70" s="18" t="s">
        <v>16</v>
      </c>
      <c r="B70" s="176">
        <f>+VLOOKUP($A70,'Canje optimo AHBG'!$B$6:$P$26,3,FALSE)/VLOOKUP($A70,'Canje optimo AHBG'!$B$6:$P$26,15,FALSE)</f>
        <v>0</v>
      </c>
      <c r="C70" s="176">
        <f>+VLOOKUP($A70,'Canje optimo AHBG'!$B$6:$P$26,4,FALSE)/VLOOKUP($A70,'Canje optimo AHBG'!$B$6:$P$26,15,FALSE)</f>
        <v>0</v>
      </c>
      <c r="D70" s="176">
        <f>+VLOOKUP($A70,'Canje optimo AHBG'!$B$6:$P$26,5,FALSE)/VLOOKUP($A70,'Canje optimo AHBG'!$B$6:$P$26,15,FALSE)</f>
        <v>2.6322043969102794E-2</v>
      </c>
      <c r="E70" s="176">
        <f>+VLOOKUP($A70,'Canje optimo AHBG'!$B$6:$P$26,6,FALSE)/VLOOKUP($A70,'Canje optimo AHBG'!$B$6:$P$26,15,FALSE)</f>
        <v>0</v>
      </c>
      <c r="F70" s="176">
        <f>+VLOOKUP($A70,'Canje optimo AHBG'!$B$6:$P$26,7,FALSE)/VLOOKUP($A70,'Canje optimo AHBG'!$B$6:$P$26,15,FALSE)</f>
        <v>0</v>
      </c>
      <c r="G70" s="176">
        <f>+VLOOKUP($A70,'Canje optimo AHBG'!$B$6:$P$26,8,FALSE)/VLOOKUP($A70,'Canje optimo AHBG'!$B$6:$P$26,15,FALSE)</f>
        <v>0.97367795603089713</v>
      </c>
    </row>
    <row r="71" spans="1:7" x14ac:dyDescent="0.25">
      <c r="A71" s="18" t="s">
        <v>18</v>
      </c>
      <c r="B71" s="176">
        <f>+VLOOKUP($A71,'Canje optimo AHBG'!$B$6:$P$26,3,FALSE)/VLOOKUP($A71,'Canje optimo AHBG'!$B$6:$P$26,15,FALSE)</f>
        <v>0</v>
      </c>
      <c r="C71" s="176">
        <f>+VLOOKUP($A71,'Canje optimo AHBG'!$B$6:$P$26,4,FALSE)/VLOOKUP($A71,'Canje optimo AHBG'!$B$6:$P$26,15,FALSE)</f>
        <v>0</v>
      </c>
      <c r="D71" s="176">
        <f>+VLOOKUP($A71,'Canje optimo AHBG'!$B$6:$P$26,5,FALSE)/VLOOKUP($A71,'Canje optimo AHBG'!$B$6:$P$26,15,FALSE)</f>
        <v>2.6322043969102794E-2</v>
      </c>
      <c r="E71" s="176">
        <f>+VLOOKUP($A71,'Canje optimo AHBG'!$B$6:$P$26,6,FALSE)/VLOOKUP($A71,'Canje optimo AHBG'!$B$6:$P$26,15,FALSE)</f>
        <v>0</v>
      </c>
      <c r="F71" s="176">
        <f>+VLOOKUP($A71,'Canje optimo AHBG'!$B$6:$P$26,7,FALSE)/VLOOKUP($A71,'Canje optimo AHBG'!$B$6:$P$26,15,FALSE)</f>
        <v>0</v>
      </c>
      <c r="G71" s="176">
        <f>+VLOOKUP($A71,'Canje optimo AHBG'!$B$6:$P$26,8,FALSE)/VLOOKUP($A71,'Canje optimo AHBG'!$B$6:$P$26,15,FALSE)</f>
        <v>0.97367795603089724</v>
      </c>
    </row>
    <row r="72" spans="1:7" x14ac:dyDescent="0.25">
      <c r="A72" s="18" t="s">
        <v>19</v>
      </c>
      <c r="B72" s="176">
        <f>+VLOOKUP($A72,'Canje optimo AHBG'!$B$6:$P$26,3,FALSE)/VLOOKUP($A72,'Canje optimo AHBG'!$B$6:$P$26,15,FALSE)</f>
        <v>0</v>
      </c>
      <c r="C72" s="176">
        <f>+VLOOKUP($A72,'Canje optimo AHBG'!$B$6:$P$26,4,FALSE)/VLOOKUP($A72,'Canje optimo AHBG'!$B$6:$P$26,15,FALSE)</f>
        <v>0</v>
      </c>
      <c r="D72" s="176">
        <f>+VLOOKUP($A72,'Canje optimo AHBG'!$B$6:$P$26,5,FALSE)/VLOOKUP($A72,'Canje optimo AHBG'!$B$6:$P$26,15,FALSE)</f>
        <v>2.6322043969102794E-2</v>
      </c>
      <c r="E72" s="176">
        <f>+VLOOKUP($A72,'Canje optimo AHBG'!$B$6:$P$26,6,FALSE)/VLOOKUP($A72,'Canje optimo AHBG'!$B$6:$P$26,15,FALSE)</f>
        <v>0</v>
      </c>
      <c r="F72" s="176">
        <f>+VLOOKUP($A72,'Canje optimo AHBG'!$B$6:$P$26,7,FALSE)/VLOOKUP($A72,'Canje optimo AHBG'!$B$6:$P$26,15,FALSE)</f>
        <v>0</v>
      </c>
      <c r="G72" s="176">
        <f>+VLOOKUP($A72,'Canje optimo AHBG'!$B$6:$P$26,8,FALSE)/VLOOKUP($A72,'Canje optimo AHBG'!$B$6:$P$26,15,FALSE)</f>
        <v>0.97367795603089713</v>
      </c>
    </row>
    <row r="73" spans="1:7" x14ac:dyDescent="0.25">
      <c r="A73" s="18" t="s">
        <v>58</v>
      </c>
      <c r="B73" s="176">
        <f>+VLOOKUP($A73,'Canje optimo AHBG'!$B$6:$P$26,3,FALSE)/VLOOKUP($A73,'Canje optimo AHBG'!$B$6:$P$26,15,FALSE)</f>
        <v>0</v>
      </c>
      <c r="C73" s="176">
        <f>+VLOOKUP($A73,'Canje optimo AHBG'!$B$6:$P$26,4,FALSE)/VLOOKUP($A73,'Canje optimo AHBG'!$B$6:$P$26,15,FALSE)</f>
        <v>0</v>
      </c>
      <c r="D73" s="176">
        <f>+VLOOKUP($A73,'Canje optimo AHBG'!$B$6:$P$26,5,FALSE)/VLOOKUP($A73,'Canje optimo AHBG'!$B$6:$P$26,15,FALSE)</f>
        <v>0</v>
      </c>
      <c r="E73" s="176">
        <f>+VLOOKUP($A73,'Canje optimo AHBG'!$B$6:$P$26,6,FALSE)/VLOOKUP($A73,'Canje optimo AHBG'!$B$6:$P$26,15,FALSE)</f>
        <v>0.93497621279460141</v>
      </c>
      <c r="F73" s="176">
        <f>+VLOOKUP($A73,'Canje optimo AHBG'!$B$6:$P$26,7,FALSE)/VLOOKUP($A73,'Canje optimo AHBG'!$B$6:$P$26,15,FALSE)</f>
        <v>0</v>
      </c>
      <c r="G73" s="176">
        <f>+VLOOKUP($A73,'Canje optimo AHBG'!$B$6:$P$26,8,FALSE)/VLOOKUP($A73,'Canje optimo AHBG'!$B$6:$P$26,15,FALSE)</f>
        <v>6.50237872053986E-2</v>
      </c>
    </row>
    <row r="74" spans="1:7" x14ac:dyDescent="0.25">
      <c r="A74" s="19" t="s">
        <v>59</v>
      </c>
      <c r="B74" s="178">
        <f>+VLOOKUP($A74,'Canje optimo AHBG'!$B$6:$P$26,3,FALSE)/VLOOKUP($A74,'Canje optimo AHBG'!$B$6:$P$26,15,FALSE)</f>
        <v>0</v>
      </c>
      <c r="C74" s="178">
        <f>+VLOOKUP($A74,'Canje optimo AHBG'!$B$6:$P$26,4,FALSE)/VLOOKUP($A74,'Canje optimo AHBG'!$B$6:$P$26,15,FALSE)</f>
        <v>0</v>
      </c>
      <c r="D74" s="178">
        <f>+VLOOKUP($A74,'Canje optimo AHBG'!$B$6:$P$26,5,FALSE)/VLOOKUP($A74,'Canje optimo AHBG'!$B$6:$P$26,15,FALSE)</f>
        <v>0</v>
      </c>
      <c r="E74" s="178">
        <f>+VLOOKUP($A74,'Canje optimo AHBG'!$B$6:$P$26,6,FALSE)/VLOOKUP($A74,'Canje optimo AHBG'!$B$6:$P$26,15,FALSE)</f>
        <v>0</v>
      </c>
      <c r="F74" s="178">
        <f>+VLOOKUP($A74,'Canje optimo AHBG'!$B$6:$P$26,7,FALSE)/VLOOKUP($A74,'Canje optimo AHBG'!$B$6:$P$26,15,FALSE)</f>
        <v>0</v>
      </c>
      <c r="G74" s="178">
        <f>+VLOOKUP($A74,'Canje optimo AHBG'!$B$6:$P$26,8,FALSE)/VLOOKUP($A74,'Canje optimo AHBG'!$B$6:$P$26,15,FALSE)</f>
        <v>1</v>
      </c>
    </row>
    <row r="76" spans="1:7" x14ac:dyDescent="0.25">
      <c r="A76" s="347" t="s">
        <v>69</v>
      </c>
      <c r="B76" s="348" t="s">
        <v>97</v>
      </c>
      <c r="C76" s="349"/>
      <c r="D76" s="349"/>
      <c r="E76" s="349"/>
      <c r="F76" s="349"/>
      <c r="G76" s="350"/>
    </row>
    <row r="77" spans="1:7" x14ac:dyDescent="0.25">
      <c r="A77" s="347"/>
      <c r="B77" s="172" t="s">
        <v>74</v>
      </c>
      <c r="C77" s="172" t="s">
        <v>46</v>
      </c>
      <c r="D77" s="172" t="s">
        <v>48</v>
      </c>
      <c r="E77" s="172" t="s">
        <v>50</v>
      </c>
      <c r="F77" s="172" t="s">
        <v>52</v>
      </c>
      <c r="G77" s="172" t="s">
        <v>54</v>
      </c>
    </row>
    <row r="78" spans="1:7" x14ac:dyDescent="0.25">
      <c r="A78" s="18" t="s">
        <v>7</v>
      </c>
      <c r="B78" s="176">
        <f>+VLOOKUP($A78,'Canje optimo AHBG'!$B$6:$P$26,9,FALSE)/VLOOKUP($A78,'Canje optimo AHBG'!$B$6:$P$26,15,FALSE)</f>
        <v>0.57597524497163488</v>
      </c>
      <c r="C78" s="176">
        <f>+VLOOKUP($A78,'Canje optimo AHBG'!$B$6:$P$26,10,FALSE)/VLOOKUP($A78,'Canje optimo AHBG'!$B$6:$P$26,15,FALSE)</f>
        <v>0.42402475502836512</v>
      </c>
      <c r="D78" s="176">
        <f>+VLOOKUP($A78,'Canje optimo AHBG'!$B$6:$P$26,11,FALSE)/VLOOKUP($A78,'Canje optimo AHBG'!$B$6:$P$26,15,FALSE)</f>
        <v>0</v>
      </c>
      <c r="E78" s="176">
        <f>+VLOOKUP($A78,'Canje optimo AHBG'!$B$6:$P$26,12,FALSE)/VLOOKUP($A78,'Canje optimo AHBG'!$B$6:$P$26,15,FALSE)</f>
        <v>0</v>
      </c>
      <c r="F78" s="176">
        <f>+VLOOKUP($A78,'Canje optimo AHBG'!$B$6:$P$26,13,FALSE)/VLOOKUP($A78,'Canje optimo AHBG'!$B$6:$P$26,15,FALSE)</f>
        <v>0</v>
      </c>
      <c r="G78" s="176">
        <f>+VLOOKUP($A78,'Canje optimo AHBG'!$B$6:$P$26,14,FALSE)/VLOOKUP($A78,'Canje optimo AHBG'!$B$6:$P$26,15,FALSE)</f>
        <v>0</v>
      </c>
    </row>
    <row r="79" spans="1:7" x14ac:dyDescent="0.25">
      <c r="A79" s="18" t="s">
        <v>10</v>
      </c>
      <c r="B79" s="176">
        <f>+VLOOKUP($A79,'Canje optimo AHBG'!$B$6:$P$26,9,FALSE)/VLOOKUP($A79,'Canje optimo AHBG'!$B$6:$P$26,15,FALSE)</f>
        <v>0</v>
      </c>
      <c r="C79" s="176">
        <f>+VLOOKUP($A79,'Canje optimo AHBG'!$B$6:$P$26,10,FALSE)/VLOOKUP($A79,'Canje optimo AHBG'!$B$6:$P$26,15,FALSE)</f>
        <v>1</v>
      </c>
      <c r="D79" s="176">
        <f>+VLOOKUP($A79,'Canje optimo AHBG'!$B$6:$P$26,11,FALSE)/VLOOKUP($A79,'Canje optimo AHBG'!$B$6:$P$26,15,FALSE)</f>
        <v>0</v>
      </c>
      <c r="E79" s="176">
        <f>+VLOOKUP($A79,'Canje optimo AHBG'!$B$6:$P$26,12,FALSE)/VLOOKUP($A79,'Canje optimo AHBG'!$B$6:$P$26,15,FALSE)</f>
        <v>0</v>
      </c>
      <c r="F79" s="176">
        <f>+VLOOKUP($A79,'Canje optimo AHBG'!$B$6:$P$26,13,FALSE)/VLOOKUP($A79,'Canje optimo AHBG'!$B$6:$P$26,15,FALSE)</f>
        <v>0</v>
      </c>
      <c r="G79" s="176">
        <f>+VLOOKUP($A79,'Canje optimo AHBG'!$B$6:$P$26,14,FALSE)/VLOOKUP($A79,'Canje optimo AHBG'!$B$6:$P$26,15,FALSE)</f>
        <v>0</v>
      </c>
    </row>
    <row r="80" spans="1:7" x14ac:dyDescent="0.25">
      <c r="A80" s="18" t="s">
        <v>12</v>
      </c>
      <c r="B80" s="176">
        <f>+VLOOKUP($A80,'Canje optimo AHBG'!$B$6:$P$26,9,FALSE)/VLOOKUP($A80,'Canje optimo AHBG'!$B$6:$P$26,15,FALSE)</f>
        <v>0</v>
      </c>
      <c r="C80" s="176">
        <f>+VLOOKUP($A80,'Canje optimo AHBG'!$B$6:$P$26,10,FALSE)/VLOOKUP($A80,'Canje optimo AHBG'!$B$6:$P$26,15,FALSE)</f>
        <v>7.6238560507330091E-2</v>
      </c>
      <c r="D80" s="176">
        <f>+VLOOKUP($A80,'Canje optimo AHBG'!$B$6:$P$26,11,FALSE)/VLOOKUP($A80,'Canje optimo AHBG'!$B$6:$P$26,15,FALSE)</f>
        <v>0.91312378396723204</v>
      </c>
      <c r="E80" s="176">
        <f>+VLOOKUP($A80,'Canje optimo AHBG'!$B$6:$P$26,12,FALSE)/VLOOKUP($A80,'Canje optimo AHBG'!$B$6:$P$26,15,FALSE)</f>
        <v>1.0637655525437897E-2</v>
      </c>
      <c r="F80" s="176">
        <f>+VLOOKUP($A80,'Canje optimo AHBG'!$B$6:$P$26,13,FALSE)/VLOOKUP($A80,'Canje optimo AHBG'!$B$6:$P$26,15,FALSE)</f>
        <v>0</v>
      </c>
      <c r="G80" s="176">
        <f>+VLOOKUP($A80,'Canje optimo AHBG'!$B$6:$P$26,14,FALSE)/VLOOKUP($A80,'Canje optimo AHBG'!$B$6:$P$26,15,FALSE)</f>
        <v>0</v>
      </c>
    </row>
    <row r="81" spans="1:7" x14ac:dyDescent="0.25">
      <c r="A81" s="18" t="s">
        <v>14</v>
      </c>
      <c r="B81" s="176">
        <f>+VLOOKUP($A81,'Canje optimo AHBG'!$B$6:$P$26,9,FALSE)/VLOOKUP($A81,'Canje optimo AHBG'!$B$6:$P$26,15,FALSE)</f>
        <v>0</v>
      </c>
      <c r="C81" s="176">
        <f>+VLOOKUP($A81,'Canje optimo AHBG'!$B$6:$P$26,10,FALSE)/VLOOKUP($A81,'Canje optimo AHBG'!$B$6:$P$26,15,FALSE)</f>
        <v>7.6238560507330078E-2</v>
      </c>
      <c r="D81" s="176">
        <f>+VLOOKUP($A81,'Canje optimo AHBG'!$B$6:$P$26,11,FALSE)/VLOOKUP($A81,'Canje optimo AHBG'!$B$6:$P$26,15,FALSE)</f>
        <v>0.91312378396723204</v>
      </c>
      <c r="E81" s="176">
        <f>+VLOOKUP($A81,'Canje optimo AHBG'!$B$6:$P$26,12,FALSE)/VLOOKUP($A81,'Canje optimo AHBG'!$B$6:$P$26,15,FALSE)</f>
        <v>1.0637655525437896E-2</v>
      </c>
      <c r="F81" s="176">
        <f>+VLOOKUP($A81,'Canje optimo AHBG'!$B$6:$P$26,13,FALSE)/VLOOKUP($A81,'Canje optimo AHBG'!$B$6:$P$26,15,FALSE)</f>
        <v>0</v>
      </c>
      <c r="G81" s="176">
        <f>+VLOOKUP($A81,'Canje optimo AHBG'!$B$6:$P$26,14,FALSE)/VLOOKUP($A81,'Canje optimo AHBG'!$B$6:$P$26,15,FALSE)</f>
        <v>0</v>
      </c>
    </row>
    <row r="82" spans="1:7" x14ac:dyDescent="0.25">
      <c r="A82" s="18" t="s">
        <v>17</v>
      </c>
      <c r="B82" s="176">
        <f>+VLOOKUP($A82,'Canje optimo AHBG'!$B$6:$P$26,9,FALSE)/VLOOKUP($A82,'Canje optimo AHBG'!$B$6:$P$26,15,FALSE)</f>
        <v>0</v>
      </c>
      <c r="C82" s="176">
        <f>+VLOOKUP($A82,'Canje optimo AHBG'!$B$6:$P$26,10,FALSE)/VLOOKUP($A82,'Canje optimo AHBG'!$B$6:$P$26,15,FALSE)</f>
        <v>0</v>
      </c>
      <c r="D82" s="176">
        <f>+VLOOKUP($A82,'Canje optimo AHBG'!$B$6:$P$26,11,FALSE)/VLOOKUP($A82,'Canje optimo AHBG'!$B$6:$P$26,15,FALSE)</f>
        <v>0</v>
      </c>
      <c r="E82" s="176">
        <f>+VLOOKUP($A82,'Canje optimo AHBG'!$B$6:$P$26,12,FALSE)/VLOOKUP($A82,'Canje optimo AHBG'!$B$6:$P$26,15,FALSE)</f>
        <v>0</v>
      </c>
      <c r="F82" s="176">
        <f>+VLOOKUP($A82,'Canje optimo AHBG'!$B$6:$P$26,13,FALSE)/VLOOKUP($A82,'Canje optimo AHBG'!$B$6:$P$26,15,FALSE)</f>
        <v>0</v>
      </c>
      <c r="G82" s="176">
        <f>+VLOOKUP($A82,'Canje optimo AHBG'!$B$6:$P$26,14,FALSE)/VLOOKUP($A82,'Canje optimo AHBG'!$B$6:$P$26,15,FALSE)</f>
        <v>1</v>
      </c>
    </row>
    <row r="83" spans="1:7" x14ac:dyDescent="0.25">
      <c r="A83" s="18" t="s">
        <v>4</v>
      </c>
      <c r="B83" s="176">
        <f>+VLOOKUP($A83,'Canje optimo AHBG'!$B$6:$P$26,9,FALSE)/VLOOKUP($A83,'Canje optimo AHBG'!$B$6:$P$26,15,FALSE)</f>
        <v>1</v>
      </c>
      <c r="C83" s="176">
        <f>+VLOOKUP($A83,'Canje optimo AHBG'!$B$6:$P$26,10,FALSE)/VLOOKUP($A83,'Canje optimo AHBG'!$B$6:$P$26,15,FALSE)</f>
        <v>0</v>
      </c>
      <c r="D83" s="176">
        <f>+VLOOKUP($A83,'Canje optimo AHBG'!$B$6:$P$26,11,FALSE)/VLOOKUP($A83,'Canje optimo AHBG'!$B$6:$P$26,15,FALSE)</f>
        <v>0</v>
      </c>
      <c r="E83" s="176">
        <f>+VLOOKUP($A83,'Canje optimo AHBG'!$B$6:$P$26,12,FALSE)/VLOOKUP($A83,'Canje optimo AHBG'!$B$6:$P$26,15,FALSE)</f>
        <v>0</v>
      </c>
      <c r="F83" s="176">
        <f>+VLOOKUP($A83,'Canje optimo AHBG'!$B$6:$P$26,13,FALSE)/VLOOKUP($A83,'Canje optimo AHBG'!$B$6:$P$26,15,FALSE)</f>
        <v>0</v>
      </c>
      <c r="G83" s="176">
        <f>+VLOOKUP($A83,'Canje optimo AHBG'!$B$6:$P$26,14,FALSE)/VLOOKUP($A83,'Canje optimo AHBG'!$B$6:$P$26,15,FALSE)</f>
        <v>0</v>
      </c>
    </row>
    <row r="84" spans="1:7" x14ac:dyDescent="0.25">
      <c r="A84" s="18" t="s">
        <v>60</v>
      </c>
      <c r="B84" s="176">
        <f>+VLOOKUP($A84,'Canje optimo AHBG'!$B$6:$P$26,9,FALSE)/VLOOKUP($A84,'Canje optimo AHBG'!$B$6:$P$26,15,FALSE)</f>
        <v>0</v>
      </c>
      <c r="C84" s="176">
        <f>+VLOOKUP($A84,'Canje optimo AHBG'!$B$6:$P$26,10,FALSE)/VLOOKUP($A84,'Canje optimo AHBG'!$B$6:$P$26,15,FALSE)</f>
        <v>0</v>
      </c>
      <c r="D84" s="176">
        <f>+VLOOKUP($A84,'Canje optimo AHBG'!$B$6:$P$26,11,FALSE)/VLOOKUP($A84,'Canje optimo AHBG'!$B$6:$P$26,15,FALSE)</f>
        <v>0</v>
      </c>
      <c r="E84" s="176">
        <f>+VLOOKUP($A84,'Canje optimo AHBG'!$B$6:$P$26,12,FALSE)/VLOOKUP($A84,'Canje optimo AHBG'!$B$6:$P$26,15,FALSE)</f>
        <v>1</v>
      </c>
      <c r="F84" s="176">
        <f>+VLOOKUP($A84,'Canje optimo AHBG'!$B$6:$P$26,13,FALSE)/VLOOKUP($A84,'Canje optimo AHBG'!$B$6:$P$26,15,FALSE)</f>
        <v>0</v>
      </c>
      <c r="G84" s="176">
        <f>+VLOOKUP($A84,'Canje optimo AHBG'!$B$6:$P$26,14,FALSE)/VLOOKUP($A84,'Canje optimo AHBG'!$B$6:$P$26,15,FALSE)</f>
        <v>0</v>
      </c>
    </row>
    <row r="85" spans="1:7" x14ac:dyDescent="0.25">
      <c r="A85" s="19" t="s">
        <v>61</v>
      </c>
      <c r="B85" s="185">
        <f>+VLOOKUP($A85,'Canje optimo AHBG'!$B$6:$P$26,9,FALSE)/VLOOKUP($A85,'Canje optimo AHBG'!$B$6:$P$26,15,FALSE)</f>
        <v>0</v>
      </c>
      <c r="C85" s="185">
        <f>+VLOOKUP($A85,'Canje optimo AHBG'!$B$6:$P$26,10,FALSE)/VLOOKUP($A85,'Canje optimo AHBG'!$B$6:$P$26,15,FALSE)</f>
        <v>0</v>
      </c>
      <c r="D85" s="185">
        <f>+VLOOKUP($A85,'Canje optimo AHBG'!$B$6:$P$26,11,FALSE)/VLOOKUP($A85,'Canje optimo AHBG'!$B$6:$P$26,15,FALSE)</f>
        <v>4.1234074067265751E-2</v>
      </c>
      <c r="E85" s="185">
        <f>+VLOOKUP($A85,'Canje optimo AHBG'!$B$6:$P$26,12,FALSE)/VLOOKUP($A85,'Canje optimo AHBG'!$B$6:$P$26,15,FALSE)</f>
        <v>0</v>
      </c>
      <c r="F85" s="185">
        <f>+VLOOKUP($A85,'Canje optimo AHBG'!$B$6:$P$26,13,FALSE)/VLOOKUP($A85,'Canje optimo AHBG'!$B$6:$P$26,15,FALSE)</f>
        <v>0</v>
      </c>
      <c r="G85" s="185">
        <f>+VLOOKUP($A85,'Canje optimo AHBG'!$B$6:$P$26,14,FALSE)/VLOOKUP($A85,'Canje optimo AHBG'!$B$6:$P$26,15,FALSE)</f>
        <v>0.95876592593273424</v>
      </c>
    </row>
  </sheetData>
  <mergeCells count="24">
    <mergeCell ref="A4:A5"/>
    <mergeCell ref="B4:D4"/>
    <mergeCell ref="E4:E5"/>
    <mergeCell ref="F4:H4"/>
    <mergeCell ref="C19:D19"/>
    <mergeCell ref="G19:H19"/>
    <mergeCell ref="A21:A22"/>
    <mergeCell ref="B21:D21"/>
    <mergeCell ref="E21:E22"/>
    <mergeCell ref="F21:H21"/>
    <mergeCell ref="C31:D31"/>
    <mergeCell ref="G31:H31"/>
    <mergeCell ref="I33:J33"/>
    <mergeCell ref="L34:N34"/>
    <mergeCell ref="A49:A50"/>
    <mergeCell ref="B49:G49"/>
    <mergeCell ref="I49:J49"/>
    <mergeCell ref="L50:N50"/>
    <mergeCell ref="A60:A61"/>
    <mergeCell ref="B60:G60"/>
    <mergeCell ref="A76:A77"/>
    <mergeCell ref="B76:G76"/>
    <mergeCell ref="A33:A34"/>
    <mergeCell ref="B33:G33"/>
  </mergeCells>
  <conditionalFormatting sqref="A35:A47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1:A57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:A1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3:A29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2:A7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8:A8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8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A4F23-BD2D-42CD-92FA-D5AD800706C4}">
  <sheetPr>
    <tabColor theme="0" tint="-0.499984740745262"/>
  </sheetPr>
  <dimension ref="A1:AB74"/>
  <sheetViews>
    <sheetView showGridLines="0" zoomScaleNormal="100" workbookViewId="0">
      <selection sqref="A1:F2"/>
    </sheetView>
  </sheetViews>
  <sheetFormatPr baseColWidth="10" defaultColWidth="11.42578125" defaultRowHeight="11.25" x14ac:dyDescent="0.25"/>
  <cols>
    <col min="1" max="1" width="28.42578125" style="1" customWidth="1"/>
    <col min="2" max="3" width="11.85546875" style="1" customWidth="1"/>
    <col min="4" max="5" width="11.28515625" style="1" customWidth="1"/>
    <col min="6" max="6" width="11.140625" style="1" bestFit="1" customWidth="1"/>
    <col min="7" max="7" width="7.5703125" style="1" bestFit="1" customWidth="1"/>
    <col min="8" max="8" width="15.140625" style="1" customWidth="1"/>
    <col min="9" max="9" width="14.85546875" style="1" customWidth="1"/>
    <col min="10" max="10" width="13" style="1" customWidth="1"/>
    <col min="11" max="11" width="10.85546875" style="1" bestFit="1" customWidth="1"/>
    <col min="12" max="12" width="9.42578125" style="5" bestFit="1" customWidth="1"/>
    <col min="13" max="13" width="10.5703125" style="1" customWidth="1"/>
    <col min="14" max="14" width="10.5703125" style="5" bestFit="1" customWidth="1"/>
    <col min="15" max="15" width="10.85546875" style="5" bestFit="1" customWidth="1"/>
    <col min="16" max="16" width="10.28515625" style="5" bestFit="1" customWidth="1"/>
    <col min="17" max="17" width="10.42578125" style="5" bestFit="1" customWidth="1"/>
    <col min="18" max="18" width="9.85546875" style="5" bestFit="1" customWidth="1"/>
    <col min="19" max="19" width="10.85546875" style="5" bestFit="1" customWidth="1"/>
    <col min="20" max="20" width="9.85546875" style="5" bestFit="1" customWidth="1"/>
    <col min="21" max="21" width="10.28515625" style="5" bestFit="1" customWidth="1"/>
    <col min="22" max="22" width="10.42578125" style="5" bestFit="1" customWidth="1"/>
    <col min="23" max="23" width="9.85546875" style="5" bestFit="1" customWidth="1"/>
    <col min="24" max="24" width="9" style="5" bestFit="1" customWidth="1"/>
    <col min="25" max="25" width="7.28515625" style="5" customWidth="1"/>
    <col min="26" max="26" width="14.42578125" style="5" bestFit="1" customWidth="1"/>
    <col min="27" max="28" width="12" style="5" bestFit="1" customWidth="1"/>
    <col min="29" max="16384" width="11.42578125" style="1"/>
  </cols>
  <sheetData>
    <row r="1" spans="1:28" ht="15.75" customHeight="1" x14ac:dyDescent="0.25">
      <c r="A1" s="383" t="s">
        <v>155</v>
      </c>
      <c r="B1" s="383"/>
      <c r="C1" s="383"/>
      <c r="D1" s="383"/>
      <c r="E1" s="383"/>
      <c r="F1" s="383"/>
      <c r="H1" s="2" t="s">
        <v>21</v>
      </c>
      <c r="I1" s="3">
        <v>12</v>
      </c>
      <c r="J1" s="4">
        <v>1</v>
      </c>
      <c r="L1" s="106" t="s">
        <v>72</v>
      </c>
      <c r="M1" s="107">
        <v>43942</v>
      </c>
      <c r="O1" s="12"/>
      <c r="P1" s="12"/>
      <c r="Q1" s="12"/>
      <c r="R1" s="12"/>
      <c r="S1" s="12"/>
      <c r="T1" s="12"/>
      <c r="U1" s="12"/>
    </row>
    <row r="2" spans="1:28" ht="15.75" customHeight="1" x14ac:dyDescent="0.25">
      <c r="A2" s="383"/>
      <c r="B2" s="383"/>
      <c r="C2" s="383"/>
      <c r="D2" s="383"/>
      <c r="E2" s="383"/>
      <c r="F2" s="383"/>
      <c r="H2" s="6" t="s">
        <v>23</v>
      </c>
      <c r="I2" s="1">
        <v>4</v>
      </c>
      <c r="J2" s="7">
        <v>3</v>
      </c>
      <c r="L2" s="108" t="s">
        <v>3</v>
      </c>
      <c r="M2" s="109">
        <v>0.92110000000000003</v>
      </c>
      <c r="O2" s="12"/>
      <c r="P2" s="12"/>
      <c r="Q2" s="12"/>
      <c r="R2" s="12"/>
      <c r="S2" s="12"/>
      <c r="T2" s="12"/>
      <c r="U2" s="12"/>
    </row>
    <row r="3" spans="1:28" ht="15.75" customHeight="1" x14ac:dyDescent="0.25">
      <c r="A3" s="13" t="s">
        <v>24</v>
      </c>
      <c r="H3" s="6" t="s">
        <v>25</v>
      </c>
      <c r="I3" s="1">
        <v>2</v>
      </c>
      <c r="J3" s="7">
        <v>6</v>
      </c>
      <c r="L3" s="110" t="s">
        <v>5</v>
      </c>
      <c r="M3" s="111">
        <v>0.96950000000000003</v>
      </c>
      <c r="O3" s="12"/>
      <c r="P3" s="12"/>
      <c r="Q3" s="12"/>
      <c r="R3" s="12"/>
      <c r="S3" s="12"/>
      <c r="T3" s="12"/>
      <c r="U3" s="12"/>
    </row>
    <row r="4" spans="1:28" ht="15.75" customHeight="1" x14ac:dyDescent="0.25">
      <c r="B4" s="384"/>
      <c r="C4" s="384"/>
      <c r="D4" s="384"/>
      <c r="E4" s="384"/>
      <c r="H4" s="8" t="s">
        <v>26</v>
      </c>
      <c r="I4" s="9">
        <v>1</v>
      </c>
      <c r="J4" s="10">
        <v>12</v>
      </c>
      <c r="L4" s="1"/>
      <c r="N4" s="12"/>
      <c r="O4" s="12"/>
      <c r="P4" s="12"/>
      <c r="Q4" s="12"/>
      <c r="R4" s="12"/>
      <c r="S4" s="12"/>
      <c r="T4" s="12"/>
      <c r="U4" s="12"/>
    </row>
    <row r="5" spans="1:28" ht="15" customHeight="1" x14ac:dyDescent="0.2">
      <c r="A5" s="324" t="s">
        <v>22</v>
      </c>
      <c r="B5" s="325">
        <v>0.1</v>
      </c>
      <c r="R5" s="17"/>
      <c r="S5" s="17"/>
      <c r="T5" s="17"/>
    </row>
    <row r="6" spans="1:28" s="11" customFormat="1" ht="21" customHeight="1" x14ac:dyDescent="0.2">
      <c r="A6" s="15" t="s">
        <v>55</v>
      </c>
      <c r="B6" s="15" t="s">
        <v>108</v>
      </c>
      <c r="C6" s="15" t="s">
        <v>112</v>
      </c>
      <c r="D6" s="15" t="s">
        <v>107</v>
      </c>
      <c r="E6" s="15" t="s">
        <v>111</v>
      </c>
      <c r="F6" s="1"/>
      <c r="G6" s="327"/>
      <c r="H6" s="327"/>
      <c r="I6" s="327"/>
      <c r="J6" s="276"/>
      <c r="K6" s="276"/>
      <c r="L6" s="276"/>
      <c r="M6" s="336"/>
      <c r="N6" s="338"/>
      <c r="O6" s="338"/>
      <c r="P6" s="339"/>
      <c r="Q6" s="5"/>
    </row>
    <row r="7" spans="1:28" ht="13.5" customHeight="1" x14ac:dyDescent="0.2">
      <c r="A7" s="113" t="s">
        <v>27</v>
      </c>
      <c r="B7" s="14">
        <v>43966</v>
      </c>
      <c r="C7" s="116">
        <f>+B7</f>
        <v>43966</v>
      </c>
      <c r="D7" s="335">
        <f t="shared" ref="D7:E7" si="0">+C7</f>
        <v>43966</v>
      </c>
      <c r="E7" s="116">
        <f t="shared" si="0"/>
        <v>43966</v>
      </c>
      <c r="G7" s="326"/>
      <c r="H7" s="336"/>
      <c r="I7" s="190"/>
      <c r="J7" s="326"/>
      <c r="K7" s="190"/>
      <c r="L7" s="190"/>
      <c r="M7" s="276"/>
      <c r="N7" s="338"/>
      <c r="O7" s="338"/>
      <c r="P7" s="339"/>
      <c r="Y7" s="1"/>
      <c r="Z7" s="1"/>
      <c r="AA7" s="1"/>
      <c r="AB7" s="1"/>
    </row>
    <row r="8" spans="1:28" ht="13.5" customHeight="1" x14ac:dyDescent="0.2">
      <c r="A8" s="113" t="s">
        <v>28</v>
      </c>
      <c r="B8" s="14">
        <v>48898</v>
      </c>
      <c r="C8" s="114">
        <v>48898</v>
      </c>
      <c r="D8" s="14">
        <v>51455</v>
      </c>
      <c r="E8" s="114">
        <v>51455</v>
      </c>
      <c r="G8" s="328"/>
      <c r="H8" s="337"/>
      <c r="I8" s="326"/>
      <c r="J8" s="329"/>
      <c r="K8" s="329"/>
      <c r="L8" s="316"/>
      <c r="M8" s="274"/>
      <c r="N8" s="274"/>
      <c r="O8" s="274"/>
      <c r="P8" s="339"/>
      <c r="Y8" s="1"/>
      <c r="Z8" s="1"/>
      <c r="AA8" s="1"/>
      <c r="AB8" s="1"/>
    </row>
    <row r="9" spans="1:28" ht="13.5" customHeight="1" x14ac:dyDescent="0.2">
      <c r="A9" s="113" t="s">
        <v>0</v>
      </c>
      <c r="B9" s="14" t="s">
        <v>2</v>
      </c>
      <c r="C9" s="114" t="s">
        <v>3</v>
      </c>
      <c r="D9" s="14" t="s">
        <v>2</v>
      </c>
      <c r="E9" s="114" t="s">
        <v>3</v>
      </c>
      <c r="G9" s="326"/>
      <c r="H9" s="328"/>
      <c r="I9" s="328"/>
      <c r="J9" s="328"/>
      <c r="K9" s="328"/>
      <c r="L9" s="330"/>
      <c r="M9" s="340"/>
      <c r="N9" s="341"/>
      <c r="O9" s="341"/>
      <c r="P9" s="339"/>
      <c r="Y9" s="1"/>
      <c r="Z9" s="1"/>
      <c r="AA9" s="1"/>
      <c r="AB9" s="1"/>
    </row>
    <row r="10" spans="1:28" ht="13.5" customHeight="1" x14ac:dyDescent="0.2">
      <c r="A10" s="113" t="s">
        <v>29</v>
      </c>
      <c r="B10" s="123">
        <f>+YEARFRAC(B7,B8)</f>
        <v>13.5</v>
      </c>
      <c r="C10" s="115">
        <f t="shared" ref="C10:E10" si="1">+YEARFRAC(C7,C8)</f>
        <v>13.5</v>
      </c>
      <c r="D10" s="123">
        <f t="shared" si="1"/>
        <v>20.5</v>
      </c>
      <c r="E10" s="115">
        <f t="shared" si="1"/>
        <v>20.5</v>
      </c>
      <c r="G10" s="326"/>
      <c r="H10" s="326"/>
      <c r="I10" s="326"/>
      <c r="J10" s="326"/>
      <c r="K10" s="326"/>
      <c r="L10" s="330"/>
      <c r="M10" s="340"/>
      <c r="N10" s="341"/>
      <c r="O10" s="341"/>
      <c r="P10" s="339"/>
      <c r="Y10" s="1"/>
      <c r="Z10" s="1"/>
      <c r="AA10" s="1"/>
      <c r="AB10" s="1"/>
    </row>
    <row r="11" spans="1:28" ht="13.5" customHeight="1" x14ac:dyDescent="0.2">
      <c r="A11" s="113" t="s">
        <v>30</v>
      </c>
      <c r="B11" s="123">
        <f>+YEARFRAC(B7,B12)</f>
        <v>0.5</v>
      </c>
      <c r="C11" s="115">
        <f t="shared" ref="C11:E11" si="2">+YEARFRAC(C7,C12)</f>
        <v>0.5</v>
      </c>
      <c r="D11" s="123">
        <f t="shared" si="2"/>
        <v>0.5</v>
      </c>
      <c r="E11" s="115">
        <f t="shared" si="2"/>
        <v>0.5</v>
      </c>
      <c r="G11" s="331"/>
      <c r="H11" s="276"/>
      <c r="I11" s="190"/>
      <c r="J11" s="276"/>
      <c r="K11" s="276"/>
      <c r="L11" s="276"/>
      <c r="M11" s="40"/>
      <c r="N11" s="189"/>
      <c r="O11" s="189"/>
      <c r="P11" s="339"/>
      <c r="Y11" s="1"/>
      <c r="Z11" s="1"/>
      <c r="AA11" s="1"/>
      <c r="AB11" s="1"/>
    </row>
    <row r="12" spans="1:28" ht="13.5" customHeight="1" x14ac:dyDescent="0.2">
      <c r="A12" s="113" t="s">
        <v>31</v>
      </c>
      <c r="B12" s="14">
        <v>44150</v>
      </c>
      <c r="C12" s="114">
        <v>44150</v>
      </c>
      <c r="D12" s="14">
        <v>44150</v>
      </c>
      <c r="E12" s="114">
        <v>44150</v>
      </c>
      <c r="G12" s="327"/>
      <c r="H12" s="336"/>
      <c r="I12" s="276"/>
      <c r="J12" s="314"/>
      <c r="K12" s="276"/>
      <c r="L12" s="276"/>
      <c r="M12" s="336"/>
      <c r="N12" s="338"/>
      <c r="O12" s="338"/>
      <c r="P12" s="339"/>
      <c r="Y12" s="1"/>
      <c r="Z12" s="1"/>
      <c r="AA12" s="1"/>
      <c r="AB12" s="1"/>
    </row>
    <row r="13" spans="1:28" ht="13.5" customHeight="1" x14ac:dyDescent="0.2">
      <c r="A13" s="113" t="s">
        <v>32</v>
      </c>
      <c r="B13" s="124">
        <f>DATE(YEAR(B$12),MONTH(B$12)+VLOOKUP(B$15,$H$1:$J$4,3,0),DAY(B$12))</f>
        <v>44331</v>
      </c>
      <c r="C13" s="116">
        <f>DATE(YEAR(C$12),MONTH(C$12)+VLOOKUP(C$15,$H$1:$J$4,3,0),DAY(C$12))</f>
        <v>44331</v>
      </c>
      <c r="D13" s="124">
        <f>DATE(YEAR(D$12),MONTH(D$12)+VLOOKUP(D$15,$H$1:$J$4,3,0),DAY(D$12))</f>
        <v>44331</v>
      </c>
      <c r="E13" s="116">
        <f>DATE(YEAR(E$12),MONTH(E$12)+VLOOKUP(E$15,$H$1:$J$4,3,0),DAY(E$12))</f>
        <v>44331</v>
      </c>
      <c r="G13" s="327"/>
      <c r="H13" s="190"/>
      <c r="I13" s="314"/>
      <c r="J13" s="314"/>
      <c r="K13" s="276"/>
      <c r="L13" s="276"/>
      <c r="M13" s="276"/>
      <c r="N13" s="338"/>
      <c r="O13" s="338"/>
      <c r="P13" s="339"/>
      <c r="Y13" s="1"/>
      <c r="Z13" s="1"/>
      <c r="AA13" s="1"/>
      <c r="AB13" s="1"/>
    </row>
    <row r="14" spans="1:28" ht="13.5" customHeight="1" x14ac:dyDescent="0.2">
      <c r="A14" s="113" t="s">
        <v>121</v>
      </c>
      <c r="B14" s="125" t="s">
        <v>122</v>
      </c>
      <c r="C14" s="114" t="s">
        <v>122</v>
      </c>
      <c r="D14" s="125" t="s">
        <v>122</v>
      </c>
      <c r="E14" s="114" t="s">
        <v>122</v>
      </c>
      <c r="G14" s="208"/>
      <c r="H14" s="274"/>
      <c r="I14" s="274"/>
      <c r="J14" s="274"/>
      <c r="K14" s="276"/>
      <c r="L14" s="276"/>
      <c r="M14" s="274"/>
      <c r="N14" s="274"/>
      <c r="O14" s="274"/>
      <c r="P14" s="339"/>
      <c r="Y14" s="1"/>
      <c r="Z14" s="1"/>
      <c r="AA14" s="1"/>
      <c r="AB14" s="1"/>
    </row>
    <row r="15" spans="1:28" ht="13.5" customHeight="1" x14ac:dyDescent="0.2">
      <c r="A15" s="113" t="s">
        <v>33</v>
      </c>
      <c r="B15" s="14" t="s">
        <v>25</v>
      </c>
      <c r="C15" s="114" t="s">
        <v>25</v>
      </c>
      <c r="D15" s="14" t="s">
        <v>25</v>
      </c>
      <c r="E15" s="114" t="s">
        <v>25</v>
      </c>
      <c r="G15" s="208"/>
      <c r="H15" s="340"/>
      <c r="I15" s="193"/>
      <c r="J15" s="193"/>
      <c r="K15" s="276"/>
      <c r="L15" s="276"/>
      <c r="M15" s="340"/>
      <c r="N15" s="342"/>
      <c r="O15" s="342"/>
      <c r="P15" s="339"/>
      <c r="Y15" s="1"/>
      <c r="Z15" s="1"/>
      <c r="AA15" s="1"/>
      <c r="AB15" s="1"/>
    </row>
    <row r="16" spans="1:28" ht="13.5" customHeight="1" x14ac:dyDescent="0.2">
      <c r="A16" s="113" t="s">
        <v>34</v>
      </c>
      <c r="B16" s="126">
        <v>7</v>
      </c>
      <c r="C16" s="117">
        <v>7</v>
      </c>
      <c r="D16" s="126">
        <v>7</v>
      </c>
      <c r="E16" s="117">
        <v>7</v>
      </c>
      <c r="G16" s="208"/>
      <c r="H16" s="340"/>
      <c r="I16" s="193"/>
      <c r="J16" s="193"/>
      <c r="K16" s="276"/>
      <c r="L16" s="276"/>
      <c r="M16" s="340"/>
      <c r="N16" s="342"/>
      <c r="O16" s="342"/>
      <c r="P16" s="339"/>
      <c r="Y16" s="1"/>
      <c r="Z16" s="1"/>
      <c r="AA16" s="1"/>
      <c r="AB16" s="1"/>
    </row>
    <row r="17" spans="1:28" ht="13.5" customHeight="1" x14ac:dyDescent="0.2">
      <c r="A17" s="113" t="s">
        <v>35</v>
      </c>
      <c r="B17" s="124">
        <f t="shared" ref="B17:E17" si="3">DATE(YEAR(B$8)-B$16+1,MONTH(B$8),DAY(B$8))</f>
        <v>46706</v>
      </c>
      <c r="C17" s="116">
        <f t="shared" si="3"/>
        <v>46706</v>
      </c>
      <c r="D17" s="124">
        <f t="shared" si="3"/>
        <v>49263</v>
      </c>
      <c r="E17" s="116">
        <f t="shared" si="3"/>
        <v>49263</v>
      </c>
      <c r="G17" s="208"/>
      <c r="H17" s="343"/>
      <c r="I17" s="343"/>
      <c r="J17" s="343"/>
      <c r="K17" s="276"/>
      <c r="L17" s="276"/>
      <c r="M17" s="276"/>
      <c r="N17" s="338"/>
      <c r="O17" s="338"/>
      <c r="P17" s="339"/>
      <c r="Y17" s="1"/>
      <c r="Z17" s="1"/>
      <c r="AA17" s="1"/>
      <c r="AB17" s="1"/>
    </row>
    <row r="18" spans="1:28" ht="13.5" customHeight="1" x14ac:dyDescent="0.2">
      <c r="A18" s="118" t="s">
        <v>79</v>
      </c>
      <c r="B18" s="160">
        <v>5355.7072120902594</v>
      </c>
      <c r="C18" s="163">
        <v>5945.0490869436626</v>
      </c>
      <c r="D18" s="160">
        <v>5603.2128983597395</v>
      </c>
      <c r="E18" s="163">
        <v>6304.4580298263272</v>
      </c>
      <c r="G18" s="208"/>
      <c r="H18" s="40"/>
      <c r="I18" s="190"/>
      <c r="J18" s="276"/>
      <c r="K18" s="276"/>
      <c r="L18" s="276"/>
      <c r="M18" s="276"/>
      <c r="N18" s="338"/>
      <c r="O18" s="338"/>
      <c r="P18" s="339"/>
      <c r="Y18" s="1"/>
      <c r="Z18" s="1"/>
      <c r="AA18" s="1"/>
      <c r="AB18" s="1"/>
    </row>
    <row r="19" spans="1:28" ht="13.5" customHeight="1" x14ac:dyDescent="0.2">
      <c r="A19" s="120" t="s">
        <v>123</v>
      </c>
      <c r="B19" s="161">
        <f>+B$18*(IF(B$14="no",1,(1+B$14/VLOOKUP(B$15,$H$1:$I$4,2,0))^(VLOOKUP(B$15,$H$1:$I$4,2,0)*B$11)))</f>
        <v>5355.7072120902594</v>
      </c>
      <c r="C19" s="164">
        <f>+C$18*(IF(C$14="no",1,(1+C$14/VLOOKUP(C$15,$H$1:$I$4,2,0))^(VLOOKUP(C$15,$H$1:$I$4,2,0)*C$11)))</f>
        <v>5945.0490869436626</v>
      </c>
      <c r="D19" s="161">
        <f>+D$18*(IF(D$14="no",1,(1+D$14/VLOOKUP(D$15,$H$1:$I$4,2,0))^(VLOOKUP(D$15,$H$1:$I$4,2,0)*D$11)))</f>
        <v>5603.2128983597395</v>
      </c>
      <c r="E19" s="164">
        <f>+E$18*(IF(E$14="no",1,(1+E$14/VLOOKUP(E$15,$H$1:$I$4,2,0))^(VLOOKUP(E$15,$H$1:$I$4,2,0)*E$11)))</f>
        <v>6304.4580298263272</v>
      </c>
      <c r="G19" s="208"/>
      <c r="H19" s="40"/>
      <c r="I19" s="190"/>
      <c r="J19" s="276"/>
      <c r="K19" s="276"/>
      <c r="L19" s="276"/>
      <c r="M19" s="276"/>
      <c r="N19" s="338"/>
      <c r="O19" s="338"/>
      <c r="P19" s="339"/>
      <c r="Y19" s="1"/>
      <c r="Z19" s="1"/>
      <c r="AA19" s="1"/>
      <c r="AB19" s="1"/>
    </row>
    <row r="20" spans="1:28" s="5" customFormat="1" ht="21" customHeight="1" x14ac:dyDescent="0.25">
      <c r="A20" s="15" t="s">
        <v>36</v>
      </c>
      <c r="B20" s="162">
        <f>$L$67</f>
        <v>3412.2747225060411</v>
      </c>
      <c r="C20" s="162">
        <f>$P$67</f>
        <v>3700.2647428335899</v>
      </c>
      <c r="D20" s="162">
        <f>$T$67</f>
        <v>3029.6053967999474</v>
      </c>
      <c r="E20" s="162">
        <f>$X$67</f>
        <v>3191.1815637938194</v>
      </c>
      <c r="F20" s="1"/>
      <c r="G20" s="13"/>
      <c r="H20" s="190"/>
      <c r="I20" s="190"/>
      <c r="J20" s="190"/>
      <c r="K20" s="190"/>
      <c r="L20" s="190"/>
      <c r="M20" s="276"/>
      <c r="N20" s="276"/>
      <c r="O20" s="276"/>
      <c r="P20" s="189"/>
    </row>
    <row r="21" spans="1:28" x14ac:dyDescent="0.25">
      <c r="A21" s="5"/>
      <c r="H21" s="5"/>
      <c r="I21" s="40"/>
      <c r="J21" s="135"/>
      <c r="K21" s="136"/>
      <c r="L21" s="135"/>
      <c r="M21" s="135"/>
      <c r="N21" s="135"/>
      <c r="O21" s="136"/>
      <c r="P21" s="135"/>
      <c r="Q21" s="135"/>
      <c r="R21" s="135"/>
      <c r="S21" s="136"/>
      <c r="T21" s="135"/>
      <c r="U21" s="135"/>
      <c r="V21" s="135"/>
      <c r="W21" s="136"/>
      <c r="X21" s="135"/>
      <c r="Y21" s="134"/>
      <c r="Z21" s="134"/>
      <c r="AA21" s="134"/>
      <c r="AB21" s="1"/>
    </row>
    <row r="22" spans="1:28" x14ac:dyDescent="0.25">
      <c r="A22" s="112"/>
      <c r="B22" s="137"/>
      <c r="C22" s="225">
        <v>0.94399999999999995</v>
      </c>
      <c r="D22" s="226"/>
      <c r="E22" s="225">
        <v>0.90100000000000002</v>
      </c>
      <c r="F22" s="39"/>
      <c r="H22" s="5"/>
      <c r="I22" s="376" t="s">
        <v>132</v>
      </c>
      <c r="J22" s="374"/>
      <c r="K22" s="374"/>
      <c r="L22" s="375"/>
      <c r="M22" s="374" t="s">
        <v>133</v>
      </c>
      <c r="N22" s="374"/>
      <c r="O22" s="374"/>
      <c r="P22" s="375"/>
      <c r="Q22" s="374" t="s">
        <v>130</v>
      </c>
      <c r="R22" s="374"/>
      <c r="S22" s="374"/>
      <c r="T22" s="375"/>
      <c r="U22" s="374" t="s">
        <v>131</v>
      </c>
      <c r="V22" s="374"/>
      <c r="W22" s="374"/>
      <c r="X22" s="375"/>
      <c r="Y22" s="1"/>
      <c r="Z22" s="1"/>
      <c r="AA22" s="1"/>
      <c r="AB22" s="1"/>
    </row>
    <row r="23" spans="1:28" s="13" customFormat="1" ht="22.5" x14ac:dyDescent="0.25">
      <c r="A23" s="227" t="s">
        <v>37</v>
      </c>
      <c r="B23" s="380" t="s">
        <v>38</v>
      </c>
      <c r="C23" s="381"/>
      <c r="D23" s="381"/>
      <c r="E23" s="382"/>
      <c r="G23" s="228" t="s">
        <v>68</v>
      </c>
      <c r="H23" s="229" t="s">
        <v>39</v>
      </c>
      <c r="I23" s="229" t="s">
        <v>40</v>
      </c>
      <c r="J23" s="230" t="s">
        <v>41</v>
      </c>
      <c r="K23" s="230" t="s">
        <v>42</v>
      </c>
      <c r="L23" s="231" t="s">
        <v>43</v>
      </c>
      <c r="M23" s="229" t="s">
        <v>40</v>
      </c>
      <c r="N23" s="230" t="s">
        <v>41</v>
      </c>
      <c r="O23" s="230" t="s">
        <v>42</v>
      </c>
      <c r="P23" s="231" t="s">
        <v>43</v>
      </c>
      <c r="Q23" s="229" t="s">
        <v>40</v>
      </c>
      <c r="R23" s="230" t="s">
        <v>41</v>
      </c>
      <c r="S23" s="230" t="s">
        <v>42</v>
      </c>
      <c r="T23" s="231" t="s">
        <v>43</v>
      </c>
      <c r="U23" s="229" t="s">
        <v>40</v>
      </c>
      <c r="V23" s="230" t="s">
        <v>41</v>
      </c>
      <c r="W23" s="230" t="s">
        <v>42</v>
      </c>
      <c r="X23" s="231" t="s">
        <v>43</v>
      </c>
      <c r="Z23" s="306" t="s">
        <v>66</v>
      </c>
      <c r="AA23" s="307" t="s">
        <v>41</v>
      </c>
      <c r="AB23" s="308" t="s">
        <v>20</v>
      </c>
    </row>
    <row r="24" spans="1:28" s="13" customFormat="1" x14ac:dyDescent="0.25">
      <c r="A24" s="261">
        <f>+B7</f>
        <v>43966</v>
      </c>
      <c r="B24" s="294"/>
      <c r="C24" s="295"/>
      <c r="D24" s="295"/>
      <c r="E24" s="296"/>
      <c r="G24" s="232">
        <f>+YEAR(H24)</f>
        <v>2020</v>
      </c>
      <c r="H24" s="233">
        <f>+B7</f>
        <v>43966</v>
      </c>
      <c r="I24" s="234"/>
      <c r="J24" s="235"/>
      <c r="K24" s="235"/>
      <c r="L24" s="236"/>
      <c r="M24" s="235"/>
      <c r="N24" s="235"/>
      <c r="O24" s="235"/>
      <c r="P24" s="236"/>
      <c r="Q24" s="237"/>
      <c r="R24" s="237"/>
      <c r="S24" s="237"/>
      <c r="T24" s="236"/>
      <c r="U24" s="237"/>
      <c r="V24" s="237"/>
      <c r="W24" s="237"/>
      <c r="X24" s="236"/>
      <c r="Z24" s="309">
        <f t="shared" ref="Z24:Z66" si="4">+SUM(I24,Q24)+SUM(M24,U24)/$M$2</f>
        <v>0</v>
      </c>
      <c r="AA24" s="310">
        <f t="shared" ref="AA24:AA66" si="5">+SUM(J24,R24)+SUM(N24,V24)/$M$2</f>
        <v>0</v>
      </c>
      <c r="AB24" s="311">
        <f>+Z24+AA24</f>
        <v>0</v>
      </c>
    </row>
    <row r="25" spans="1:28" s="13" customFormat="1" x14ac:dyDescent="0.25">
      <c r="A25" s="261">
        <f t="shared" ref="A25:A65" si="6">DATE(YEAR(A24),MONTH(A24)+VLOOKUP($B$15,$H$1:$J$4,3,0),DAY(A24))</f>
        <v>44150</v>
      </c>
      <c r="B25" s="294">
        <v>0</v>
      </c>
      <c r="C25" s="295">
        <f t="shared" ref="C25:C51" si="7">+B25*$C$22</f>
        <v>0</v>
      </c>
      <c r="D25" s="295">
        <v>0</v>
      </c>
      <c r="E25" s="296">
        <f t="shared" ref="E25:E65" si="8">+D25*$E$22</f>
        <v>0</v>
      </c>
      <c r="G25" s="238">
        <f t="shared" ref="G25:G65" si="9">+YEAR(H25)</f>
        <v>2020</v>
      </c>
      <c r="H25" s="233">
        <f t="shared" ref="H25:H65" si="10">+DATE(YEAR(H24),MONTH(H24)+VLOOKUP(B$15,$H$1:$J$4,3,0),DAY(H24))</f>
        <v>44150</v>
      </c>
      <c r="I25" s="234">
        <f t="shared" ref="I25:I51" si="11">+IF($H25&gt;B$8,"FIN",IF($H25&lt;B$17,B$19*VLOOKUP($H25,$A:$J,2,0)/VLOOKUP(B$15,$H$1:$J$4,2,0),(B$19-B$19/B$16*(B$16-(YEAR(B$8)-YEAR($H25)+1)))*VLOOKUP($H25,$A:$J,2,0)/VLOOKUP(B$15,$H$1:$J$4,2,0)))</f>
        <v>0</v>
      </c>
      <c r="J25" s="235">
        <f t="shared" ref="J25:J51" si="12">+IF($H25&gt;B$8,"FIN",IF($H25&lt;=B$8,IFERROR(IF($H25&lt;B$17,0,IF(MONTH($H25)=MONTH(B$17),B$19/B$16,0)),0),0))</f>
        <v>0</v>
      </c>
      <c r="K25" s="235">
        <f>+SUM(I25:J25)</f>
        <v>0</v>
      </c>
      <c r="L25" s="236">
        <f t="shared" ref="L25:L51" si="13">K25/(1+$B$5)^(YEARFRAC($H$24,$H25))</f>
        <v>0</v>
      </c>
      <c r="M25" s="235">
        <f t="shared" ref="M25:M51" si="14">+IF($H25&gt;C$8,"FIN",IF($H25&lt;C$17,C$19*VLOOKUP($H25,$A:$J,3,0)/VLOOKUP(C$15,$H$1:$J$4,2,0),(C$19-C$19/C$16*(C$16-(YEAR(C$8)-YEAR($H25)+1)))*VLOOKUP($H25,$A:$J,3,0)/VLOOKUP(C$15,$H$1:$J$4,2,0)))</f>
        <v>0</v>
      </c>
      <c r="N25" s="235">
        <f t="shared" ref="N25:N51" si="15">+IF($H25&gt;C$8,"FIN",IF($H25&lt;=C$8,IFERROR(IF($H25&lt;C$17,0,IF(MONTH($H25)=MONTH(C$17),C$19/C$16,0)),0),0))</f>
        <v>0</v>
      </c>
      <c r="O25" s="235">
        <f t="shared" ref="O25:O50" si="16">+SUM(M25:N25)</f>
        <v>0</v>
      </c>
      <c r="P25" s="236">
        <f t="shared" ref="P25:P51" si="17">O25/(1+$B$5)^(YEARFRAC($H$24,$H25))</f>
        <v>0</v>
      </c>
      <c r="Q25" s="237">
        <f t="shared" ref="Q25:Q65" si="18">+IF($H25&gt;D$8,"FIN",IF($H25&lt;D$17,D$19*VLOOKUP($H25,$A:$J,4,0)/VLOOKUP(D$15,$H$1:$J$4,2,0),(D$19-D$19/D$16*(D$16-(YEAR(D$8)-YEAR($H25)+1)))*VLOOKUP($H25,$A:$J,4,0)/VLOOKUP(D$15,$H$1:$J$4,2,0)))</f>
        <v>0</v>
      </c>
      <c r="R25" s="237">
        <f t="shared" ref="R25:R65" si="19">+IF($H25&gt;D$8,"FIN",IF($H25&lt;=D$8,IFERROR(IF($H25&lt;D$17,0,IF(MONTH($H25)=MONTH(D$17),D$19/D$16,0)),0),0))</f>
        <v>0</v>
      </c>
      <c r="S25" s="237">
        <f t="shared" ref="S25" si="20">+SUM(Q25:R25)</f>
        <v>0</v>
      </c>
      <c r="T25" s="236">
        <f t="shared" ref="T25:T65" si="21">S25/(1+$B$5)^(YEARFRAC($H$24,$H25))</f>
        <v>0</v>
      </c>
      <c r="U25" s="237">
        <f t="shared" ref="U25:U65" si="22">+IF($H25&gt;E$8,"FIN",IF($H25&lt;E$17,E$19*VLOOKUP($H25,$A:$J,5,0)/VLOOKUP(E$15,$H$1:$J$4,2,0),(E$19-E$19/E$16*(E$16-(YEAR(E$8)-YEAR($H25)+1)))*VLOOKUP($H25,$A:$J,5,0)/VLOOKUP(E$15,$H$1:$J$4,2,0)))</f>
        <v>0</v>
      </c>
      <c r="V25" s="237">
        <f t="shared" ref="V25:V65" si="23">+IF($H25&gt;E$8,"FIN",IF($H25&lt;=E$8,IFERROR(IF($H25&lt;E$17,0,IF(MONTH($H25)=MONTH(E$17),E$19/E$16,0)),0),0))</f>
        <v>0</v>
      </c>
      <c r="W25" s="237">
        <f t="shared" ref="W25:W56" si="24">+SUM(U25:V25)</f>
        <v>0</v>
      </c>
      <c r="X25" s="236">
        <f t="shared" ref="X25:X65" si="25">W25/(1+$B$5)^(YEARFRAC($H$24,$H25))</f>
        <v>0</v>
      </c>
      <c r="Z25" s="309">
        <f t="shared" si="4"/>
        <v>0</v>
      </c>
      <c r="AA25" s="310">
        <f t="shared" si="5"/>
        <v>0</v>
      </c>
      <c r="AB25" s="311">
        <f t="shared" ref="AB25:AB66" si="26">+Z25+AA25</f>
        <v>0</v>
      </c>
    </row>
    <row r="26" spans="1:28" s="13" customFormat="1" x14ac:dyDescent="0.25">
      <c r="A26" s="261">
        <f t="shared" si="6"/>
        <v>44331</v>
      </c>
      <c r="B26" s="294">
        <v>1.2500000000000001E-2</v>
      </c>
      <c r="C26" s="297">
        <f t="shared" si="7"/>
        <v>1.18E-2</v>
      </c>
      <c r="D26" s="295">
        <v>1.2500000000000001E-2</v>
      </c>
      <c r="E26" s="286">
        <f t="shared" si="8"/>
        <v>1.1262500000000002E-2</v>
      </c>
      <c r="G26" s="238">
        <f t="shared" si="9"/>
        <v>2021</v>
      </c>
      <c r="H26" s="233">
        <f t="shared" si="10"/>
        <v>44331</v>
      </c>
      <c r="I26" s="234">
        <f t="shared" si="11"/>
        <v>33.47317007556412</v>
      </c>
      <c r="J26" s="235">
        <f t="shared" si="12"/>
        <v>0</v>
      </c>
      <c r="K26" s="235">
        <f>+SUM(I26:J26)</f>
        <v>33.47317007556412</v>
      </c>
      <c r="L26" s="236">
        <f t="shared" si="13"/>
        <v>30.430154614149199</v>
      </c>
      <c r="M26" s="235">
        <f t="shared" si="14"/>
        <v>35.075789612967611</v>
      </c>
      <c r="N26" s="235">
        <f t="shared" si="15"/>
        <v>0</v>
      </c>
      <c r="O26" s="235">
        <f t="shared" si="16"/>
        <v>35.075789612967611</v>
      </c>
      <c r="P26" s="236">
        <f t="shared" si="17"/>
        <v>31.887081466334191</v>
      </c>
      <c r="Q26" s="237">
        <f t="shared" si="18"/>
        <v>35.020080614748373</v>
      </c>
      <c r="R26" s="237">
        <f t="shared" si="19"/>
        <v>0</v>
      </c>
      <c r="S26" s="237">
        <f t="shared" ref="S26:S29" si="27">+SUM(Q26:R26)</f>
        <v>35.020080614748373</v>
      </c>
      <c r="T26" s="236">
        <f t="shared" si="21"/>
        <v>31.836436922498518</v>
      </c>
      <c r="U26" s="237">
        <f t="shared" si="22"/>
        <v>35.501979280459508</v>
      </c>
      <c r="V26" s="237">
        <f t="shared" si="23"/>
        <v>0</v>
      </c>
      <c r="W26" s="237">
        <f t="shared" si="24"/>
        <v>35.501979280459508</v>
      </c>
      <c r="X26" s="236">
        <f t="shared" si="25"/>
        <v>32.274526618599552</v>
      </c>
      <c r="Z26" s="309">
        <f t="shared" si="4"/>
        <v>145.11660200225162</v>
      </c>
      <c r="AA26" s="310">
        <f t="shared" si="5"/>
        <v>0</v>
      </c>
      <c r="AB26" s="311">
        <f t="shared" si="26"/>
        <v>145.11660200225162</v>
      </c>
    </row>
    <row r="27" spans="1:28" s="13" customFormat="1" x14ac:dyDescent="0.25">
      <c r="A27" s="261">
        <f t="shared" si="6"/>
        <v>44515</v>
      </c>
      <c r="B27" s="294">
        <v>1.2500000000000001E-2</v>
      </c>
      <c r="C27" s="297">
        <f t="shared" si="7"/>
        <v>1.18E-2</v>
      </c>
      <c r="D27" s="295">
        <v>1.2500000000000001E-2</v>
      </c>
      <c r="E27" s="286">
        <f t="shared" si="8"/>
        <v>1.1262500000000002E-2</v>
      </c>
      <c r="G27" s="238">
        <f t="shared" si="9"/>
        <v>2021</v>
      </c>
      <c r="H27" s="233">
        <f t="shared" si="10"/>
        <v>44515</v>
      </c>
      <c r="I27" s="234">
        <f t="shared" si="11"/>
        <v>33.47317007556412</v>
      </c>
      <c r="J27" s="235">
        <f t="shared" si="12"/>
        <v>0</v>
      </c>
      <c r="K27" s="235">
        <f t="shared" ref="K27:K51" si="28">+SUM(I27:J27)</f>
        <v>33.47317007556412</v>
      </c>
      <c r="L27" s="236">
        <f t="shared" si="13"/>
        <v>29.014014009550397</v>
      </c>
      <c r="M27" s="235">
        <f t="shared" si="14"/>
        <v>35.075789612967611</v>
      </c>
      <c r="N27" s="235">
        <f t="shared" si="15"/>
        <v>0</v>
      </c>
      <c r="O27" s="235">
        <f t="shared" si="16"/>
        <v>35.075789612967611</v>
      </c>
      <c r="P27" s="236">
        <f t="shared" si="17"/>
        <v>30.403139258376132</v>
      </c>
      <c r="Q27" s="237">
        <f t="shared" si="18"/>
        <v>35.020080614748373</v>
      </c>
      <c r="R27" s="237">
        <f t="shared" si="19"/>
        <v>0</v>
      </c>
      <c r="S27" s="237">
        <f t="shared" si="27"/>
        <v>35.020080614748373</v>
      </c>
      <c r="T27" s="236">
        <f t="shared" si="21"/>
        <v>30.354851580479412</v>
      </c>
      <c r="U27" s="237">
        <f t="shared" si="22"/>
        <v>35.501979280459508</v>
      </c>
      <c r="V27" s="237">
        <f t="shared" si="23"/>
        <v>0</v>
      </c>
      <c r="W27" s="237">
        <f t="shared" si="24"/>
        <v>35.501979280459508</v>
      </c>
      <c r="X27" s="236">
        <f t="shared" si="25"/>
        <v>30.772553716445714</v>
      </c>
      <c r="Z27" s="309">
        <f t="shared" si="4"/>
        <v>145.11660200225162</v>
      </c>
      <c r="AA27" s="310">
        <f t="shared" si="5"/>
        <v>0</v>
      </c>
      <c r="AB27" s="311">
        <f t="shared" si="26"/>
        <v>145.11660200225162</v>
      </c>
    </row>
    <row r="28" spans="1:28" s="13" customFormat="1" x14ac:dyDescent="0.25">
      <c r="A28" s="261">
        <f t="shared" si="6"/>
        <v>44696</v>
      </c>
      <c r="B28" s="295">
        <v>2.5000000000000001E-2</v>
      </c>
      <c r="C28" s="297">
        <f t="shared" si="7"/>
        <v>2.3599999999999999E-2</v>
      </c>
      <c r="D28" s="295">
        <v>2.5000000000000001E-2</v>
      </c>
      <c r="E28" s="286">
        <f t="shared" si="8"/>
        <v>2.2525000000000003E-2</v>
      </c>
      <c r="G28" s="238">
        <f t="shared" si="9"/>
        <v>2022</v>
      </c>
      <c r="H28" s="233">
        <f t="shared" si="10"/>
        <v>44696</v>
      </c>
      <c r="I28" s="234">
        <f t="shared" si="11"/>
        <v>66.94634015112824</v>
      </c>
      <c r="J28" s="235">
        <f t="shared" si="12"/>
        <v>0</v>
      </c>
      <c r="K28" s="235">
        <f t="shared" si="28"/>
        <v>66.94634015112824</v>
      </c>
      <c r="L28" s="236">
        <f t="shared" si="13"/>
        <v>55.32755384390763</v>
      </c>
      <c r="M28" s="235">
        <f t="shared" si="14"/>
        <v>70.151579225935222</v>
      </c>
      <c r="N28" s="235">
        <f t="shared" si="15"/>
        <v>0</v>
      </c>
      <c r="O28" s="235">
        <f t="shared" si="16"/>
        <v>70.151579225935222</v>
      </c>
      <c r="P28" s="236">
        <f t="shared" si="17"/>
        <v>57.976511756971249</v>
      </c>
      <c r="Q28" s="237">
        <f t="shared" si="18"/>
        <v>70.040161229496746</v>
      </c>
      <c r="R28" s="237">
        <f t="shared" si="19"/>
        <v>0</v>
      </c>
      <c r="S28" s="237">
        <f t="shared" si="27"/>
        <v>70.040161229496746</v>
      </c>
      <c r="T28" s="236">
        <f t="shared" si="21"/>
        <v>57.884430768179122</v>
      </c>
      <c r="U28" s="237">
        <f t="shared" si="22"/>
        <v>71.003958560919017</v>
      </c>
      <c r="V28" s="237">
        <f t="shared" si="23"/>
        <v>0</v>
      </c>
      <c r="W28" s="237">
        <f t="shared" si="24"/>
        <v>71.003958560919017</v>
      </c>
      <c r="X28" s="236">
        <f t="shared" si="25"/>
        <v>58.680957488362814</v>
      </c>
      <c r="Z28" s="309">
        <f t="shared" si="4"/>
        <v>290.23320400450325</v>
      </c>
      <c r="AA28" s="310">
        <f t="shared" si="5"/>
        <v>0</v>
      </c>
      <c r="AB28" s="311">
        <f t="shared" si="26"/>
        <v>290.23320400450325</v>
      </c>
    </row>
    <row r="29" spans="1:28" s="13" customFormat="1" x14ac:dyDescent="0.25">
      <c r="A29" s="261">
        <f t="shared" si="6"/>
        <v>44880</v>
      </c>
      <c r="B29" s="295">
        <v>2.5000000000000001E-2</v>
      </c>
      <c r="C29" s="297">
        <f t="shared" si="7"/>
        <v>2.3599999999999999E-2</v>
      </c>
      <c r="D29" s="295">
        <v>2.5000000000000001E-2</v>
      </c>
      <c r="E29" s="286">
        <f t="shared" si="8"/>
        <v>2.2525000000000003E-2</v>
      </c>
      <c r="G29" s="238">
        <f t="shared" si="9"/>
        <v>2022</v>
      </c>
      <c r="H29" s="233">
        <f t="shared" si="10"/>
        <v>44880</v>
      </c>
      <c r="I29" s="234">
        <f t="shared" si="11"/>
        <v>66.94634015112824</v>
      </c>
      <c r="J29" s="235">
        <f t="shared" si="12"/>
        <v>0</v>
      </c>
      <c r="K29" s="235">
        <f t="shared" si="28"/>
        <v>66.94634015112824</v>
      </c>
      <c r="L29" s="236">
        <f t="shared" si="13"/>
        <v>52.752752744637093</v>
      </c>
      <c r="M29" s="235">
        <f t="shared" si="14"/>
        <v>70.151579225935222</v>
      </c>
      <c r="N29" s="235">
        <f t="shared" si="15"/>
        <v>0</v>
      </c>
      <c r="O29" s="235">
        <f t="shared" si="16"/>
        <v>70.151579225935222</v>
      </c>
      <c r="P29" s="236">
        <f t="shared" si="17"/>
        <v>55.278435015229334</v>
      </c>
      <c r="Q29" s="237">
        <f t="shared" si="18"/>
        <v>70.040161229496746</v>
      </c>
      <c r="R29" s="237">
        <f t="shared" si="19"/>
        <v>0</v>
      </c>
      <c r="S29" s="237">
        <f t="shared" si="27"/>
        <v>70.040161229496746</v>
      </c>
      <c r="T29" s="236">
        <f t="shared" si="21"/>
        <v>55.190639237235295</v>
      </c>
      <c r="U29" s="237">
        <f t="shared" si="22"/>
        <v>71.003958560919017</v>
      </c>
      <c r="V29" s="237">
        <f t="shared" si="23"/>
        <v>0</v>
      </c>
      <c r="W29" s="237">
        <f t="shared" si="24"/>
        <v>71.003958560919017</v>
      </c>
      <c r="X29" s="236">
        <f t="shared" si="25"/>
        <v>55.950097666264938</v>
      </c>
      <c r="Y29" s="293"/>
      <c r="Z29" s="309">
        <f t="shared" si="4"/>
        <v>290.23320400450325</v>
      </c>
      <c r="AA29" s="310">
        <f t="shared" si="5"/>
        <v>0</v>
      </c>
      <c r="AB29" s="311">
        <f t="shared" si="26"/>
        <v>290.23320400450325</v>
      </c>
    </row>
    <row r="30" spans="1:28" s="13" customFormat="1" x14ac:dyDescent="0.25">
      <c r="A30" s="261">
        <f t="shared" si="6"/>
        <v>45061</v>
      </c>
      <c r="B30" s="295">
        <v>3.5000000000000003E-2</v>
      </c>
      <c r="C30" s="297">
        <f t="shared" si="7"/>
        <v>3.304E-2</v>
      </c>
      <c r="D30" s="295">
        <v>3.5000000000000003E-2</v>
      </c>
      <c r="E30" s="286">
        <f t="shared" si="8"/>
        <v>3.1535000000000001E-2</v>
      </c>
      <c r="G30" s="238">
        <f t="shared" si="9"/>
        <v>2023</v>
      </c>
      <c r="H30" s="233">
        <f t="shared" si="10"/>
        <v>45061</v>
      </c>
      <c r="I30" s="234">
        <f t="shared" si="11"/>
        <v>93.724876211579556</v>
      </c>
      <c r="J30" s="235">
        <f t="shared" si="12"/>
        <v>0</v>
      </c>
      <c r="K30" s="235">
        <f t="shared" si="28"/>
        <v>93.724876211579556</v>
      </c>
      <c r="L30" s="236">
        <f t="shared" si="13"/>
        <v>70.416886710427889</v>
      </c>
      <c r="M30" s="235">
        <f t="shared" si="14"/>
        <v>98.212210916309303</v>
      </c>
      <c r="N30" s="235">
        <f t="shared" si="15"/>
        <v>0</v>
      </c>
      <c r="O30" s="235">
        <f t="shared" si="16"/>
        <v>98.212210916309303</v>
      </c>
      <c r="P30" s="236">
        <f t="shared" si="17"/>
        <v>73.788287690690666</v>
      </c>
      <c r="Q30" s="237">
        <f t="shared" si="18"/>
        <v>98.056225721295448</v>
      </c>
      <c r="R30" s="237">
        <f t="shared" si="19"/>
        <v>0</v>
      </c>
      <c r="S30" s="237">
        <f t="shared" ref="S30:S65" si="29">+SUM(Q30:R30)</f>
        <v>98.056225721295448</v>
      </c>
      <c r="T30" s="236">
        <f t="shared" si="21"/>
        <v>73.67109370495524</v>
      </c>
      <c r="U30" s="237">
        <f t="shared" si="22"/>
        <v>99.405541985286618</v>
      </c>
      <c r="V30" s="237">
        <f t="shared" si="23"/>
        <v>0</v>
      </c>
      <c r="W30" s="237">
        <f t="shared" si="24"/>
        <v>99.405541985286618</v>
      </c>
      <c r="X30" s="236">
        <f t="shared" si="25"/>
        <v>74.68485498518902</v>
      </c>
      <c r="Z30" s="309">
        <f t="shared" si="4"/>
        <v>406.32648560630446</v>
      </c>
      <c r="AA30" s="310">
        <f t="shared" si="5"/>
        <v>0</v>
      </c>
      <c r="AB30" s="311">
        <f t="shared" si="26"/>
        <v>406.32648560630446</v>
      </c>
    </row>
    <row r="31" spans="1:28" s="13" customFormat="1" x14ac:dyDescent="0.25">
      <c r="A31" s="261">
        <f t="shared" si="6"/>
        <v>45245</v>
      </c>
      <c r="B31" s="295">
        <v>3.5000000000000003E-2</v>
      </c>
      <c r="C31" s="297">
        <f t="shared" si="7"/>
        <v>3.304E-2</v>
      </c>
      <c r="D31" s="295">
        <v>3.5000000000000003E-2</v>
      </c>
      <c r="E31" s="286">
        <f t="shared" si="8"/>
        <v>3.1535000000000001E-2</v>
      </c>
      <c r="G31" s="238">
        <f t="shared" si="9"/>
        <v>2023</v>
      </c>
      <c r="H31" s="233">
        <f t="shared" si="10"/>
        <v>45245</v>
      </c>
      <c r="I31" s="234">
        <f t="shared" si="11"/>
        <v>93.724876211579556</v>
      </c>
      <c r="J31" s="235">
        <f t="shared" si="12"/>
        <v>0</v>
      </c>
      <c r="K31" s="235">
        <f t="shared" si="28"/>
        <v>93.724876211579556</v>
      </c>
      <c r="L31" s="236">
        <f t="shared" si="13"/>
        <v>67.139867129538132</v>
      </c>
      <c r="M31" s="235">
        <f t="shared" si="14"/>
        <v>98.212210916309303</v>
      </c>
      <c r="N31" s="235">
        <f t="shared" si="15"/>
        <v>0</v>
      </c>
      <c r="O31" s="235">
        <f t="shared" si="16"/>
        <v>98.212210916309303</v>
      </c>
      <c r="P31" s="236">
        <f t="shared" si="17"/>
        <v>70.354371837564599</v>
      </c>
      <c r="Q31" s="237">
        <f t="shared" si="18"/>
        <v>98.056225721295448</v>
      </c>
      <c r="R31" s="237">
        <f t="shared" si="19"/>
        <v>0</v>
      </c>
      <c r="S31" s="237">
        <f t="shared" si="29"/>
        <v>98.056225721295448</v>
      </c>
      <c r="T31" s="236">
        <f t="shared" si="21"/>
        <v>70.242631756481288</v>
      </c>
      <c r="U31" s="237">
        <f t="shared" si="22"/>
        <v>99.405541985286618</v>
      </c>
      <c r="V31" s="237">
        <f t="shared" si="23"/>
        <v>0</v>
      </c>
      <c r="W31" s="237">
        <f t="shared" si="24"/>
        <v>99.405541985286618</v>
      </c>
      <c r="X31" s="236">
        <f t="shared" si="25"/>
        <v>71.209215211609916</v>
      </c>
      <c r="Z31" s="309">
        <f t="shared" si="4"/>
        <v>406.32648560630446</v>
      </c>
      <c r="AA31" s="310">
        <f t="shared" si="5"/>
        <v>0</v>
      </c>
      <c r="AB31" s="311">
        <f t="shared" si="26"/>
        <v>406.32648560630446</v>
      </c>
    </row>
    <row r="32" spans="1:28" s="13" customFormat="1" x14ac:dyDescent="0.25">
      <c r="A32" s="261">
        <f t="shared" si="6"/>
        <v>45427</v>
      </c>
      <c r="B32" s="297">
        <v>5.8749999999999997E-2</v>
      </c>
      <c r="C32" s="297">
        <f t="shared" si="7"/>
        <v>5.5459999999999995E-2</v>
      </c>
      <c r="D32" s="295">
        <v>0.04</v>
      </c>
      <c r="E32" s="286">
        <f t="shared" si="8"/>
        <v>3.6040000000000003E-2</v>
      </c>
      <c r="G32" s="238">
        <f t="shared" si="9"/>
        <v>2024</v>
      </c>
      <c r="H32" s="233">
        <f t="shared" si="10"/>
        <v>45427</v>
      </c>
      <c r="I32" s="234">
        <f t="shared" si="11"/>
        <v>157.32389935515135</v>
      </c>
      <c r="J32" s="235">
        <f t="shared" si="12"/>
        <v>0</v>
      </c>
      <c r="K32" s="235">
        <f t="shared" si="28"/>
        <v>157.32389935515135</v>
      </c>
      <c r="L32" s="236">
        <f t="shared" si="13"/>
        <v>107.45434011006851</v>
      </c>
      <c r="M32" s="235">
        <f t="shared" si="14"/>
        <v>164.85621118094775</v>
      </c>
      <c r="N32" s="235">
        <f t="shared" si="15"/>
        <v>0</v>
      </c>
      <c r="O32" s="235">
        <f t="shared" si="16"/>
        <v>164.85621118094775</v>
      </c>
      <c r="P32" s="236">
        <f t="shared" si="17"/>
        <v>112.5990104370929</v>
      </c>
      <c r="Q32" s="237">
        <f t="shared" si="18"/>
        <v>112.06425796719479</v>
      </c>
      <c r="R32" s="237">
        <f t="shared" si="19"/>
        <v>0</v>
      </c>
      <c r="S32" s="237">
        <f t="shared" si="29"/>
        <v>112.06425796719479</v>
      </c>
      <c r="T32" s="236">
        <f t="shared" si="21"/>
        <v>76.54139605709635</v>
      </c>
      <c r="U32" s="237">
        <f t="shared" si="22"/>
        <v>113.60633369747042</v>
      </c>
      <c r="V32" s="237">
        <f t="shared" si="23"/>
        <v>0</v>
      </c>
      <c r="W32" s="237">
        <f t="shared" si="24"/>
        <v>113.60633369747042</v>
      </c>
      <c r="X32" s="236">
        <f t="shared" si="25"/>
        <v>77.594654530066521</v>
      </c>
      <c r="Z32" s="309">
        <f t="shared" si="4"/>
        <v>571.70337269355241</v>
      </c>
      <c r="AA32" s="310">
        <f t="shared" si="5"/>
        <v>0</v>
      </c>
      <c r="AB32" s="311">
        <f t="shared" si="26"/>
        <v>571.70337269355241</v>
      </c>
    </row>
    <row r="33" spans="1:28" s="13" customFormat="1" x14ac:dyDescent="0.25">
      <c r="A33" s="261">
        <f t="shared" si="6"/>
        <v>45611</v>
      </c>
      <c r="B33" s="297">
        <v>5.8749999999999997E-2</v>
      </c>
      <c r="C33" s="297">
        <f t="shared" si="7"/>
        <v>5.5459999999999995E-2</v>
      </c>
      <c r="D33" s="295">
        <v>0.04</v>
      </c>
      <c r="E33" s="286">
        <f t="shared" si="8"/>
        <v>3.6040000000000003E-2</v>
      </c>
      <c r="G33" s="238">
        <f t="shared" si="9"/>
        <v>2024</v>
      </c>
      <c r="H33" s="233">
        <f t="shared" si="10"/>
        <v>45611</v>
      </c>
      <c r="I33" s="234">
        <f t="shared" si="11"/>
        <v>157.32389935515135</v>
      </c>
      <c r="J33" s="235">
        <f t="shared" si="12"/>
        <v>0</v>
      </c>
      <c r="K33" s="235">
        <f t="shared" si="28"/>
        <v>157.32389935515135</v>
      </c>
      <c r="L33" s="236">
        <f t="shared" si="13"/>
        <v>102.45369334702242</v>
      </c>
      <c r="M33" s="235">
        <f t="shared" si="14"/>
        <v>164.85621118094775</v>
      </c>
      <c r="N33" s="235">
        <f t="shared" si="15"/>
        <v>0</v>
      </c>
      <c r="O33" s="235">
        <f t="shared" si="16"/>
        <v>164.85621118094775</v>
      </c>
      <c r="P33" s="236">
        <f t="shared" si="17"/>
        <v>107.35894403784205</v>
      </c>
      <c r="Q33" s="237">
        <f t="shared" si="18"/>
        <v>112.06425796719479</v>
      </c>
      <c r="R33" s="237">
        <f t="shared" si="19"/>
        <v>0</v>
      </c>
      <c r="S33" s="237">
        <f t="shared" si="29"/>
        <v>112.06425796719479</v>
      </c>
      <c r="T33" s="236">
        <f t="shared" si="21"/>
        <v>72.979357669071447</v>
      </c>
      <c r="U33" s="237">
        <f t="shared" si="22"/>
        <v>113.60633369747042</v>
      </c>
      <c r="V33" s="237">
        <f t="shared" si="23"/>
        <v>0</v>
      </c>
      <c r="W33" s="237">
        <f t="shared" si="24"/>
        <v>113.60633369747042</v>
      </c>
      <c r="X33" s="236">
        <f t="shared" si="25"/>
        <v>73.983600219854438</v>
      </c>
      <c r="Z33" s="309">
        <f t="shared" si="4"/>
        <v>571.70337269355241</v>
      </c>
      <c r="AA33" s="310">
        <f t="shared" si="5"/>
        <v>0</v>
      </c>
      <c r="AB33" s="311">
        <f t="shared" si="26"/>
        <v>571.70337269355241</v>
      </c>
    </row>
    <row r="34" spans="1:28" s="13" customFormat="1" x14ac:dyDescent="0.25">
      <c r="A34" s="261">
        <f t="shared" si="6"/>
        <v>45792</v>
      </c>
      <c r="B34" s="297">
        <v>5.8749999999999997E-2</v>
      </c>
      <c r="C34" s="297">
        <f t="shared" si="7"/>
        <v>5.5459999999999995E-2</v>
      </c>
      <c r="D34" s="295">
        <v>0.04</v>
      </c>
      <c r="E34" s="286">
        <f t="shared" si="8"/>
        <v>3.6040000000000003E-2</v>
      </c>
      <c r="G34" s="238">
        <f t="shared" si="9"/>
        <v>2025</v>
      </c>
      <c r="H34" s="233">
        <f t="shared" si="10"/>
        <v>45792</v>
      </c>
      <c r="I34" s="234">
        <f t="shared" si="11"/>
        <v>157.32389935515135</v>
      </c>
      <c r="J34" s="235">
        <f t="shared" si="12"/>
        <v>0</v>
      </c>
      <c r="K34" s="235">
        <f t="shared" si="28"/>
        <v>157.32389935515135</v>
      </c>
      <c r="L34" s="236">
        <f t="shared" si="13"/>
        <v>97.685763736425912</v>
      </c>
      <c r="M34" s="235">
        <f t="shared" si="14"/>
        <v>164.85621118094775</v>
      </c>
      <c r="N34" s="235">
        <f t="shared" si="15"/>
        <v>0</v>
      </c>
      <c r="O34" s="235">
        <f t="shared" si="16"/>
        <v>164.85621118094775</v>
      </c>
      <c r="P34" s="236">
        <f t="shared" si="17"/>
        <v>102.36273676099353</v>
      </c>
      <c r="Q34" s="237">
        <f t="shared" si="18"/>
        <v>112.06425796719479</v>
      </c>
      <c r="R34" s="237">
        <f t="shared" si="19"/>
        <v>0</v>
      </c>
      <c r="S34" s="237">
        <f t="shared" si="29"/>
        <v>112.06425796719479</v>
      </c>
      <c r="T34" s="236">
        <f t="shared" si="21"/>
        <v>69.583087324633041</v>
      </c>
      <c r="U34" s="237">
        <f t="shared" si="22"/>
        <v>113.60633369747042</v>
      </c>
      <c r="V34" s="237">
        <f t="shared" si="23"/>
        <v>0</v>
      </c>
      <c r="W34" s="237">
        <f t="shared" si="24"/>
        <v>113.60633369747042</v>
      </c>
      <c r="X34" s="236">
        <f t="shared" si="25"/>
        <v>70.540595027333197</v>
      </c>
      <c r="Z34" s="309">
        <f t="shared" si="4"/>
        <v>571.70337269355241</v>
      </c>
      <c r="AA34" s="310">
        <f t="shared" si="5"/>
        <v>0</v>
      </c>
      <c r="AB34" s="311">
        <f t="shared" si="26"/>
        <v>571.70337269355241</v>
      </c>
    </row>
    <row r="35" spans="1:28" s="13" customFormat="1" x14ac:dyDescent="0.25">
      <c r="A35" s="261">
        <f t="shared" si="6"/>
        <v>45976</v>
      </c>
      <c r="B35" s="297">
        <v>5.8749999999999997E-2</v>
      </c>
      <c r="C35" s="297">
        <f t="shared" si="7"/>
        <v>5.5459999999999995E-2</v>
      </c>
      <c r="D35" s="295">
        <v>0.04</v>
      </c>
      <c r="E35" s="286">
        <f t="shared" si="8"/>
        <v>3.6040000000000003E-2</v>
      </c>
      <c r="G35" s="238">
        <f t="shared" si="9"/>
        <v>2025</v>
      </c>
      <c r="H35" s="233">
        <f t="shared" si="10"/>
        <v>45976</v>
      </c>
      <c r="I35" s="234">
        <f t="shared" si="11"/>
        <v>157.32389935515135</v>
      </c>
      <c r="J35" s="235">
        <f t="shared" si="12"/>
        <v>0</v>
      </c>
      <c r="K35" s="235">
        <f t="shared" si="28"/>
        <v>157.32389935515135</v>
      </c>
      <c r="L35" s="236">
        <f t="shared" si="13"/>
        <v>93.139721224565847</v>
      </c>
      <c r="M35" s="235">
        <f t="shared" si="14"/>
        <v>164.85621118094775</v>
      </c>
      <c r="N35" s="235">
        <f t="shared" si="15"/>
        <v>0</v>
      </c>
      <c r="O35" s="235">
        <f t="shared" si="16"/>
        <v>164.85621118094775</v>
      </c>
      <c r="P35" s="236">
        <f t="shared" si="17"/>
        <v>97.599040034401867</v>
      </c>
      <c r="Q35" s="237">
        <f t="shared" si="18"/>
        <v>112.06425796719479</v>
      </c>
      <c r="R35" s="237">
        <f t="shared" si="19"/>
        <v>0</v>
      </c>
      <c r="S35" s="237">
        <f t="shared" si="29"/>
        <v>112.06425796719479</v>
      </c>
      <c r="T35" s="236">
        <f t="shared" si="21"/>
        <v>66.344870608246765</v>
      </c>
      <c r="U35" s="237">
        <f t="shared" si="22"/>
        <v>113.60633369747042</v>
      </c>
      <c r="V35" s="237">
        <f t="shared" si="23"/>
        <v>0</v>
      </c>
      <c r="W35" s="237">
        <f t="shared" si="24"/>
        <v>113.60633369747042</v>
      </c>
      <c r="X35" s="236">
        <f t="shared" si="25"/>
        <v>67.257818381685865</v>
      </c>
      <c r="Z35" s="309">
        <f t="shared" si="4"/>
        <v>571.70337269355241</v>
      </c>
      <c r="AA35" s="310">
        <f t="shared" si="5"/>
        <v>0</v>
      </c>
      <c r="AB35" s="311">
        <f t="shared" si="26"/>
        <v>571.70337269355241</v>
      </c>
    </row>
    <row r="36" spans="1:28" s="13" customFormat="1" x14ac:dyDescent="0.25">
      <c r="A36" s="261">
        <f t="shared" si="6"/>
        <v>46157</v>
      </c>
      <c r="B36" s="297">
        <v>5.8749999999999997E-2</v>
      </c>
      <c r="C36" s="297">
        <f t="shared" si="7"/>
        <v>5.5459999999999995E-2</v>
      </c>
      <c r="D36" s="297">
        <v>5.8749999999999997E-2</v>
      </c>
      <c r="E36" s="286">
        <f t="shared" si="8"/>
        <v>5.2933750000000002E-2</v>
      </c>
      <c r="G36" s="238">
        <f t="shared" si="9"/>
        <v>2026</v>
      </c>
      <c r="H36" s="233">
        <f t="shared" si="10"/>
        <v>46157</v>
      </c>
      <c r="I36" s="234">
        <f t="shared" si="11"/>
        <v>157.32389935515135</v>
      </c>
      <c r="J36" s="235">
        <f t="shared" si="12"/>
        <v>0</v>
      </c>
      <c r="K36" s="235">
        <f t="shared" si="28"/>
        <v>157.32389935515135</v>
      </c>
      <c r="L36" s="236">
        <f t="shared" si="13"/>
        <v>88.805239760387181</v>
      </c>
      <c r="M36" s="235">
        <f t="shared" si="14"/>
        <v>164.85621118094775</v>
      </c>
      <c r="N36" s="235">
        <f t="shared" si="15"/>
        <v>0</v>
      </c>
      <c r="O36" s="235">
        <f t="shared" si="16"/>
        <v>164.85621118094775</v>
      </c>
      <c r="P36" s="236">
        <f t="shared" si="17"/>
        <v>93.057033419085016</v>
      </c>
      <c r="Q36" s="237">
        <f t="shared" si="18"/>
        <v>164.59437888931734</v>
      </c>
      <c r="R36" s="237">
        <f t="shared" si="19"/>
        <v>0</v>
      </c>
      <c r="S36" s="237">
        <f t="shared" si="29"/>
        <v>164.59437888931734</v>
      </c>
      <c r="T36" s="236">
        <f t="shared" si="21"/>
        <v>92.909235916413408</v>
      </c>
      <c r="U36" s="237">
        <f t="shared" si="22"/>
        <v>166.85930261815969</v>
      </c>
      <c r="V36" s="237">
        <f t="shared" si="23"/>
        <v>0</v>
      </c>
      <c r="W36" s="237">
        <f t="shared" si="24"/>
        <v>166.85930261815969</v>
      </c>
      <c r="X36" s="236">
        <f t="shared" si="25"/>
        <v>94.187726314905106</v>
      </c>
      <c r="Z36" s="309">
        <f t="shared" si="4"/>
        <v>682.04802941058256</v>
      </c>
      <c r="AA36" s="310">
        <f t="shared" si="5"/>
        <v>0</v>
      </c>
      <c r="AB36" s="311">
        <f t="shared" si="26"/>
        <v>682.04802941058256</v>
      </c>
    </row>
    <row r="37" spans="1:28" s="13" customFormat="1" x14ac:dyDescent="0.25">
      <c r="A37" s="261">
        <f t="shared" si="6"/>
        <v>46341</v>
      </c>
      <c r="B37" s="297">
        <v>5.8749999999999997E-2</v>
      </c>
      <c r="C37" s="297">
        <f t="shared" si="7"/>
        <v>5.5459999999999995E-2</v>
      </c>
      <c r="D37" s="297">
        <v>5.8749999999999997E-2</v>
      </c>
      <c r="E37" s="286">
        <f t="shared" si="8"/>
        <v>5.2933750000000002E-2</v>
      </c>
      <c r="G37" s="238">
        <f t="shared" si="9"/>
        <v>2026</v>
      </c>
      <c r="H37" s="233">
        <f t="shared" si="10"/>
        <v>46341</v>
      </c>
      <c r="I37" s="234">
        <f t="shared" si="11"/>
        <v>157.32389935515135</v>
      </c>
      <c r="J37" s="235">
        <f t="shared" si="12"/>
        <v>0</v>
      </c>
      <c r="K37" s="235">
        <f t="shared" si="28"/>
        <v>157.32389935515135</v>
      </c>
      <c r="L37" s="236">
        <f t="shared" si="13"/>
        <v>84.672473840514385</v>
      </c>
      <c r="M37" s="235">
        <f t="shared" si="14"/>
        <v>164.85621118094775</v>
      </c>
      <c r="N37" s="235">
        <f t="shared" si="15"/>
        <v>0</v>
      </c>
      <c r="O37" s="235">
        <f t="shared" si="16"/>
        <v>164.85621118094775</v>
      </c>
      <c r="P37" s="236">
        <f t="shared" si="17"/>
        <v>88.726400031274423</v>
      </c>
      <c r="Q37" s="237">
        <f t="shared" si="18"/>
        <v>164.59437888931734</v>
      </c>
      <c r="R37" s="237">
        <f t="shared" si="19"/>
        <v>0</v>
      </c>
      <c r="S37" s="237">
        <f t="shared" si="29"/>
        <v>164.59437888931734</v>
      </c>
      <c r="T37" s="236">
        <f t="shared" si="21"/>
        <v>88.58548064169311</v>
      </c>
      <c r="U37" s="237">
        <f t="shared" si="22"/>
        <v>166.85930261815969</v>
      </c>
      <c r="V37" s="237">
        <f t="shared" si="23"/>
        <v>0</v>
      </c>
      <c r="W37" s="237">
        <f t="shared" si="24"/>
        <v>166.85930261815969</v>
      </c>
      <c r="X37" s="236">
        <f t="shared" si="25"/>
        <v>89.80447340736464</v>
      </c>
      <c r="Z37" s="309">
        <f t="shared" si="4"/>
        <v>682.04802941058256</v>
      </c>
      <c r="AA37" s="310">
        <f t="shared" si="5"/>
        <v>0</v>
      </c>
      <c r="AB37" s="311">
        <f t="shared" si="26"/>
        <v>682.04802941058256</v>
      </c>
    </row>
    <row r="38" spans="1:28" s="13" customFormat="1" x14ac:dyDescent="0.25">
      <c r="A38" s="261">
        <f t="shared" si="6"/>
        <v>46522</v>
      </c>
      <c r="B38" s="297">
        <v>5.8749999999999997E-2</v>
      </c>
      <c r="C38" s="297">
        <f t="shared" si="7"/>
        <v>5.5459999999999995E-2</v>
      </c>
      <c r="D38" s="297">
        <v>5.8749999999999997E-2</v>
      </c>
      <c r="E38" s="286">
        <f t="shared" si="8"/>
        <v>5.2933750000000002E-2</v>
      </c>
      <c r="G38" s="238">
        <f t="shared" si="9"/>
        <v>2027</v>
      </c>
      <c r="H38" s="233">
        <f t="shared" si="10"/>
        <v>46522</v>
      </c>
      <c r="I38" s="234">
        <f t="shared" si="11"/>
        <v>157.32389935515135</v>
      </c>
      <c r="J38" s="235">
        <f t="shared" si="12"/>
        <v>0</v>
      </c>
      <c r="K38" s="235">
        <f t="shared" si="28"/>
        <v>157.32389935515135</v>
      </c>
      <c r="L38" s="236">
        <f t="shared" si="13"/>
        <v>80.732036145806518</v>
      </c>
      <c r="M38" s="235">
        <f t="shared" si="14"/>
        <v>164.85621118094775</v>
      </c>
      <c r="N38" s="235">
        <f t="shared" si="15"/>
        <v>0</v>
      </c>
      <c r="O38" s="235">
        <f t="shared" si="16"/>
        <v>164.85621118094775</v>
      </c>
      <c r="P38" s="236">
        <f t="shared" si="17"/>
        <v>84.597303108259098</v>
      </c>
      <c r="Q38" s="237">
        <f t="shared" si="18"/>
        <v>164.59437888931734</v>
      </c>
      <c r="R38" s="237">
        <f t="shared" si="19"/>
        <v>0</v>
      </c>
      <c r="S38" s="237">
        <f t="shared" si="29"/>
        <v>164.59437888931734</v>
      </c>
      <c r="T38" s="236">
        <f t="shared" si="21"/>
        <v>84.462941742194005</v>
      </c>
      <c r="U38" s="237">
        <f t="shared" si="22"/>
        <v>166.85930261815969</v>
      </c>
      <c r="V38" s="237">
        <f t="shared" si="23"/>
        <v>0</v>
      </c>
      <c r="W38" s="237">
        <f t="shared" si="24"/>
        <v>166.85930261815969</v>
      </c>
      <c r="X38" s="236">
        <f t="shared" si="25"/>
        <v>85.625205740822807</v>
      </c>
      <c r="Z38" s="309">
        <f t="shared" si="4"/>
        <v>682.04802941058256</v>
      </c>
      <c r="AA38" s="310">
        <f t="shared" si="5"/>
        <v>0</v>
      </c>
      <c r="AB38" s="311">
        <f t="shared" si="26"/>
        <v>682.04802941058256</v>
      </c>
    </row>
    <row r="39" spans="1:28" s="13" customFormat="1" x14ac:dyDescent="0.25">
      <c r="A39" s="261">
        <f t="shared" si="6"/>
        <v>46706</v>
      </c>
      <c r="B39" s="297">
        <v>5.8749999999999997E-2</v>
      </c>
      <c r="C39" s="297">
        <f t="shared" si="7"/>
        <v>5.5459999999999995E-2</v>
      </c>
      <c r="D39" s="297">
        <v>5.8749999999999997E-2</v>
      </c>
      <c r="E39" s="286">
        <f t="shared" si="8"/>
        <v>5.2933750000000002E-2</v>
      </c>
      <c r="G39" s="238">
        <f t="shared" si="9"/>
        <v>2027</v>
      </c>
      <c r="H39" s="233">
        <f t="shared" si="10"/>
        <v>46706</v>
      </c>
      <c r="I39" s="234">
        <f t="shared" si="11"/>
        <v>157.32389935515135</v>
      </c>
      <c r="J39" s="235">
        <f t="shared" si="12"/>
        <v>765.10103029860852</v>
      </c>
      <c r="K39" s="235">
        <f t="shared" si="28"/>
        <v>922.42492965375982</v>
      </c>
      <c r="L39" s="236">
        <f t="shared" si="13"/>
        <v>451.32136512393544</v>
      </c>
      <c r="M39" s="235">
        <f t="shared" si="14"/>
        <v>164.85621118094775</v>
      </c>
      <c r="N39" s="235">
        <f t="shared" si="15"/>
        <v>849.29272670623754</v>
      </c>
      <c r="O39" s="235">
        <f t="shared" si="16"/>
        <v>1014.1489378871853</v>
      </c>
      <c r="P39" s="236">
        <f t="shared" si="17"/>
        <v>496.1998189468253</v>
      </c>
      <c r="Q39" s="237">
        <f t="shared" si="18"/>
        <v>164.59437888931734</v>
      </c>
      <c r="R39" s="237">
        <f t="shared" si="19"/>
        <v>0</v>
      </c>
      <c r="S39" s="237">
        <f t="shared" si="29"/>
        <v>164.59437888931734</v>
      </c>
      <c r="T39" s="236">
        <f t="shared" si="21"/>
        <v>80.532255128811912</v>
      </c>
      <c r="U39" s="237">
        <f t="shared" si="22"/>
        <v>166.85930261815969</v>
      </c>
      <c r="V39" s="237">
        <f t="shared" si="23"/>
        <v>0</v>
      </c>
      <c r="W39" s="237">
        <f t="shared" si="24"/>
        <v>166.85930261815969</v>
      </c>
      <c r="X39" s="236">
        <f t="shared" si="25"/>
        <v>81.640430370331472</v>
      </c>
      <c r="Z39" s="309">
        <f t="shared" si="4"/>
        <v>682.04802941058256</v>
      </c>
      <c r="AA39" s="310">
        <f t="shared" si="5"/>
        <v>1687.1428571428573</v>
      </c>
      <c r="AB39" s="311">
        <f t="shared" si="26"/>
        <v>2369.1908865534397</v>
      </c>
    </row>
    <row r="40" spans="1:28" s="13" customFormat="1" x14ac:dyDescent="0.25">
      <c r="A40" s="261">
        <f t="shared" si="6"/>
        <v>46888</v>
      </c>
      <c r="B40" s="297">
        <v>5.8749999999999997E-2</v>
      </c>
      <c r="C40" s="297">
        <f t="shared" si="7"/>
        <v>5.5459999999999995E-2</v>
      </c>
      <c r="D40" s="297">
        <v>5.8749999999999997E-2</v>
      </c>
      <c r="E40" s="286">
        <f t="shared" si="8"/>
        <v>5.2933750000000002E-2</v>
      </c>
      <c r="G40" s="238">
        <f t="shared" si="9"/>
        <v>2028</v>
      </c>
      <c r="H40" s="233">
        <f t="shared" si="10"/>
        <v>46888</v>
      </c>
      <c r="I40" s="234">
        <f t="shared" si="11"/>
        <v>134.84905659012972</v>
      </c>
      <c r="J40" s="235">
        <f t="shared" si="12"/>
        <v>0</v>
      </c>
      <c r="K40" s="235">
        <f t="shared" si="28"/>
        <v>134.84905659012972</v>
      </c>
      <c r="L40" s="236">
        <f t="shared" si="13"/>
        <v>62.908080113615469</v>
      </c>
      <c r="M40" s="235">
        <f t="shared" si="14"/>
        <v>141.30532386938378</v>
      </c>
      <c r="N40" s="235">
        <f t="shared" si="15"/>
        <v>0</v>
      </c>
      <c r="O40" s="235">
        <f t="shared" si="16"/>
        <v>141.30532386938378</v>
      </c>
      <c r="P40" s="236">
        <f t="shared" si="17"/>
        <v>65.919976447994102</v>
      </c>
      <c r="Q40" s="237">
        <f t="shared" si="18"/>
        <v>164.59437888931734</v>
      </c>
      <c r="R40" s="237">
        <f t="shared" si="19"/>
        <v>0</v>
      </c>
      <c r="S40" s="237">
        <f t="shared" si="29"/>
        <v>164.59437888931734</v>
      </c>
      <c r="T40" s="236">
        <f t="shared" si="21"/>
        <v>76.784492492903638</v>
      </c>
      <c r="U40" s="237">
        <f t="shared" si="22"/>
        <v>166.85930261815969</v>
      </c>
      <c r="V40" s="237">
        <f t="shared" si="23"/>
        <v>0</v>
      </c>
      <c r="W40" s="237">
        <f t="shared" si="24"/>
        <v>166.85930261815969</v>
      </c>
      <c r="X40" s="236">
        <f t="shared" si="25"/>
        <v>77.841096128020752</v>
      </c>
      <c r="Z40" s="309">
        <f t="shared" si="4"/>
        <v>634.00496678716991</v>
      </c>
      <c r="AA40" s="310">
        <f t="shared" si="5"/>
        <v>0</v>
      </c>
      <c r="AB40" s="311">
        <f t="shared" si="26"/>
        <v>634.00496678716991</v>
      </c>
    </row>
    <row r="41" spans="1:28" s="13" customFormat="1" x14ac:dyDescent="0.25">
      <c r="A41" s="261">
        <f t="shared" si="6"/>
        <v>47072</v>
      </c>
      <c r="B41" s="297">
        <v>5.8749999999999997E-2</v>
      </c>
      <c r="C41" s="297">
        <f t="shared" si="7"/>
        <v>5.5459999999999995E-2</v>
      </c>
      <c r="D41" s="297">
        <v>5.8749999999999997E-2</v>
      </c>
      <c r="E41" s="286">
        <f t="shared" si="8"/>
        <v>5.2933750000000002E-2</v>
      </c>
      <c r="G41" s="238">
        <f t="shared" si="9"/>
        <v>2028</v>
      </c>
      <c r="H41" s="233">
        <f t="shared" si="10"/>
        <v>47072</v>
      </c>
      <c r="I41" s="234">
        <f t="shared" si="11"/>
        <v>134.84905659012972</v>
      </c>
      <c r="J41" s="235">
        <f t="shared" si="12"/>
        <v>765.10103029860852</v>
      </c>
      <c r="K41" s="235">
        <f t="shared" si="28"/>
        <v>899.95008688873827</v>
      </c>
      <c r="L41" s="236">
        <f t="shared" si="13"/>
        <v>400.2953999544024</v>
      </c>
      <c r="M41" s="235">
        <f t="shared" si="14"/>
        <v>141.30532386938378</v>
      </c>
      <c r="N41" s="235">
        <f t="shared" si="15"/>
        <v>849.29272670623754</v>
      </c>
      <c r="O41" s="235">
        <f t="shared" si="16"/>
        <v>990.5980505756213</v>
      </c>
      <c r="P41" s="236">
        <f t="shared" si="17"/>
        <v>440.61537259259501</v>
      </c>
      <c r="Q41" s="237">
        <f t="shared" si="18"/>
        <v>164.59437888931734</v>
      </c>
      <c r="R41" s="237">
        <f t="shared" si="19"/>
        <v>0</v>
      </c>
      <c r="S41" s="237">
        <f t="shared" si="29"/>
        <v>164.59437888931734</v>
      </c>
      <c r="T41" s="236">
        <f t="shared" si="21"/>
        <v>73.211141026192635</v>
      </c>
      <c r="U41" s="237">
        <f t="shared" si="22"/>
        <v>166.85930261815969</v>
      </c>
      <c r="V41" s="237">
        <f t="shared" si="23"/>
        <v>0</v>
      </c>
      <c r="W41" s="237">
        <f t="shared" si="24"/>
        <v>166.85930261815969</v>
      </c>
      <c r="X41" s="236">
        <f t="shared" si="25"/>
        <v>74.218573063937697</v>
      </c>
      <c r="Z41" s="309">
        <f t="shared" si="4"/>
        <v>634.00496678716991</v>
      </c>
      <c r="AA41" s="310">
        <f t="shared" si="5"/>
        <v>1687.1428571428573</v>
      </c>
      <c r="AB41" s="311">
        <f t="shared" si="26"/>
        <v>2321.1478239300272</v>
      </c>
    </row>
    <row r="42" spans="1:28" s="13" customFormat="1" x14ac:dyDescent="0.25">
      <c r="A42" s="261">
        <f t="shared" si="6"/>
        <v>47253</v>
      </c>
      <c r="B42" s="297">
        <v>5.8749999999999997E-2</v>
      </c>
      <c r="C42" s="297">
        <f t="shared" si="7"/>
        <v>5.5459999999999995E-2</v>
      </c>
      <c r="D42" s="297">
        <v>5.8749999999999997E-2</v>
      </c>
      <c r="E42" s="286">
        <f t="shared" si="8"/>
        <v>5.2933750000000002E-2</v>
      </c>
      <c r="G42" s="238">
        <f t="shared" si="9"/>
        <v>2029</v>
      </c>
      <c r="H42" s="233">
        <f t="shared" si="10"/>
        <v>47253</v>
      </c>
      <c r="I42" s="234">
        <f t="shared" si="11"/>
        <v>112.37421382510811</v>
      </c>
      <c r="J42" s="235">
        <f t="shared" si="12"/>
        <v>0</v>
      </c>
      <c r="K42" s="235">
        <f t="shared" si="28"/>
        <v>112.37421382510811</v>
      </c>
      <c r="L42" s="236">
        <f t="shared" si="13"/>
        <v>47.65763644970869</v>
      </c>
      <c r="M42" s="235">
        <f t="shared" si="14"/>
        <v>117.75443655781983</v>
      </c>
      <c r="N42" s="235">
        <f t="shared" si="15"/>
        <v>0</v>
      </c>
      <c r="O42" s="235">
        <f t="shared" si="16"/>
        <v>117.75443655781983</v>
      </c>
      <c r="P42" s="236">
        <f t="shared" si="17"/>
        <v>49.939376096965233</v>
      </c>
      <c r="Q42" s="237">
        <f t="shared" si="18"/>
        <v>164.59437888931734</v>
      </c>
      <c r="R42" s="237">
        <f t="shared" si="19"/>
        <v>0</v>
      </c>
      <c r="S42" s="237">
        <f t="shared" si="29"/>
        <v>164.59437888931734</v>
      </c>
      <c r="T42" s="236">
        <f t="shared" si="21"/>
        <v>69.804084084457855</v>
      </c>
      <c r="U42" s="237">
        <f t="shared" si="22"/>
        <v>166.85930261815969</v>
      </c>
      <c r="V42" s="237">
        <f t="shared" si="23"/>
        <v>0</v>
      </c>
      <c r="W42" s="237">
        <f t="shared" si="24"/>
        <v>166.85930261815969</v>
      </c>
      <c r="X42" s="236">
        <f t="shared" si="25"/>
        <v>70.764632843655221</v>
      </c>
      <c r="Z42" s="309">
        <f t="shared" si="4"/>
        <v>585.96190416375725</v>
      </c>
      <c r="AA42" s="310">
        <f t="shared" si="5"/>
        <v>0</v>
      </c>
      <c r="AB42" s="311">
        <f t="shared" si="26"/>
        <v>585.96190416375725</v>
      </c>
    </row>
    <row r="43" spans="1:28" s="13" customFormat="1" x14ac:dyDescent="0.25">
      <c r="A43" s="261">
        <f t="shared" si="6"/>
        <v>47437</v>
      </c>
      <c r="B43" s="297">
        <v>5.8749999999999997E-2</v>
      </c>
      <c r="C43" s="297">
        <f t="shared" si="7"/>
        <v>5.5459999999999995E-2</v>
      </c>
      <c r="D43" s="297">
        <v>5.8749999999999997E-2</v>
      </c>
      <c r="E43" s="286">
        <f t="shared" si="8"/>
        <v>5.2933750000000002E-2</v>
      </c>
      <c r="G43" s="238">
        <f t="shared" si="9"/>
        <v>2029</v>
      </c>
      <c r="H43" s="233">
        <f t="shared" si="10"/>
        <v>47437</v>
      </c>
      <c r="I43" s="234">
        <f t="shared" si="11"/>
        <v>112.37421382510811</v>
      </c>
      <c r="J43" s="235">
        <f t="shared" si="12"/>
        <v>765.10103029860852</v>
      </c>
      <c r="K43" s="235">
        <f t="shared" si="28"/>
        <v>877.47524412371661</v>
      </c>
      <c r="L43" s="236">
        <f t="shared" si="13"/>
        <v>354.81695436012387</v>
      </c>
      <c r="M43" s="235">
        <f t="shared" si="14"/>
        <v>117.75443655781983</v>
      </c>
      <c r="N43" s="235">
        <f t="shared" si="15"/>
        <v>849.29272670623754</v>
      </c>
      <c r="O43" s="235">
        <f t="shared" si="16"/>
        <v>967.04716326405742</v>
      </c>
      <c r="P43" s="236">
        <f t="shared" si="17"/>
        <v>391.03636426188751</v>
      </c>
      <c r="Q43" s="237">
        <f t="shared" si="18"/>
        <v>164.59437888931734</v>
      </c>
      <c r="R43" s="237">
        <f t="shared" si="19"/>
        <v>0</v>
      </c>
      <c r="S43" s="237">
        <f t="shared" si="29"/>
        <v>164.59437888931734</v>
      </c>
      <c r="T43" s="236">
        <f t="shared" si="21"/>
        <v>66.555582751084216</v>
      </c>
      <c r="U43" s="237">
        <f t="shared" si="22"/>
        <v>166.85930261815969</v>
      </c>
      <c r="V43" s="237">
        <f t="shared" si="23"/>
        <v>0</v>
      </c>
      <c r="W43" s="237">
        <f t="shared" si="24"/>
        <v>166.85930261815969</v>
      </c>
      <c r="X43" s="236">
        <f t="shared" si="25"/>
        <v>67.471430058125179</v>
      </c>
      <c r="Z43" s="309">
        <f t="shared" si="4"/>
        <v>585.96190416375725</v>
      </c>
      <c r="AA43" s="310">
        <f t="shared" si="5"/>
        <v>1687.1428571428573</v>
      </c>
      <c r="AB43" s="311">
        <f t="shared" si="26"/>
        <v>2273.1047613066148</v>
      </c>
    </row>
    <row r="44" spans="1:28" s="13" customFormat="1" x14ac:dyDescent="0.25">
      <c r="A44" s="261">
        <f t="shared" si="6"/>
        <v>47618</v>
      </c>
      <c r="B44" s="297">
        <v>5.8749999999999997E-2</v>
      </c>
      <c r="C44" s="297">
        <f t="shared" si="7"/>
        <v>5.5459999999999995E-2</v>
      </c>
      <c r="D44" s="297">
        <v>5.8749999999999997E-2</v>
      </c>
      <c r="E44" s="286">
        <f t="shared" si="8"/>
        <v>5.2933750000000002E-2</v>
      </c>
      <c r="G44" s="238">
        <f t="shared" si="9"/>
        <v>2030</v>
      </c>
      <c r="H44" s="233">
        <f t="shared" si="10"/>
        <v>47618</v>
      </c>
      <c r="I44" s="234">
        <f t="shared" si="11"/>
        <v>89.899371060086494</v>
      </c>
      <c r="J44" s="235">
        <f t="shared" si="12"/>
        <v>0</v>
      </c>
      <c r="K44" s="235">
        <f t="shared" si="28"/>
        <v>89.899371060086494</v>
      </c>
      <c r="L44" s="236">
        <f t="shared" si="13"/>
        <v>34.660099236151773</v>
      </c>
      <c r="M44" s="235">
        <f t="shared" si="14"/>
        <v>94.203549246255861</v>
      </c>
      <c r="N44" s="235">
        <f t="shared" si="15"/>
        <v>0</v>
      </c>
      <c r="O44" s="235">
        <f t="shared" si="16"/>
        <v>94.203549246255861</v>
      </c>
      <c r="P44" s="236">
        <f t="shared" si="17"/>
        <v>36.319546252338341</v>
      </c>
      <c r="Q44" s="237">
        <f t="shared" si="18"/>
        <v>164.59437888931734</v>
      </c>
      <c r="R44" s="237">
        <f t="shared" si="19"/>
        <v>0</v>
      </c>
      <c r="S44" s="237">
        <f t="shared" si="29"/>
        <v>164.59437888931734</v>
      </c>
      <c r="T44" s="236">
        <f t="shared" si="21"/>
        <v>63.458258258598043</v>
      </c>
      <c r="U44" s="237">
        <f t="shared" si="22"/>
        <v>166.85930261815969</v>
      </c>
      <c r="V44" s="237">
        <f t="shared" si="23"/>
        <v>0</v>
      </c>
      <c r="W44" s="237">
        <f t="shared" si="24"/>
        <v>166.85930261815969</v>
      </c>
      <c r="X44" s="236">
        <f t="shared" si="25"/>
        <v>64.331484403322918</v>
      </c>
      <c r="Z44" s="309">
        <f t="shared" si="4"/>
        <v>537.9188415403446</v>
      </c>
      <c r="AA44" s="310">
        <f t="shared" si="5"/>
        <v>0</v>
      </c>
      <c r="AB44" s="311">
        <f t="shared" si="26"/>
        <v>537.9188415403446</v>
      </c>
    </row>
    <row r="45" spans="1:28" s="13" customFormat="1" x14ac:dyDescent="0.25">
      <c r="A45" s="261">
        <f t="shared" si="6"/>
        <v>47802</v>
      </c>
      <c r="B45" s="297">
        <v>5.8749999999999997E-2</v>
      </c>
      <c r="C45" s="297">
        <f t="shared" si="7"/>
        <v>5.5459999999999995E-2</v>
      </c>
      <c r="D45" s="297">
        <v>5.8749999999999997E-2</v>
      </c>
      <c r="E45" s="286">
        <f t="shared" si="8"/>
        <v>5.2933750000000002E-2</v>
      </c>
      <c r="G45" s="238">
        <f t="shared" si="9"/>
        <v>2030</v>
      </c>
      <c r="H45" s="233">
        <f t="shared" si="10"/>
        <v>47802</v>
      </c>
      <c r="I45" s="234">
        <f t="shared" si="11"/>
        <v>89.899371060086494</v>
      </c>
      <c r="J45" s="235">
        <f t="shared" si="12"/>
        <v>765.10103029860852</v>
      </c>
      <c r="K45" s="235">
        <f t="shared" si="28"/>
        <v>855.00040135869506</v>
      </c>
      <c r="L45" s="236">
        <f t="shared" si="13"/>
        <v>314.29909060980998</v>
      </c>
      <c r="M45" s="235">
        <f t="shared" si="14"/>
        <v>94.203549246255861</v>
      </c>
      <c r="N45" s="235">
        <f t="shared" si="15"/>
        <v>849.29272670623754</v>
      </c>
      <c r="O45" s="235">
        <f t="shared" si="16"/>
        <v>943.49627595249342</v>
      </c>
      <c r="P45" s="236">
        <f t="shared" si="17"/>
        <v>346.83027172194824</v>
      </c>
      <c r="Q45" s="237">
        <f t="shared" si="18"/>
        <v>164.59437888931734</v>
      </c>
      <c r="R45" s="237">
        <f t="shared" si="19"/>
        <v>0</v>
      </c>
      <c r="S45" s="237">
        <f t="shared" si="29"/>
        <v>164.59437888931734</v>
      </c>
      <c r="T45" s="236">
        <f t="shared" si="21"/>
        <v>60.50507522825837</v>
      </c>
      <c r="U45" s="237">
        <f t="shared" si="22"/>
        <v>166.85930261815969</v>
      </c>
      <c r="V45" s="237">
        <f t="shared" si="23"/>
        <v>0</v>
      </c>
      <c r="W45" s="237">
        <f t="shared" si="24"/>
        <v>166.85930261815969</v>
      </c>
      <c r="X45" s="236">
        <f t="shared" si="25"/>
        <v>61.337663689204703</v>
      </c>
      <c r="Z45" s="309">
        <f t="shared" si="4"/>
        <v>537.9188415403446</v>
      </c>
      <c r="AA45" s="310">
        <f t="shared" si="5"/>
        <v>1687.1428571428573</v>
      </c>
      <c r="AB45" s="311">
        <f t="shared" si="26"/>
        <v>2225.0616986832019</v>
      </c>
    </row>
    <row r="46" spans="1:28" s="13" customFormat="1" x14ac:dyDescent="0.25">
      <c r="A46" s="261">
        <f t="shared" si="6"/>
        <v>47983</v>
      </c>
      <c r="B46" s="297">
        <v>5.8749999999999997E-2</v>
      </c>
      <c r="C46" s="297">
        <f t="shared" si="7"/>
        <v>5.5459999999999995E-2</v>
      </c>
      <c r="D46" s="297">
        <v>5.8749999999999997E-2</v>
      </c>
      <c r="E46" s="286">
        <f t="shared" si="8"/>
        <v>5.2933750000000002E-2</v>
      </c>
      <c r="G46" s="238">
        <f t="shared" si="9"/>
        <v>2031</v>
      </c>
      <c r="H46" s="233">
        <f t="shared" si="10"/>
        <v>47983</v>
      </c>
      <c r="I46" s="234">
        <f t="shared" si="11"/>
        <v>67.42452829506486</v>
      </c>
      <c r="J46" s="235">
        <f t="shared" si="12"/>
        <v>0</v>
      </c>
      <c r="K46" s="235">
        <f t="shared" si="28"/>
        <v>67.42452829506486</v>
      </c>
      <c r="L46" s="236">
        <f t="shared" si="13"/>
        <v>23.631885842830748</v>
      </c>
      <c r="M46" s="235">
        <f t="shared" si="14"/>
        <v>70.652661934691892</v>
      </c>
      <c r="N46" s="235">
        <f t="shared" si="15"/>
        <v>0</v>
      </c>
      <c r="O46" s="235">
        <f t="shared" si="16"/>
        <v>70.652661934691892</v>
      </c>
      <c r="P46" s="236">
        <f t="shared" si="17"/>
        <v>24.763326990230684</v>
      </c>
      <c r="Q46" s="237">
        <f t="shared" si="18"/>
        <v>164.59437888931734</v>
      </c>
      <c r="R46" s="237">
        <f t="shared" si="19"/>
        <v>0</v>
      </c>
      <c r="S46" s="237">
        <f t="shared" si="29"/>
        <v>164.59437888931734</v>
      </c>
      <c r="T46" s="236">
        <f t="shared" si="21"/>
        <v>57.689325689634572</v>
      </c>
      <c r="U46" s="237">
        <f t="shared" si="22"/>
        <v>166.85930261815969</v>
      </c>
      <c r="V46" s="237">
        <f t="shared" si="23"/>
        <v>0</v>
      </c>
      <c r="W46" s="237">
        <f t="shared" si="24"/>
        <v>166.85930261815969</v>
      </c>
      <c r="X46" s="236">
        <f t="shared" si="25"/>
        <v>58.483167639384462</v>
      </c>
      <c r="Z46" s="309">
        <f t="shared" si="4"/>
        <v>489.87577891693195</v>
      </c>
      <c r="AA46" s="310">
        <f t="shared" si="5"/>
        <v>0</v>
      </c>
      <c r="AB46" s="311">
        <f t="shared" si="26"/>
        <v>489.87577891693195</v>
      </c>
    </row>
    <row r="47" spans="1:28" s="13" customFormat="1" x14ac:dyDescent="0.25">
      <c r="A47" s="261">
        <f t="shared" si="6"/>
        <v>48167</v>
      </c>
      <c r="B47" s="297">
        <v>5.8749999999999997E-2</v>
      </c>
      <c r="C47" s="297">
        <f t="shared" si="7"/>
        <v>5.5459999999999995E-2</v>
      </c>
      <c r="D47" s="297">
        <v>5.8749999999999997E-2</v>
      </c>
      <c r="E47" s="286">
        <f t="shared" si="8"/>
        <v>5.2933750000000002E-2</v>
      </c>
      <c r="G47" s="238">
        <f t="shared" si="9"/>
        <v>2031</v>
      </c>
      <c r="H47" s="233">
        <f t="shared" si="10"/>
        <v>48167</v>
      </c>
      <c r="I47" s="234">
        <f t="shared" si="11"/>
        <v>67.42452829506486</v>
      </c>
      <c r="J47" s="235">
        <f t="shared" si="12"/>
        <v>765.10103029860852</v>
      </c>
      <c r="K47" s="235">
        <f t="shared" si="28"/>
        <v>832.5255585936734</v>
      </c>
      <c r="L47" s="236">
        <f t="shared" si="13"/>
        <v>278.21573965409755</v>
      </c>
      <c r="M47" s="235">
        <f t="shared" si="14"/>
        <v>70.652661934691892</v>
      </c>
      <c r="N47" s="235">
        <f t="shared" si="15"/>
        <v>849.29272670623754</v>
      </c>
      <c r="O47" s="235">
        <f t="shared" si="16"/>
        <v>919.94538864092942</v>
      </c>
      <c r="P47" s="236">
        <f t="shared" si="17"/>
        <v>307.42994506313937</v>
      </c>
      <c r="Q47" s="237">
        <f t="shared" si="18"/>
        <v>164.59437888931734</v>
      </c>
      <c r="R47" s="237">
        <f t="shared" si="19"/>
        <v>0</v>
      </c>
      <c r="S47" s="237">
        <f t="shared" si="29"/>
        <v>164.59437888931734</v>
      </c>
      <c r="T47" s="236">
        <f t="shared" si="21"/>
        <v>55.00461384387124</v>
      </c>
      <c r="U47" s="237">
        <f t="shared" si="22"/>
        <v>166.85930261815969</v>
      </c>
      <c r="V47" s="237">
        <f t="shared" si="23"/>
        <v>0</v>
      </c>
      <c r="W47" s="237">
        <f t="shared" si="24"/>
        <v>166.85930261815969</v>
      </c>
      <c r="X47" s="236">
        <f t="shared" si="25"/>
        <v>55.761512444731537</v>
      </c>
      <c r="Z47" s="309">
        <f t="shared" si="4"/>
        <v>489.87577891693195</v>
      </c>
      <c r="AA47" s="310">
        <f t="shared" si="5"/>
        <v>1687.1428571428573</v>
      </c>
      <c r="AB47" s="311">
        <f t="shared" si="26"/>
        <v>2177.0186360597891</v>
      </c>
    </row>
    <row r="48" spans="1:28" s="13" customFormat="1" x14ac:dyDescent="0.25">
      <c r="A48" s="261">
        <f t="shared" si="6"/>
        <v>48349</v>
      </c>
      <c r="B48" s="297">
        <v>5.8749999999999997E-2</v>
      </c>
      <c r="C48" s="297">
        <f t="shared" si="7"/>
        <v>5.5459999999999995E-2</v>
      </c>
      <c r="D48" s="297">
        <v>5.8749999999999997E-2</v>
      </c>
      <c r="E48" s="286">
        <f t="shared" si="8"/>
        <v>5.2933750000000002E-2</v>
      </c>
      <c r="G48" s="238">
        <f t="shared" si="9"/>
        <v>2032</v>
      </c>
      <c r="H48" s="233">
        <f t="shared" si="10"/>
        <v>48349</v>
      </c>
      <c r="I48" s="234">
        <f t="shared" si="11"/>
        <v>44.949685530043233</v>
      </c>
      <c r="J48" s="235">
        <f t="shared" si="12"/>
        <v>0</v>
      </c>
      <c r="K48" s="235">
        <f t="shared" si="28"/>
        <v>44.949685530043233</v>
      </c>
      <c r="L48" s="236">
        <f t="shared" si="13"/>
        <v>14.322355056261056</v>
      </c>
      <c r="M48" s="235">
        <f t="shared" si="14"/>
        <v>47.101774623127916</v>
      </c>
      <c r="N48" s="235">
        <f t="shared" si="15"/>
        <v>0</v>
      </c>
      <c r="O48" s="235">
        <f t="shared" si="16"/>
        <v>47.101774623127916</v>
      </c>
      <c r="P48" s="236">
        <f t="shared" si="17"/>
        <v>15.008076963776169</v>
      </c>
      <c r="Q48" s="237">
        <f t="shared" si="18"/>
        <v>164.59437888931734</v>
      </c>
      <c r="R48" s="237">
        <f t="shared" si="19"/>
        <v>0</v>
      </c>
      <c r="S48" s="237">
        <f t="shared" si="29"/>
        <v>164.59437888931734</v>
      </c>
      <c r="T48" s="236">
        <f t="shared" si="21"/>
        <v>52.444841536031433</v>
      </c>
      <c r="U48" s="237">
        <f t="shared" si="22"/>
        <v>166.85930261815969</v>
      </c>
      <c r="V48" s="237">
        <f t="shared" si="23"/>
        <v>0</v>
      </c>
      <c r="W48" s="237">
        <f t="shared" si="24"/>
        <v>166.85930261815969</v>
      </c>
      <c r="X48" s="236">
        <f t="shared" si="25"/>
        <v>53.166516035804058</v>
      </c>
      <c r="Z48" s="309">
        <f t="shared" si="4"/>
        <v>441.8327162935193</v>
      </c>
      <c r="AA48" s="310">
        <f t="shared" si="5"/>
        <v>0</v>
      </c>
      <c r="AB48" s="311">
        <f t="shared" si="26"/>
        <v>441.8327162935193</v>
      </c>
    </row>
    <row r="49" spans="1:28" s="13" customFormat="1" x14ac:dyDescent="0.25">
      <c r="A49" s="261">
        <f t="shared" si="6"/>
        <v>48533</v>
      </c>
      <c r="B49" s="297">
        <v>5.8749999999999997E-2</v>
      </c>
      <c r="C49" s="297">
        <f t="shared" si="7"/>
        <v>5.5459999999999995E-2</v>
      </c>
      <c r="D49" s="297">
        <v>5.8749999999999997E-2</v>
      </c>
      <c r="E49" s="286">
        <f t="shared" si="8"/>
        <v>5.2933750000000002E-2</v>
      </c>
      <c r="G49" s="238">
        <f t="shared" si="9"/>
        <v>2032</v>
      </c>
      <c r="H49" s="233">
        <f t="shared" si="10"/>
        <v>48533</v>
      </c>
      <c r="I49" s="234">
        <f t="shared" si="11"/>
        <v>44.949685530043233</v>
      </c>
      <c r="J49" s="235">
        <f t="shared" si="12"/>
        <v>765.10103029860852</v>
      </c>
      <c r="K49" s="235">
        <f t="shared" si="28"/>
        <v>810.05071582865173</v>
      </c>
      <c r="L49" s="236">
        <f t="shared" si="13"/>
        <v>246.09548481752455</v>
      </c>
      <c r="M49" s="235">
        <f t="shared" si="14"/>
        <v>47.101774623127916</v>
      </c>
      <c r="N49" s="235">
        <f t="shared" si="15"/>
        <v>849.29272670623754</v>
      </c>
      <c r="O49" s="235">
        <f t="shared" si="16"/>
        <v>896.39450132936543</v>
      </c>
      <c r="P49" s="236">
        <f t="shared" si="17"/>
        <v>272.32694827847803</v>
      </c>
      <c r="Q49" s="237">
        <f t="shared" si="18"/>
        <v>164.59437888931734</v>
      </c>
      <c r="R49" s="237">
        <f t="shared" si="19"/>
        <v>0</v>
      </c>
      <c r="S49" s="237">
        <f t="shared" si="29"/>
        <v>164.59437888931734</v>
      </c>
      <c r="T49" s="236">
        <f t="shared" si="21"/>
        <v>50.004194403519314</v>
      </c>
      <c r="U49" s="237">
        <f t="shared" si="22"/>
        <v>166.85930261815969</v>
      </c>
      <c r="V49" s="237">
        <f t="shared" si="23"/>
        <v>0</v>
      </c>
      <c r="W49" s="237">
        <f t="shared" si="24"/>
        <v>166.85930261815969</v>
      </c>
      <c r="X49" s="236">
        <f t="shared" si="25"/>
        <v>50.692284040665037</v>
      </c>
      <c r="Z49" s="309">
        <f t="shared" si="4"/>
        <v>441.8327162935193</v>
      </c>
      <c r="AA49" s="310">
        <f t="shared" si="5"/>
        <v>1687.1428571428573</v>
      </c>
      <c r="AB49" s="311">
        <f t="shared" si="26"/>
        <v>2128.9755734363766</v>
      </c>
    </row>
    <row r="50" spans="1:28" s="13" customFormat="1" x14ac:dyDescent="0.25">
      <c r="A50" s="261">
        <f t="shared" si="6"/>
        <v>48714</v>
      </c>
      <c r="B50" s="297">
        <v>5.8749999999999997E-2</v>
      </c>
      <c r="C50" s="297">
        <f t="shared" si="7"/>
        <v>5.5459999999999995E-2</v>
      </c>
      <c r="D50" s="297">
        <v>5.8749999999999997E-2</v>
      </c>
      <c r="E50" s="286">
        <f t="shared" si="8"/>
        <v>5.2933750000000002E-2</v>
      </c>
      <c r="G50" s="238">
        <f t="shared" si="9"/>
        <v>2033</v>
      </c>
      <c r="H50" s="233">
        <f t="shared" si="10"/>
        <v>48714</v>
      </c>
      <c r="I50" s="234">
        <f t="shared" si="11"/>
        <v>22.474842765021631</v>
      </c>
      <c r="J50" s="235">
        <f t="shared" si="12"/>
        <v>0</v>
      </c>
      <c r="K50" s="235">
        <f t="shared" si="28"/>
        <v>22.474842765021631</v>
      </c>
      <c r="L50" s="236">
        <f t="shared" si="13"/>
        <v>6.5101613892095758</v>
      </c>
      <c r="M50" s="235">
        <f t="shared" si="14"/>
        <v>23.550887311563972</v>
      </c>
      <c r="N50" s="235">
        <f t="shared" si="15"/>
        <v>0</v>
      </c>
      <c r="O50" s="235">
        <f t="shared" si="16"/>
        <v>23.550887311563972</v>
      </c>
      <c r="P50" s="236">
        <f t="shared" si="17"/>
        <v>6.8218531653528078</v>
      </c>
      <c r="Q50" s="237">
        <f t="shared" si="18"/>
        <v>164.59437888931734</v>
      </c>
      <c r="R50" s="237">
        <f t="shared" si="19"/>
        <v>0</v>
      </c>
      <c r="S50" s="237">
        <f t="shared" si="29"/>
        <v>164.59437888931734</v>
      </c>
      <c r="T50" s="236">
        <f t="shared" si="21"/>
        <v>47.677128669119483</v>
      </c>
      <c r="U50" s="237">
        <f t="shared" si="22"/>
        <v>166.85930261815969</v>
      </c>
      <c r="V50" s="237">
        <f t="shared" si="23"/>
        <v>0</v>
      </c>
      <c r="W50" s="237">
        <f t="shared" si="24"/>
        <v>166.85930261815969</v>
      </c>
      <c r="X50" s="236">
        <f t="shared" si="25"/>
        <v>48.333196396185507</v>
      </c>
      <c r="Z50" s="309">
        <f t="shared" si="4"/>
        <v>393.7896536701067</v>
      </c>
      <c r="AA50" s="310">
        <f t="shared" si="5"/>
        <v>0</v>
      </c>
      <c r="AB50" s="311">
        <f t="shared" si="26"/>
        <v>393.7896536701067</v>
      </c>
    </row>
    <row r="51" spans="1:28" s="13" customFormat="1" x14ac:dyDescent="0.25">
      <c r="A51" s="261">
        <f t="shared" si="6"/>
        <v>48898</v>
      </c>
      <c r="B51" s="297">
        <v>5.8749999999999997E-2</v>
      </c>
      <c r="C51" s="297">
        <f t="shared" si="7"/>
        <v>5.5459999999999995E-2</v>
      </c>
      <c r="D51" s="297">
        <v>5.8749999999999997E-2</v>
      </c>
      <c r="E51" s="286">
        <f t="shared" si="8"/>
        <v>5.2933750000000002E-2</v>
      </c>
      <c r="G51" s="238">
        <f t="shared" si="9"/>
        <v>2033</v>
      </c>
      <c r="H51" s="233">
        <f t="shared" si="10"/>
        <v>48898</v>
      </c>
      <c r="I51" s="234">
        <f t="shared" si="11"/>
        <v>22.474842765021631</v>
      </c>
      <c r="J51" s="235">
        <f t="shared" si="12"/>
        <v>765.10103029860852</v>
      </c>
      <c r="K51" s="235">
        <f t="shared" si="28"/>
        <v>787.57587306363018</v>
      </c>
      <c r="L51" s="236">
        <f t="shared" si="13"/>
        <v>217.51597268136896</v>
      </c>
      <c r="M51" s="235">
        <f t="shared" si="14"/>
        <v>23.550887311563972</v>
      </c>
      <c r="N51" s="235">
        <f t="shared" si="15"/>
        <v>849.29272670623754</v>
      </c>
      <c r="O51" s="235">
        <f t="shared" ref="O51" si="30">+SUM(M51:N51)</f>
        <v>872.84361401780154</v>
      </c>
      <c r="P51" s="236">
        <f t="shared" si="17"/>
        <v>241.06557119794405</v>
      </c>
      <c r="Q51" s="237">
        <f t="shared" si="18"/>
        <v>164.59437888931734</v>
      </c>
      <c r="R51" s="237">
        <f t="shared" si="19"/>
        <v>0</v>
      </c>
      <c r="S51" s="237">
        <f t="shared" si="29"/>
        <v>164.59437888931734</v>
      </c>
      <c r="T51" s="236">
        <f t="shared" si="21"/>
        <v>45.458358548653912</v>
      </c>
      <c r="U51" s="237">
        <f t="shared" si="22"/>
        <v>166.85930261815969</v>
      </c>
      <c r="V51" s="237">
        <f t="shared" si="23"/>
        <v>0</v>
      </c>
      <c r="W51" s="237">
        <f t="shared" si="24"/>
        <v>166.85930261815969</v>
      </c>
      <c r="X51" s="236">
        <f t="shared" si="25"/>
        <v>46.083894582422758</v>
      </c>
      <c r="Z51" s="309">
        <f t="shared" si="4"/>
        <v>393.7896536701067</v>
      </c>
      <c r="AA51" s="310">
        <f t="shared" si="5"/>
        <v>1687.1428571428573</v>
      </c>
      <c r="AB51" s="311">
        <f t="shared" si="26"/>
        <v>2080.9325108129642</v>
      </c>
    </row>
    <row r="52" spans="1:28" s="13" customFormat="1" x14ac:dyDescent="0.25">
      <c r="A52" s="261">
        <f t="shared" si="6"/>
        <v>49079</v>
      </c>
      <c r="B52" s="295"/>
      <c r="C52" s="295"/>
      <c r="D52" s="297">
        <v>5.8749999999999997E-2</v>
      </c>
      <c r="E52" s="286">
        <f t="shared" si="8"/>
        <v>5.2933750000000002E-2</v>
      </c>
      <c r="G52" s="238">
        <f t="shared" si="9"/>
        <v>2034</v>
      </c>
      <c r="H52" s="233">
        <f t="shared" si="10"/>
        <v>49079</v>
      </c>
      <c r="I52" s="234"/>
      <c r="J52" s="235"/>
      <c r="K52" s="235"/>
      <c r="L52" s="236"/>
      <c r="M52" s="235"/>
      <c r="N52" s="235"/>
      <c r="O52" s="235"/>
      <c r="P52" s="236"/>
      <c r="Q52" s="237">
        <f t="shared" si="18"/>
        <v>164.59437888931734</v>
      </c>
      <c r="R52" s="237">
        <f t="shared" si="19"/>
        <v>0</v>
      </c>
      <c r="S52" s="237">
        <f t="shared" si="29"/>
        <v>164.59437888931734</v>
      </c>
      <c r="T52" s="236">
        <f t="shared" si="21"/>
        <v>43.342844244654067</v>
      </c>
      <c r="U52" s="237">
        <f t="shared" si="22"/>
        <v>166.85930261815969</v>
      </c>
      <c r="V52" s="237">
        <f t="shared" si="23"/>
        <v>0</v>
      </c>
      <c r="W52" s="237">
        <f t="shared" si="24"/>
        <v>166.85930261815969</v>
      </c>
      <c r="X52" s="236">
        <f t="shared" si="25"/>
        <v>43.939269451077728</v>
      </c>
      <c r="Z52" s="309">
        <f t="shared" si="4"/>
        <v>345.74659104669405</v>
      </c>
      <c r="AA52" s="310">
        <f t="shared" si="5"/>
        <v>0</v>
      </c>
      <c r="AB52" s="311">
        <f t="shared" si="26"/>
        <v>345.74659104669405</v>
      </c>
    </row>
    <row r="53" spans="1:28" s="13" customFormat="1" x14ac:dyDescent="0.25">
      <c r="A53" s="261">
        <f t="shared" si="6"/>
        <v>49263</v>
      </c>
      <c r="B53" s="295"/>
      <c r="C53" s="295"/>
      <c r="D53" s="297">
        <v>5.8749999999999997E-2</v>
      </c>
      <c r="E53" s="286">
        <f t="shared" si="8"/>
        <v>5.2933750000000002E-2</v>
      </c>
      <c r="G53" s="238">
        <f t="shared" si="9"/>
        <v>2034</v>
      </c>
      <c r="H53" s="233">
        <f t="shared" si="10"/>
        <v>49263</v>
      </c>
      <c r="I53" s="234"/>
      <c r="J53" s="235"/>
      <c r="K53" s="235"/>
      <c r="L53" s="236"/>
      <c r="M53" s="235"/>
      <c r="N53" s="235"/>
      <c r="O53" s="235"/>
      <c r="P53" s="236"/>
      <c r="Q53" s="237">
        <f t="shared" si="18"/>
        <v>164.59437888931734</v>
      </c>
      <c r="R53" s="237">
        <f t="shared" si="19"/>
        <v>800.45898547996273</v>
      </c>
      <c r="S53" s="237">
        <f t="shared" si="29"/>
        <v>965.05336436928008</v>
      </c>
      <c r="T53" s="236">
        <f t="shared" si="21"/>
        <v>242.30222061440563</v>
      </c>
      <c r="U53" s="237">
        <f t="shared" si="22"/>
        <v>166.85930261815969</v>
      </c>
      <c r="V53" s="237">
        <f t="shared" si="23"/>
        <v>900.63686140376103</v>
      </c>
      <c r="W53" s="237">
        <f t="shared" si="24"/>
        <v>1067.4961640219208</v>
      </c>
      <c r="X53" s="236">
        <f t="shared" si="25"/>
        <v>268.02320015631335</v>
      </c>
      <c r="Z53" s="309">
        <f t="shared" si="4"/>
        <v>345.74659104669405</v>
      </c>
      <c r="AA53" s="310">
        <f t="shared" si="5"/>
        <v>1778.2430061115565</v>
      </c>
      <c r="AB53" s="311">
        <f t="shared" si="26"/>
        <v>2123.9895971582505</v>
      </c>
    </row>
    <row r="54" spans="1:28" s="13" customFormat="1" x14ac:dyDescent="0.25">
      <c r="A54" s="261">
        <f t="shared" si="6"/>
        <v>49444</v>
      </c>
      <c r="B54" s="295"/>
      <c r="C54" s="295"/>
      <c r="D54" s="297">
        <v>5.8749999999999997E-2</v>
      </c>
      <c r="E54" s="286">
        <f t="shared" si="8"/>
        <v>5.2933750000000002E-2</v>
      </c>
      <c r="G54" s="238">
        <f t="shared" si="9"/>
        <v>2035</v>
      </c>
      <c r="H54" s="233">
        <f t="shared" si="10"/>
        <v>49444</v>
      </c>
      <c r="I54" s="234"/>
      <c r="J54" s="235"/>
      <c r="K54" s="235"/>
      <c r="L54" s="239"/>
      <c r="M54" s="235"/>
      <c r="N54" s="235"/>
      <c r="O54" s="235"/>
      <c r="P54" s="236"/>
      <c r="Q54" s="237">
        <f t="shared" si="18"/>
        <v>141.08089619084345</v>
      </c>
      <c r="R54" s="237">
        <f t="shared" si="19"/>
        <v>0</v>
      </c>
      <c r="S54" s="237">
        <f t="shared" si="29"/>
        <v>141.08089619084345</v>
      </c>
      <c r="T54" s="236">
        <f t="shared" si="21"/>
        <v>33.773644865964208</v>
      </c>
      <c r="U54" s="237">
        <f t="shared" si="22"/>
        <v>143.02225938699402</v>
      </c>
      <c r="V54" s="237">
        <f t="shared" si="23"/>
        <v>0</v>
      </c>
      <c r="W54" s="237">
        <f t="shared" si="24"/>
        <v>143.02225938699402</v>
      </c>
      <c r="X54" s="236">
        <f t="shared" si="25"/>
        <v>34.238391780060567</v>
      </c>
      <c r="Z54" s="309">
        <f t="shared" si="4"/>
        <v>296.35422089716633</v>
      </c>
      <c r="AA54" s="310">
        <f t="shared" si="5"/>
        <v>0</v>
      </c>
      <c r="AB54" s="311">
        <f t="shared" si="26"/>
        <v>296.35422089716633</v>
      </c>
    </row>
    <row r="55" spans="1:28" s="13" customFormat="1" x14ac:dyDescent="0.25">
      <c r="A55" s="261">
        <f t="shared" si="6"/>
        <v>49628</v>
      </c>
      <c r="B55" s="295"/>
      <c r="C55" s="295"/>
      <c r="D55" s="297">
        <v>5.8749999999999997E-2</v>
      </c>
      <c r="E55" s="286">
        <f t="shared" si="8"/>
        <v>5.2933750000000002E-2</v>
      </c>
      <c r="G55" s="238">
        <f t="shared" si="9"/>
        <v>2035</v>
      </c>
      <c r="H55" s="233">
        <f t="shared" si="10"/>
        <v>49628</v>
      </c>
      <c r="I55" s="234"/>
      <c r="J55" s="235"/>
      <c r="K55" s="235"/>
      <c r="L55" s="239"/>
      <c r="M55" s="235"/>
      <c r="N55" s="235"/>
      <c r="O55" s="235"/>
      <c r="P55" s="236"/>
      <c r="Q55" s="237">
        <f t="shared" si="18"/>
        <v>141.08089619084345</v>
      </c>
      <c r="R55" s="237">
        <f t="shared" si="19"/>
        <v>800.45898547996273</v>
      </c>
      <c r="S55" s="237">
        <f t="shared" si="29"/>
        <v>941.53988167080615</v>
      </c>
      <c r="T55" s="236">
        <f t="shared" si="21"/>
        <v>214.90776153273544</v>
      </c>
      <c r="U55" s="237">
        <f t="shared" si="22"/>
        <v>143.02225938699402</v>
      </c>
      <c r="V55" s="237">
        <f t="shared" si="23"/>
        <v>900.63686140376103</v>
      </c>
      <c r="W55" s="237">
        <f t="shared" si="24"/>
        <v>1043.659120790755</v>
      </c>
      <c r="X55" s="236">
        <f t="shared" si="25"/>
        <v>238.21661707452066</v>
      </c>
      <c r="Z55" s="309">
        <f t="shared" si="4"/>
        <v>296.35422089716633</v>
      </c>
      <c r="AA55" s="310">
        <f t="shared" si="5"/>
        <v>1778.2430061115565</v>
      </c>
      <c r="AB55" s="311">
        <f t="shared" si="26"/>
        <v>2074.5972270087227</v>
      </c>
    </row>
    <row r="56" spans="1:28" s="13" customFormat="1" x14ac:dyDescent="0.25">
      <c r="A56" s="261">
        <f t="shared" si="6"/>
        <v>49810</v>
      </c>
      <c r="B56" s="295"/>
      <c r="C56" s="295"/>
      <c r="D56" s="297">
        <v>5.8749999999999997E-2</v>
      </c>
      <c r="E56" s="286">
        <f t="shared" si="8"/>
        <v>5.2933750000000002E-2</v>
      </c>
      <c r="G56" s="238">
        <f t="shared" si="9"/>
        <v>2036</v>
      </c>
      <c r="H56" s="233">
        <f t="shared" si="10"/>
        <v>49810</v>
      </c>
      <c r="I56" s="234"/>
      <c r="J56" s="235"/>
      <c r="K56" s="235"/>
      <c r="L56" s="240"/>
      <c r="M56" s="235"/>
      <c r="N56" s="235"/>
      <c r="O56" s="235"/>
      <c r="P56" s="241"/>
      <c r="Q56" s="237">
        <f t="shared" si="18"/>
        <v>117.56741349236952</v>
      </c>
      <c r="R56" s="237">
        <f t="shared" si="19"/>
        <v>0</v>
      </c>
      <c r="S56" s="237">
        <f t="shared" si="29"/>
        <v>117.56741349236952</v>
      </c>
      <c r="T56" s="236">
        <f t="shared" si="21"/>
        <v>25.586094595427429</v>
      </c>
      <c r="U56" s="237">
        <f t="shared" si="22"/>
        <v>119.18521615582834</v>
      </c>
      <c r="V56" s="237">
        <f t="shared" si="23"/>
        <v>0</v>
      </c>
      <c r="W56" s="237">
        <f t="shared" si="24"/>
        <v>119.18521615582834</v>
      </c>
      <c r="X56" s="236">
        <f t="shared" si="25"/>
        <v>25.938175590954973</v>
      </c>
      <c r="Z56" s="309">
        <f t="shared" si="4"/>
        <v>246.96185074763861</v>
      </c>
      <c r="AA56" s="310">
        <f t="shared" si="5"/>
        <v>0</v>
      </c>
      <c r="AB56" s="311">
        <f t="shared" si="26"/>
        <v>246.96185074763861</v>
      </c>
    </row>
    <row r="57" spans="1:28" s="13" customFormat="1" x14ac:dyDescent="0.25">
      <c r="A57" s="261">
        <f t="shared" si="6"/>
        <v>49994</v>
      </c>
      <c r="B57" s="295"/>
      <c r="C57" s="295"/>
      <c r="D57" s="297">
        <v>5.8749999999999997E-2</v>
      </c>
      <c r="E57" s="286">
        <f t="shared" si="8"/>
        <v>5.2933750000000002E-2</v>
      </c>
      <c r="G57" s="238">
        <f t="shared" si="9"/>
        <v>2036</v>
      </c>
      <c r="H57" s="233">
        <f t="shared" si="10"/>
        <v>49994</v>
      </c>
      <c r="I57" s="234"/>
      <c r="J57" s="235"/>
      <c r="K57" s="235"/>
      <c r="L57" s="240"/>
      <c r="M57" s="235"/>
      <c r="N57" s="235"/>
      <c r="O57" s="235"/>
      <c r="P57" s="241"/>
      <c r="Q57" s="237">
        <f t="shared" si="18"/>
        <v>117.56741349236952</v>
      </c>
      <c r="R57" s="237">
        <f t="shared" si="19"/>
        <v>800.45898547996273</v>
      </c>
      <c r="S57" s="237">
        <f t="shared" si="29"/>
        <v>918.02639897233223</v>
      </c>
      <c r="T57" s="236">
        <f t="shared" si="21"/>
        <v>190.49161550215899</v>
      </c>
      <c r="U57" s="237">
        <f t="shared" si="22"/>
        <v>119.18521615582834</v>
      </c>
      <c r="V57" s="237">
        <f t="shared" si="23"/>
        <v>900.63686140376103</v>
      </c>
      <c r="W57" s="237">
        <f t="shared" ref="W57:W65" si="31">+SUM(U57:V57)</f>
        <v>1019.8220775595894</v>
      </c>
      <c r="X57" s="236">
        <f t="shared" si="25"/>
        <v>211.61434496498524</v>
      </c>
      <c r="Z57" s="309">
        <f t="shared" si="4"/>
        <v>246.96185074763861</v>
      </c>
      <c r="AA57" s="310">
        <f t="shared" si="5"/>
        <v>1778.2430061115565</v>
      </c>
      <c r="AB57" s="311">
        <f t="shared" si="26"/>
        <v>2025.2048568591952</v>
      </c>
    </row>
    <row r="58" spans="1:28" s="13" customFormat="1" x14ac:dyDescent="0.25">
      <c r="A58" s="261">
        <f t="shared" si="6"/>
        <v>50175</v>
      </c>
      <c r="B58" s="295"/>
      <c r="C58" s="295"/>
      <c r="D58" s="297">
        <v>5.8749999999999997E-2</v>
      </c>
      <c r="E58" s="286">
        <f t="shared" si="8"/>
        <v>5.2933750000000002E-2</v>
      </c>
      <c r="G58" s="238">
        <f t="shared" si="9"/>
        <v>2037</v>
      </c>
      <c r="H58" s="233">
        <f t="shared" si="10"/>
        <v>50175</v>
      </c>
      <c r="I58" s="234"/>
      <c r="J58" s="235"/>
      <c r="K58" s="235"/>
      <c r="L58" s="240"/>
      <c r="M58" s="235"/>
      <c r="N58" s="235"/>
      <c r="O58" s="235"/>
      <c r="P58" s="241"/>
      <c r="Q58" s="237">
        <f t="shared" si="18"/>
        <v>94.053930793895631</v>
      </c>
      <c r="R58" s="237">
        <f t="shared" si="19"/>
        <v>0</v>
      </c>
      <c r="S58" s="237">
        <f t="shared" si="29"/>
        <v>94.053930793895631</v>
      </c>
      <c r="T58" s="236">
        <f t="shared" si="21"/>
        <v>18.608068796674495</v>
      </c>
      <c r="U58" s="237">
        <f t="shared" si="22"/>
        <v>95.348172924662677</v>
      </c>
      <c r="V58" s="237">
        <f t="shared" si="23"/>
        <v>0</v>
      </c>
      <c r="W58" s="237">
        <f t="shared" si="31"/>
        <v>95.348172924662677</v>
      </c>
      <c r="X58" s="236">
        <f t="shared" si="25"/>
        <v>18.864127702512707</v>
      </c>
      <c r="Z58" s="309">
        <f t="shared" si="4"/>
        <v>197.56948059811089</v>
      </c>
      <c r="AA58" s="310">
        <f t="shared" si="5"/>
        <v>0</v>
      </c>
      <c r="AB58" s="311">
        <f t="shared" si="26"/>
        <v>197.56948059811089</v>
      </c>
    </row>
    <row r="59" spans="1:28" s="13" customFormat="1" x14ac:dyDescent="0.25">
      <c r="A59" s="261">
        <f t="shared" si="6"/>
        <v>50359</v>
      </c>
      <c r="B59" s="295"/>
      <c r="C59" s="295"/>
      <c r="D59" s="297">
        <v>5.8749999999999997E-2</v>
      </c>
      <c r="E59" s="286">
        <f t="shared" si="8"/>
        <v>5.2933750000000002E-2</v>
      </c>
      <c r="G59" s="238">
        <f t="shared" si="9"/>
        <v>2037</v>
      </c>
      <c r="H59" s="233">
        <f t="shared" si="10"/>
        <v>50359</v>
      </c>
      <c r="I59" s="234"/>
      <c r="J59" s="235"/>
      <c r="K59" s="235"/>
      <c r="L59" s="240"/>
      <c r="M59" s="235"/>
      <c r="N59" s="235"/>
      <c r="O59" s="235"/>
      <c r="P59" s="241"/>
      <c r="Q59" s="237">
        <f t="shared" si="18"/>
        <v>94.053930793895631</v>
      </c>
      <c r="R59" s="237">
        <f t="shared" si="19"/>
        <v>800.45898547996273</v>
      </c>
      <c r="S59" s="237">
        <f t="shared" si="29"/>
        <v>894.51291627385831</v>
      </c>
      <c r="T59" s="236">
        <f t="shared" si="21"/>
        <v>168.73867154711925</v>
      </c>
      <c r="U59" s="237">
        <f t="shared" si="22"/>
        <v>95.348172924662677</v>
      </c>
      <c r="V59" s="237">
        <f t="shared" si="23"/>
        <v>900.63686140376103</v>
      </c>
      <c r="W59" s="237">
        <f t="shared" si="31"/>
        <v>995.98503432842369</v>
      </c>
      <c r="X59" s="236">
        <f t="shared" si="25"/>
        <v>187.8801172301213</v>
      </c>
      <c r="Z59" s="309">
        <f t="shared" si="4"/>
        <v>197.56948059811089</v>
      </c>
      <c r="AA59" s="310">
        <f t="shared" si="5"/>
        <v>1778.2430061115565</v>
      </c>
      <c r="AB59" s="311">
        <f t="shared" si="26"/>
        <v>1975.8124867096674</v>
      </c>
    </row>
    <row r="60" spans="1:28" s="13" customFormat="1" x14ac:dyDescent="0.25">
      <c r="A60" s="261">
        <f t="shared" si="6"/>
        <v>50540</v>
      </c>
      <c r="B60" s="295"/>
      <c r="C60" s="295"/>
      <c r="D60" s="297">
        <v>5.8749999999999997E-2</v>
      </c>
      <c r="E60" s="286">
        <f t="shared" si="8"/>
        <v>5.2933750000000002E-2</v>
      </c>
      <c r="G60" s="238">
        <f t="shared" si="9"/>
        <v>2038</v>
      </c>
      <c r="H60" s="233">
        <f t="shared" si="10"/>
        <v>50540</v>
      </c>
      <c r="I60" s="234"/>
      <c r="J60" s="235"/>
      <c r="K60" s="235"/>
      <c r="L60" s="240"/>
      <c r="M60" s="235"/>
      <c r="N60" s="235"/>
      <c r="O60" s="235"/>
      <c r="P60" s="241"/>
      <c r="Q60" s="237">
        <f t="shared" si="18"/>
        <v>70.540448095421723</v>
      </c>
      <c r="R60" s="237">
        <f t="shared" si="19"/>
        <v>0</v>
      </c>
      <c r="S60" s="237">
        <f t="shared" si="29"/>
        <v>70.540448095421723</v>
      </c>
      <c r="T60" s="236">
        <f t="shared" si="21"/>
        <v>12.687319634096246</v>
      </c>
      <c r="U60" s="237">
        <f t="shared" si="22"/>
        <v>71.511129693497011</v>
      </c>
      <c r="V60" s="237">
        <f t="shared" si="23"/>
        <v>0</v>
      </c>
      <c r="W60" s="237">
        <f t="shared" si="31"/>
        <v>71.511129693497011</v>
      </c>
      <c r="X60" s="236">
        <f t="shared" si="25"/>
        <v>12.861905251713209</v>
      </c>
      <c r="Z60" s="309">
        <f t="shared" si="4"/>
        <v>148.17711044858316</v>
      </c>
      <c r="AA60" s="310">
        <f t="shared" si="5"/>
        <v>0</v>
      </c>
      <c r="AB60" s="311">
        <f t="shared" si="26"/>
        <v>148.17711044858316</v>
      </c>
    </row>
    <row r="61" spans="1:28" s="13" customFormat="1" x14ac:dyDescent="0.25">
      <c r="A61" s="261">
        <f t="shared" si="6"/>
        <v>50724</v>
      </c>
      <c r="D61" s="297">
        <v>5.8749999999999997E-2</v>
      </c>
      <c r="E61" s="286">
        <f t="shared" si="8"/>
        <v>5.2933750000000002E-2</v>
      </c>
      <c r="G61" s="238">
        <f t="shared" si="9"/>
        <v>2038</v>
      </c>
      <c r="H61" s="233">
        <f t="shared" si="10"/>
        <v>50724</v>
      </c>
      <c r="I61" s="234"/>
      <c r="J61" s="235"/>
      <c r="K61" s="235"/>
      <c r="L61" s="240"/>
      <c r="M61" s="235"/>
      <c r="N61" s="235"/>
      <c r="O61" s="235"/>
      <c r="P61" s="241"/>
      <c r="Q61" s="237">
        <f t="shared" si="18"/>
        <v>70.540448095421723</v>
      </c>
      <c r="R61" s="237">
        <f t="shared" si="19"/>
        <v>800.45898547996273</v>
      </c>
      <c r="S61" s="237">
        <f t="shared" si="29"/>
        <v>870.9994335753845</v>
      </c>
      <c r="T61" s="236">
        <f t="shared" si="21"/>
        <v>149.36649743925901</v>
      </c>
      <c r="U61" s="237">
        <f t="shared" si="22"/>
        <v>71.511129693497011</v>
      </c>
      <c r="V61" s="237">
        <f t="shared" si="23"/>
        <v>900.63686140376103</v>
      </c>
      <c r="W61" s="237">
        <f t="shared" si="31"/>
        <v>972.147991097258</v>
      </c>
      <c r="X61" s="236">
        <f t="shared" si="25"/>
        <v>166.71232474486087</v>
      </c>
      <c r="Z61" s="309">
        <f t="shared" si="4"/>
        <v>148.17711044858316</v>
      </c>
      <c r="AA61" s="310">
        <f t="shared" si="5"/>
        <v>1778.2430061115565</v>
      </c>
      <c r="AB61" s="311">
        <f t="shared" si="26"/>
        <v>1926.4201165601396</v>
      </c>
    </row>
    <row r="62" spans="1:28" s="13" customFormat="1" x14ac:dyDescent="0.25">
      <c r="A62" s="261">
        <f t="shared" si="6"/>
        <v>50905</v>
      </c>
      <c r="D62" s="297">
        <v>5.8749999999999997E-2</v>
      </c>
      <c r="E62" s="286">
        <f t="shared" si="8"/>
        <v>5.2933750000000002E-2</v>
      </c>
      <c r="G62" s="238">
        <f t="shared" si="9"/>
        <v>2039</v>
      </c>
      <c r="H62" s="233">
        <f t="shared" si="10"/>
        <v>50905</v>
      </c>
      <c r="I62" s="234"/>
      <c r="J62" s="235"/>
      <c r="K62" s="235"/>
      <c r="L62" s="240"/>
      <c r="M62" s="235"/>
      <c r="N62" s="235"/>
      <c r="O62" s="235"/>
      <c r="P62" s="241"/>
      <c r="Q62" s="237">
        <f t="shared" si="18"/>
        <v>47.026965396947816</v>
      </c>
      <c r="R62" s="237">
        <f t="shared" si="19"/>
        <v>0</v>
      </c>
      <c r="S62" s="237">
        <f t="shared" si="29"/>
        <v>47.026965396947816</v>
      </c>
      <c r="T62" s="236">
        <f t="shared" si="21"/>
        <v>7.6892846267249952</v>
      </c>
      <c r="U62" s="237">
        <f t="shared" si="22"/>
        <v>47.674086462331339</v>
      </c>
      <c r="V62" s="237">
        <f t="shared" si="23"/>
        <v>0</v>
      </c>
      <c r="W62" s="237">
        <f t="shared" si="31"/>
        <v>47.674086462331339</v>
      </c>
      <c r="X62" s="236">
        <f t="shared" si="25"/>
        <v>7.795094091947397</v>
      </c>
      <c r="Z62" s="309">
        <f t="shared" si="4"/>
        <v>98.784740299055443</v>
      </c>
      <c r="AA62" s="310">
        <f t="shared" si="5"/>
        <v>0</v>
      </c>
      <c r="AB62" s="311">
        <f t="shared" si="26"/>
        <v>98.784740299055443</v>
      </c>
    </row>
    <row r="63" spans="1:28" s="13" customFormat="1" x14ac:dyDescent="0.25">
      <c r="A63" s="261">
        <f t="shared" si="6"/>
        <v>51089</v>
      </c>
      <c r="D63" s="297">
        <v>5.8749999999999997E-2</v>
      </c>
      <c r="E63" s="286">
        <f t="shared" si="8"/>
        <v>5.2933750000000002E-2</v>
      </c>
      <c r="G63" s="238">
        <f t="shared" si="9"/>
        <v>2039</v>
      </c>
      <c r="H63" s="233">
        <f t="shared" si="10"/>
        <v>51089</v>
      </c>
      <c r="I63" s="234"/>
      <c r="J63" s="235"/>
      <c r="K63" s="235"/>
      <c r="L63" s="240"/>
      <c r="M63" s="235"/>
      <c r="N63" s="235"/>
      <c r="O63" s="235"/>
      <c r="P63" s="241"/>
      <c r="Q63" s="237">
        <f t="shared" si="18"/>
        <v>47.026965396947816</v>
      </c>
      <c r="R63" s="237">
        <f t="shared" si="19"/>
        <v>800.45898547996273</v>
      </c>
      <c r="S63" s="237">
        <f t="shared" si="29"/>
        <v>847.48595087691058</v>
      </c>
      <c r="T63" s="236">
        <f t="shared" si="21"/>
        <v>132.12200232995914</v>
      </c>
      <c r="U63" s="237">
        <f t="shared" si="22"/>
        <v>47.674086462331339</v>
      </c>
      <c r="V63" s="237">
        <f t="shared" si="23"/>
        <v>900.63686140376103</v>
      </c>
      <c r="W63" s="237">
        <f t="shared" si="31"/>
        <v>948.31094786609242</v>
      </c>
      <c r="X63" s="236">
        <f t="shared" si="25"/>
        <v>147.84049356080385</v>
      </c>
      <c r="Y63" s="293"/>
      <c r="Z63" s="309">
        <f t="shared" si="4"/>
        <v>98.784740299055443</v>
      </c>
      <c r="AA63" s="310">
        <f t="shared" si="5"/>
        <v>1778.2430061115565</v>
      </c>
      <c r="AB63" s="311">
        <f t="shared" si="26"/>
        <v>1877.0277464106121</v>
      </c>
    </row>
    <row r="64" spans="1:28" s="13" customFormat="1" x14ac:dyDescent="0.25">
      <c r="A64" s="261">
        <f t="shared" si="6"/>
        <v>51271</v>
      </c>
      <c r="D64" s="297">
        <v>5.8749999999999997E-2</v>
      </c>
      <c r="E64" s="286">
        <f t="shared" si="8"/>
        <v>5.2933750000000002E-2</v>
      </c>
      <c r="G64" s="238">
        <f t="shared" si="9"/>
        <v>2040</v>
      </c>
      <c r="H64" s="233">
        <f t="shared" si="10"/>
        <v>51271</v>
      </c>
      <c r="I64" s="234"/>
      <c r="J64" s="235"/>
      <c r="K64" s="235"/>
      <c r="L64" s="240"/>
      <c r="M64" s="235"/>
      <c r="N64" s="235"/>
      <c r="O64" s="235"/>
      <c r="P64" s="241"/>
      <c r="Q64" s="237">
        <f t="shared" si="18"/>
        <v>23.513482698473922</v>
      </c>
      <c r="R64" s="237">
        <f t="shared" si="19"/>
        <v>0</v>
      </c>
      <c r="S64" s="237">
        <f t="shared" si="29"/>
        <v>23.513482698473922</v>
      </c>
      <c r="T64" s="236">
        <f t="shared" si="21"/>
        <v>3.4951293757840913</v>
      </c>
      <c r="U64" s="237">
        <f t="shared" si="22"/>
        <v>23.837043231165669</v>
      </c>
      <c r="V64" s="237">
        <f t="shared" si="23"/>
        <v>0</v>
      </c>
      <c r="W64" s="237">
        <f t="shared" si="31"/>
        <v>23.837043231165669</v>
      </c>
      <c r="X64" s="236">
        <f t="shared" si="25"/>
        <v>3.5432245872488171</v>
      </c>
      <c r="Z64" s="309">
        <f t="shared" si="4"/>
        <v>49.392370149527736</v>
      </c>
      <c r="AA64" s="310">
        <f t="shared" si="5"/>
        <v>0</v>
      </c>
      <c r="AB64" s="311">
        <f t="shared" si="26"/>
        <v>49.392370149527736</v>
      </c>
    </row>
    <row r="65" spans="1:28" s="13" customFormat="1" x14ac:dyDescent="0.25">
      <c r="A65" s="265">
        <f t="shared" si="6"/>
        <v>51455</v>
      </c>
      <c r="B65" s="205"/>
      <c r="C65" s="205"/>
      <c r="D65" s="298">
        <v>5.8749999999999997E-2</v>
      </c>
      <c r="E65" s="288">
        <f t="shared" si="8"/>
        <v>5.2933750000000002E-2</v>
      </c>
      <c r="G65" s="238">
        <f t="shared" si="9"/>
        <v>2040</v>
      </c>
      <c r="H65" s="233">
        <f t="shared" si="10"/>
        <v>51455</v>
      </c>
      <c r="I65" s="234"/>
      <c r="J65" s="235"/>
      <c r="K65" s="235"/>
      <c r="L65" s="240"/>
      <c r="M65" s="235"/>
      <c r="N65" s="235"/>
      <c r="O65" s="235"/>
      <c r="P65" s="241"/>
      <c r="Q65" s="237">
        <f t="shared" si="18"/>
        <v>23.513482698473922</v>
      </c>
      <c r="R65" s="237">
        <f t="shared" si="19"/>
        <v>800.45898547996273</v>
      </c>
      <c r="S65" s="237">
        <f t="shared" si="29"/>
        <v>823.97246817843666</v>
      </c>
      <c r="T65" s="236">
        <f t="shared" si="21"/>
        <v>116.77843610467033</v>
      </c>
      <c r="U65" s="237">
        <f t="shared" si="22"/>
        <v>23.837043231165669</v>
      </c>
      <c r="V65" s="237">
        <f t="shared" si="23"/>
        <v>900.63686140376103</v>
      </c>
      <c r="W65" s="237">
        <f t="shared" si="31"/>
        <v>924.47390463492673</v>
      </c>
      <c r="X65" s="236">
        <f t="shared" si="25"/>
        <v>131.02211660240295</v>
      </c>
      <c r="Z65" s="309">
        <f t="shared" si="4"/>
        <v>49.392370149527736</v>
      </c>
      <c r="AA65" s="310">
        <f t="shared" si="5"/>
        <v>1778.2430061115565</v>
      </c>
      <c r="AB65" s="311">
        <f t="shared" si="26"/>
        <v>1827.6353762610843</v>
      </c>
    </row>
    <row r="66" spans="1:28" s="13" customFormat="1" x14ac:dyDescent="0.25">
      <c r="G66" s="242"/>
      <c r="H66" s="243"/>
      <c r="I66" s="244"/>
      <c r="J66" s="245"/>
      <c r="K66" s="245"/>
      <c r="L66" s="240"/>
      <c r="M66" s="245"/>
      <c r="N66" s="245"/>
      <c r="O66" s="245"/>
      <c r="P66" s="241"/>
      <c r="Q66" s="246"/>
      <c r="R66" s="246"/>
      <c r="S66" s="246"/>
      <c r="T66" s="241"/>
      <c r="U66" s="246"/>
      <c r="V66" s="246"/>
      <c r="W66" s="246"/>
      <c r="X66" s="241"/>
      <c r="Z66" s="309">
        <f t="shared" si="4"/>
        <v>0</v>
      </c>
      <c r="AA66" s="310">
        <f t="shared" si="5"/>
        <v>0</v>
      </c>
      <c r="AB66" s="311">
        <f t="shared" si="26"/>
        <v>0</v>
      </c>
    </row>
    <row r="67" spans="1:28" s="13" customFormat="1" x14ac:dyDescent="0.25">
      <c r="A67" s="322"/>
      <c r="B67" s="323"/>
      <c r="C67" s="323"/>
      <c r="D67" s="323"/>
      <c r="E67" s="323"/>
      <c r="H67" s="247" t="s">
        <v>44</v>
      </c>
      <c r="I67" s="248">
        <f>+SUM(I24:I66)</f>
        <v>2590.8233638486618</v>
      </c>
      <c r="J67" s="249">
        <f>+SUM(J24:J66)</f>
        <v>5355.7072120902603</v>
      </c>
      <c r="K67" s="249"/>
      <c r="L67" s="250">
        <f>+SUM(L24:L66)</f>
        <v>3412.2747225060411</v>
      </c>
      <c r="M67" s="249">
        <f>+SUM(M24:M66)</f>
        <v>2714.8661160436932</v>
      </c>
      <c r="N67" s="249">
        <f>+SUM(N24:N66)</f>
        <v>5945.0490869436635</v>
      </c>
      <c r="O67" s="249"/>
      <c r="P67" s="251">
        <f>+SUM(P24:P66)</f>
        <v>3700.2647428335899</v>
      </c>
      <c r="Q67" s="252">
        <f>+SUM(Q24:Q66)</f>
        <v>4804.7550603434765</v>
      </c>
      <c r="R67" s="252">
        <f>+SUM(R24:R66)</f>
        <v>5603.2128983597386</v>
      </c>
      <c r="S67" s="252"/>
      <c r="T67" s="251">
        <f>+SUM(T24:T66)</f>
        <v>3029.6053967999474</v>
      </c>
      <c r="U67" s="252">
        <f>+SUM(U24:U66)</f>
        <v>4870.8715572790461</v>
      </c>
      <c r="V67" s="252">
        <f>+SUM(V24:V66)</f>
        <v>6304.4580298263272</v>
      </c>
      <c r="W67" s="252"/>
      <c r="X67" s="251">
        <f>+SUM(X24:X66)</f>
        <v>3191.1815637938194</v>
      </c>
      <c r="Z67" s="248">
        <f>+SUM(Z24:Z66)</f>
        <v>15631.098642759876</v>
      </c>
      <c r="AA67" s="249">
        <f t="shared" ref="AA67:AB67" si="32">+SUM(AA24:AA66)</f>
        <v>24257.701042780889</v>
      </c>
      <c r="AB67" s="250">
        <f t="shared" si="32"/>
        <v>39888.799685540762</v>
      </c>
    </row>
    <row r="68" spans="1:28" s="13" customFormat="1" x14ac:dyDescent="0.25">
      <c r="H68" s="12"/>
      <c r="J68" s="12"/>
      <c r="K68" s="12"/>
      <c r="L68" s="12"/>
      <c r="M68" s="12"/>
      <c r="N68" s="12"/>
      <c r="O68" s="12"/>
      <c r="P68" s="278"/>
      <c r="Q68" s="278"/>
      <c r="R68" s="278"/>
      <c r="S68" s="278"/>
      <c r="T68" s="278"/>
      <c r="U68" s="278"/>
      <c r="V68" s="278"/>
      <c r="W68" s="278"/>
      <c r="X68" s="278"/>
    </row>
    <row r="69" spans="1:28" s="13" customFormat="1" x14ac:dyDescent="0.25">
      <c r="H69" s="12"/>
      <c r="J69" s="12"/>
      <c r="K69" s="12"/>
      <c r="L69" s="12"/>
      <c r="M69" s="12"/>
      <c r="N69" s="12"/>
      <c r="O69" s="12"/>
      <c r="P69" s="278"/>
      <c r="Q69" s="278"/>
      <c r="R69" s="278"/>
      <c r="S69" s="278"/>
      <c r="T69" s="278"/>
      <c r="U69" s="278"/>
      <c r="V69" s="278"/>
      <c r="W69" s="278"/>
      <c r="X69" s="278"/>
    </row>
    <row r="70" spans="1:28" s="13" customFormat="1" x14ac:dyDescent="0.25">
      <c r="H70" s="12"/>
      <c r="J70" s="12"/>
      <c r="K70" s="12"/>
      <c r="L70" s="12"/>
      <c r="M70" s="12"/>
      <c r="N70" s="12"/>
      <c r="O70" s="12"/>
      <c r="P70" s="278"/>
      <c r="Q70" s="278"/>
      <c r="R70" s="278"/>
      <c r="S70" s="278"/>
      <c r="T70" s="278"/>
      <c r="U70" s="278"/>
      <c r="V70" s="278"/>
      <c r="W70" s="278"/>
      <c r="X70" s="278"/>
    </row>
    <row r="71" spans="1:28" s="13" customFormat="1" x14ac:dyDescent="0.25">
      <c r="H71" s="12"/>
      <c r="J71" s="12"/>
      <c r="K71" s="12"/>
      <c r="L71" s="12"/>
      <c r="M71" s="12"/>
      <c r="N71" s="12"/>
      <c r="O71" s="12"/>
      <c r="P71" s="278"/>
      <c r="Q71" s="278"/>
      <c r="R71" s="278"/>
      <c r="S71" s="278"/>
      <c r="T71" s="278"/>
      <c r="U71" s="278"/>
      <c r="V71" s="278"/>
      <c r="W71" s="278"/>
      <c r="X71" s="278"/>
    </row>
    <row r="72" spans="1:28" s="13" customFormat="1" x14ac:dyDescent="0.25">
      <c r="H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</row>
    <row r="73" spans="1:28" x14ac:dyDescent="0.25">
      <c r="H73" s="5"/>
      <c r="J73" s="5"/>
      <c r="K73" s="5"/>
      <c r="M73" s="5"/>
      <c r="Y73" s="1"/>
      <c r="Z73" s="1"/>
      <c r="AA73" s="1"/>
      <c r="AB73" s="1"/>
    </row>
    <row r="74" spans="1:28" x14ac:dyDescent="0.25">
      <c r="H74" s="5"/>
      <c r="J74" s="5"/>
      <c r="K74" s="5"/>
      <c r="M74" s="5"/>
      <c r="Y74" s="1"/>
      <c r="Z74" s="1"/>
      <c r="AA74" s="1"/>
      <c r="AB74" s="1"/>
    </row>
  </sheetData>
  <mergeCells count="8">
    <mergeCell ref="A1:F2"/>
    <mergeCell ref="U22:X22"/>
    <mergeCell ref="B23:E23"/>
    <mergeCell ref="B4:C4"/>
    <mergeCell ref="D4:E4"/>
    <mergeCell ref="I22:L22"/>
    <mergeCell ref="M22:P22"/>
    <mergeCell ref="Q22:T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0F328-C7F3-491F-9699-9977B625F28A}">
  <sheetPr>
    <tabColor rgb="FF00B050"/>
  </sheetPr>
  <dimension ref="A1:T39"/>
  <sheetViews>
    <sheetView showGridLines="0" zoomScaleNormal="100" workbookViewId="0"/>
  </sheetViews>
  <sheetFormatPr baseColWidth="10" defaultColWidth="11.42578125" defaultRowHeight="11.25" x14ac:dyDescent="0.15"/>
  <cols>
    <col min="1" max="1" width="11.42578125" style="22"/>
    <col min="2" max="17" width="16.140625" style="22" customWidth="1"/>
    <col min="18" max="16384" width="11.42578125" style="22"/>
  </cols>
  <sheetData>
    <row r="1" spans="1:20" ht="15" x14ac:dyDescent="0.2">
      <c r="A1" s="35" t="s">
        <v>148</v>
      </c>
      <c r="H1" s="186"/>
      <c r="I1" s="187"/>
    </row>
    <row r="2" spans="1:20" x14ac:dyDescent="0.15">
      <c r="A2" s="36" t="s">
        <v>65</v>
      </c>
    </row>
    <row r="3" spans="1:20" x14ac:dyDescent="0.15">
      <c r="A3" s="36"/>
      <c r="B3" s="102"/>
      <c r="E3" s="102"/>
      <c r="H3" s="186"/>
      <c r="K3" s="103"/>
      <c r="L3" s="103"/>
      <c r="M3" s="103"/>
      <c r="N3" s="103"/>
      <c r="O3" s="103"/>
      <c r="P3" s="103"/>
      <c r="Q3" s="103"/>
    </row>
    <row r="4" spans="1:20" s="141" customFormat="1" ht="19.5" customHeight="1" x14ac:dyDescent="0.25">
      <c r="A4" s="360" t="s">
        <v>68</v>
      </c>
      <c r="B4" s="366" t="s">
        <v>142</v>
      </c>
      <c r="C4" s="367"/>
      <c r="D4" s="368"/>
      <c r="E4" s="366" t="s">
        <v>143</v>
      </c>
      <c r="F4" s="367"/>
      <c r="G4" s="368"/>
      <c r="H4" s="366" t="s">
        <v>144</v>
      </c>
      <c r="I4" s="367"/>
      <c r="J4" s="368"/>
      <c r="K4" s="363" t="s">
        <v>145</v>
      </c>
      <c r="L4" s="365"/>
      <c r="M4" s="365"/>
      <c r="N4" s="365"/>
      <c r="O4" s="365"/>
      <c r="P4" s="365"/>
      <c r="Q4" s="364"/>
      <c r="T4" s="142"/>
    </row>
    <row r="5" spans="1:20" s="141" customFormat="1" ht="15" customHeight="1" x14ac:dyDescent="0.25">
      <c r="A5" s="361"/>
      <c r="B5" s="362"/>
      <c r="C5" s="369"/>
      <c r="D5" s="370"/>
      <c r="E5" s="362"/>
      <c r="F5" s="369"/>
      <c r="G5" s="370"/>
      <c r="H5" s="362"/>
      <c r="I5" s="369"/>
      <c r="J5" s="369"/>
      <c r="K5" s="363" t="s">
        <v>134</v>
      </c>
      <c r="L5" s="364"/>
      <c r="M5" s="363" t="s">
        <v>135</v>
      </c>
      <c r="N5" s="364"/>
      <c r="O5" s="363" t="s">
        <v>136</v>
      </c>
      <c r="P5" s="365"/>
      <c r="Q5" s="364"/>
      <c r="T5" s="143"/>
    </row>
    <row r="6" spans="1:20" s="144" customFormat="1" ht="29.25" customHeight="1" x14ac:dyDescent="0.25">
      <c r="A6" s="362"/>
      <c r="B6" s="140" t="s">
        <v>66</v>
      </c>
      <c r="C6" s="140" t="s">
        <v>67</v>
      </c>
      <c r="D6" s="140" t="s">
        <v>20</v>
      </c>
      <c r="E6" s="140" t="s">
        <v>66</v>
      </c>
      <c r="F6" s="140" t="s">
        <v>67</v>
      </c>
      <c r="G6" s="140" t="s">
        <v>20</v>
      </c>
      <c r="H6" s="140" t="s">
        <v>66</v>
      </c>
      <c r="I6" s="140" t="s">
        <v>67</v>
      </c>
      <c r="J6" s="139" t="s">
        <v>20</v>
      </c>
      <c r="K6" s="150" t="s">
        <v>66</v>
      </c>
      <c r="L6" s="150" t="s">
        <v>67</v>
      </c>
      <c r="M6" s="150" t="s">
        <v>66</v>
      </c>
      <c r="N6" s="150" t="s">
        <v>67</v>
      </c>
      <c r="O6" s="150" t="s">
        <v>66</v>
      </c>
      <c r="P6" s="150" t="s">
        <v>67</v>
      </c>
      <c r="Q6" s="150" t="s">
        <v>20</v>
      </c>
    </row>
    <row r="7" spans="1:20" s="145" customFormat="1" x14ac:dyDescent="0.15">
      <c r="A7" s="146">
        <v>2020</v>
      </c>
      <c r="B7" s="148">
        <v>3022.77589119709</v>
      </c>
      <c r="C7" s="23">
        <v>412.58380608561112</v>
      </c>
      <c r="D7" s="23">
        <f>+SUM(B7:C7)</f>
        <v>3435.3596972827013</v>
      </c>
      <c r="E7" s="148">
        <v>0</v>
      </c>
      <c r="F7" s="23">
        <v>0</v>
      </c>
      <c r="G7" s="23">
        <f>+SUM(E7:F7)</f>
        <v>0</v>
      </c>
      <c r="H7" s="148">
        <f>+'Intereses corridos'!I26</f>
        <v>1546.4765401472664</v>
      </c>
      <c r="I7" s="23">
        <f>+SUMIF('Perfil AHBG'!$O:$O,'Comparación Perfiles'!$A7,'Perfil AHBG'!$CA:$CA)</f>
        <v>0</v>
      </c>
      <c r="J7" s="32">
        <f>+SUM(H7:I7)</f>
        <v>1546.4765401472664</v>
      </c>
      <c r="K7" s="148">
        <f>+SUM('Intereses corridos'!I5:I21)</f>
        <v>1134.8003529999989</v>
      </c>
      <c r="L7" s="149">
        <f>+SUMIF('Perfil BG'!$E:$E,'Comparación Perfiles'!$A7,'Perfil BG'!$Q:$Q)</f>
        <v>0</v>
      </c>
      <c r="M7" s="148">
        <f>+SUM('Intereses corridos'!I22:I25)</f>
        <v>411.67618714726723</v>
      </c>
      <c r="N7" s="23">
        <f>+SUMIF('Perfil ExBG'!$G:$G,'Comparación Perfiles'!$A7,'Perfil ExBG'!$AA:$AA)</f>
        <v>0</v>
      </c>
      <c r="O7" s="23">
        <f>+K7+M7</f>
        <v>1546.4765401472662</v>
      </c>
      <c r="P7" s="23">
        <f>+L7+N7</f>
        <v>0</v>
      </c>
      <c r="Q7" s="23">
        <f>+SUM(O7:P7)</f>
        <v>1546.4765401472662</v>
      </c>
    </row>
    <row r="8" spans="1:20" s="145" customFormat="1" x14ac:dyDescent="0.15">
      <c r="A8" s="146">
        <v>2021</v>
      </c>
      <c r="B8" s="23">
        <v>3872.806624547386</v>
      </c>
      <c r="C8" s="23">
        <v>4500</v>
      </c>
      <c r="D8" s="23">
        <f t="shared" ref="D8:D36" si="0">+SUM(B8:C8)</f>
        <v>8372.8066245473856</v>
      </c>
      <c r="E8" s="23">
        <v>0</v>
      </c>
      <c r="F8" s="23">
        <v>0</v>
      </c>
      <c r="G8" s="23">
        <f t="shared" ref="G8:G34" si="1">+SUM(E8:F8)</f>
        <v>0</v>
      </c>
      <c r="H8" s="23">
        <f>+SUMIF('Perfil AHBG'!$O:$O,'Comparación Perfiles'!$A8,'Perfil AHBG'!$BZ:$BZ)</f>
        <v>652.28472222453547</v>
      </c>
      <c r="I8" s="23">
        <f>+SUMIF('Perfil AHBG'!$O:$O,'Comparación Perfiles'!$A8,'Perfil AHBG'!$CA:$CA)</f>
        <v>0</v>
      </c>
      <c r="J8" s="32">
        <f t="shared" ref="J8:J34" si="2">+SUM(H8:I8)</f>
        <v>652.28472222453547</v>
      </c>
      <c r="K8" s="149">
        <f>+SUMIF('Perfil BG'!$E:$E,'Comparación Perfiles'!$A8,'Perfil BG'!$P:$P)</f>
        <v>486.29124570473579</v>
      </c>
      <c r="L8" s="149">
        <f>+SUMIF('Perfil BG'!$E:$E,'Comparación Perfiles'!$A8,'Perfil BG'!$Q:$Q)</f>
        <v>0</v>
      </c>
      <c r="M8" s="23">
        <f>+SUMIF('Perfil ExBG'!$G:$G,'Comparación Perfiles'!$A8,'Perfil ExBG'!$Z:$Z)</f>
        <v>290.23320400450325</v>
      </c>
      <c r="N8" s="23">
        <f>+SUMIF('Perfil ExBG'!$G:$G,'Comparación Perfiles'!$A8,'Perfil ExBG'!$AA:$AA)</f>
        <v>0</v>
      </c>
      <c r="O8" s="23">
        <f t="shared" ref="O8:P27" si="3">+K8+M8</f>
        <v>776.52444970923898</v>
      </c>
      <c r="P8" s="23">
        <f t="shared" si="3"/>
        <v>0</v>
      </c>
      <c r="Q8" s="23">
        <f t="shared" ref="Q8:Q27" si="4">+SUM(O8:P8)</f>
        <v>776.52444970923898</v>
      </c>
    </row>
    <row r="9" spans="1:20" s="145" customFormat="1" x14ac:dyDescent="0.15">
      <c r="A9" s="146">
        <v>2022</v>
      </c>
      <c r="B9" s="23">
        <v>3626.1263587184858</v>
      </c>
      <c r="C9" s="23">
        <v>4607.0730648138097</v>
      </c>
      <c r="D9" s="23">
        <f t="shared" si="0"/>
        <v>8233.1994235322964</v>
      </c>
      <c r="E9" s="23">
        <v>0</v>
      </c>
      <c r="F9" s="23">
        <v>0</v>
      </c>
      <c r="G9" s="23">
        <f t="shared" si="1"/>
        <v>0</v>
      </c>
      <c r="H9" s="23">
        <f>+SUMIF('Perfil AHBG'!$O:$O,'Comparación Perfiles'!$A9,'Perfil AHBG'!$BZ:$BZ)</f>
        <v>1299.8058074140431</v>
      </c>
      <c r="I9" s="23">
        <f>+SUMIF('Perfil AHBG'!$O:$O,'Comparación Perfiles'!$A9,'Perfil AHBG'!$CA:$CA)</f>
        <v>0</v>
      </c>
      <c r="J9" s="32">
        <f t="shared" si="2"/>
        <v>1299.8058074140431</v>
      </c>
      <c r="K9" s="149">
        <f>+SUMIF('Perfil BG'!$E:$E,'Comparación Perfiles'!$A9,'Perfil BG'!$P:$P)</f>
        <v>1003.2845718792953</v>
      </c>
      <c r="L9" s="149">
        <f>+SUMIF('Perfil BG'!$E:$E,'Comparación Perfiles'!$A9,'Perfil BG'!$Q:$Q)</f>
        <v>0</v>
      </c>
      <c r="M9" s="23">
        <f>+SUMIF('Perfil ExBG'!$G:$G,'Comparación Perfiles'!$A9,'Perfil ExBG'!$Z:$Z)</f>
        <v>580.4664080090065</v>
      </c>
      <c r="N9" s="23">
        <f>+SUMIF('Perfil ExBG'!$G:$G,'Comparación Perfiles'!$A9,'Perfil ExBG'!$AA:$AA)</f>
        <v>0</v>
      </c>
      <c r="O9" s="23">
        <f t="shared" si="3"/>
        <v>1583.7509798883018</v>
      </c>
      <c r="P9" s="23">
        <f t="shared" si="3"/>
        <v>0</v>
      </c>
      <c r="Q9" s="23">
        <f t="shared" si="4"/>
        <v>1583.7509798883018</v>
      </c>
    </row>
    <row r="10" spans="1:20" s="145" customFormat="1" x14ac:dyDescent="0.15">
      <c r="A10" s="146">
        <v>2023</v>
      </c>
      <c r="B10" s="23">
        <v>3441.664777456951</v>
      </c>
      <c r="C10" s="23">
        <v>2835.6584518510472</v>
      </c>
      <c r="D10" s="23">
        <f t="shared" si="0"/>
        <v>6277.3232293079982</v>
      </c>
      <c r="E10" s="23">
        <v>334.00160236735621</v>
      </c>
      <c r="F10" s="23">
        <v>0</v>
      </c>
      <c r="G10" s="23">
        <f t="shared" si="1"/>
        <v>334.00160236735621</v>
      </c>
      <c r="H10" s="23">
        <f>+SUMIF('Perfil AHBG'!$O:$O,'Comparación Perfiles'!$A10,'Perfil AHBG'!$BZ:$BZ)</f>
        <v>1964.6390972385557</v>
      </c>
      <c r="I10" s="23">
        <f>+SUMIF('Perfil AHBG'!$O:$O,'Comparación Perfiles'!$A10,'Perfil AHBG'!$CA:$CA)</f>
        <v>0</v>
      </c>
      <c r="J10" s="32">
        <f t="shared" si="2"/>
        <v>1964.6390972385557</v>
      </c>
      <c r="K10" s="149">
        <f>+SUMIF('Perfil BG'!$E:$E,'Comparación Perfiles'!$A10,'Perfil BG'!$P:$P)</f>
        <v>1416.8792328189431</v>
      </c>
      <c r="L10" s="149">
        <f>+SUMIF('Perfil BG'!$E:$E,'Comparación Perfiles'!$A10,'Perfil BG'!$Q:$Q)</f>
        <v>0</v>
      </c>
      <c r="M10" s="23">
        <f>+SUMIF('Perfil ExBG'!$G:$G,'Comparación Perfiles'!$A10,'Perfil ExBG'!$Z:$Z)</f>
        <v>812.65297121260892</v>
      </c>
      <c r="N10" s="23">
        <f>+SUMIF('Perfil ExBG'!$G:$G,'Comparación Perfiles'!$A10,'Perfil ExBG'!$AA:$AA)</f>
        <v>0</v>
      </c>
      <c r="O10" s="23">
        <f t="shared" si="3"/>
        <v>2229.5322040315523</v>
      </c>
      <c r="P10" s="23">
        <f t="shared" si="3"/>
        <v>0</v>
      </c>
      <c r="Q10" s="23">
        <f t="shared" si="4"/>
        <v>2229.5322040315523</v>
      </c>
    </row>
    <row r="11" spans="1:20" s="145" customFormat="1" x14ac:dyDescent="0.15">
      <c r="A11" s="146">
        <v>2024</v>
      </c>
      <c r="B11" s="23">
        <v>3340.9143812272487</v>
      </c>
      <c r="C11" s="23">
        <v>1183.6363301535227</v>
      </c>
      <c r="D11" s="23">
        <f t="shared" si="0"/>
        <v>4524.5507113807716</v>
      </c>
      <c r="E11" s="23">
        <v>872.23984268097934</v>
      </c>
      <c r="F11" s="23">
        <v>0</v>
      </c>
      <c r="G11" s="23">
        <f t="shared" si="1"/>
        <v>872.23984268097934</v>
      </c>
      <c r="H11" s="23">
        <f>+SUMIF('Perfil AHBG'!$O:$O,'Comparación Perfiles'!$A11,'Perfil AHBG'!$BZ:$BZ)</f>
        <v>2591.7406902288853</v>
      </c>
      <c r="I11" s="23">
        <f>+SUMIF('Perfil AHBG'!$O:$O,'Comparación Perfiles'!$A11,'Perfil AHBG'!$CA:$CA)</f>
        <v>0</v>
      </c>
      <c r="J11" s="32">
        <f t="shared" si="2"/>
        <v>2591.7406902288853</v>
      </c>
      <c r="K11" s="149">
        <f>+SUMIF('Perfil BG'!$E:$E,'Comparación Perfiles'!$A11,'Perfil BG'!$P:$P)</f>
        <v>1970.2208513760465</v>
      </c>
      <c r="L11" s="149">
        <f>+SUMIF('Perfil BG'!$E:$E,'Comparación Perfiles'!$A11,'Perfil BG'!$Q:$Q)</f>
        <v>0</v>
      </c>
      <c r="M11" s="23">
        <f>+SUMIF('Perfil ExBG'!$G:$G,'Comparación Perfiles'!$A11,'Perfil ExBG'!$Z:$Z)</f>
        <v>1143.4067453871048</v>
      </c>
      <c r="N11" s="23">
        <f>+SUMIF('Perfil ExBG'!$G:$G,'Comparación Perfiles'!$A11,'Perfil ExBG'!$AA:$AA)</f>
        <v>0</v>
      </c>
      <c r="O11" s="23">
        <f t="shared" si="3"/>
        <v>3113.6275967631514</v>
      </c>
      <c r="P11" s="23">
        <f t="shared" si="3"/>
        <v>0</v>
      </c>
      <c r="Q11" s="23">
        <f t="shared" si="4"/>
        <v>3113.6275967631514</v>
      </c>
    </row>
    <row r="12" spans="1:20" s="145" customFormat="1" x14ac:dyDescent="0.15">
      <c r="A12" s="146">
        <v>2025</v>
      </c>
      <c r="B12" s="23">
        <v>3245.9966174787774</v>
      </c>
      <c r="C12" s="23">
        <v>1183.6363301535227</v>
      </c>
      <c r="D12" s="23">
        <f t="shared" si="0"/>
        <v>4429.6329476322999</v>
      </c>
      <c r="E12" s="23">
        <v>872.23984268097934</v>
      </c>
      <c r="F12" s="23">
        <v>0</v>
      </c>
      <c r="G12" s="23">
        <f t="shared" si="1"/>
        <v>872.23984268097934</v>
      </c>
      <c r="H12" s="23">
        <f>+SUMIF('Perfil AHBG'!$O:$O,'Comparación Perfiles'!$A12,'Perfil AHBG'!$BZ:$BZ)</f>
        <v>3702.7580479928715</v>
      </c>
      <c r="I12" s="23">
        <f>+SUMIF('Perfil AHBG'!$O:$O,'Comparación Perfiles'!$A12,'Perfil AHBG'!$CA:$CA)</f>
        <v>2515.4464556121748</v>
      </c>
      <c r="J12" s="32">
        <f t="shared" si="2"/>
        <v>6218.2045036050458</v>
      </c>
      <c r="K12" s="149">
        <f>+SUMIF('Perfil BG'!$E:$E,'Comparación Perfiles'!$A12,'Perfil BG'!$P:$P)</f>
        <v>1970.2208513760465</v>
      </c>
      <c r="L12" s="149">
        <f>+SUMIF('Perfil BG'!$E:$E,'Comparación Perfiles'!$A12,'Perfil BG'!$Q:$Q)</f>
        <v>0</v>
      </c>
      <c r="M12" s="23">
        <f>+SUMIF('Perfil ExBG'!$G:$G,'Comparación Perfiles'!$A12,'Perfil ExBG'!$Z:$Z)</f>
        <v>1143.4067453871048</v>
      </c>
      <c r="N12" s="23">
        <f>+SUMIF('Perfil ExBG'!$G:$G,'Comparación Perfiles'!$A12,'Perfil ExBG'!$AA:$AA)</f>
        <v>0</v>
      </c>
      <c r="O12" s="23">
        <f t="shared" si="3"/>
        <v>3113.6275967631514</v>
      </c>
      <c r="P12" s="23">
        <f t="shared" si="3"/>
        <v>0</v>
      </c>
      <c r="Q12" s="23">
        <f t="shared" si="4"/>
        <v>3113.6275967631514</v>
      </c>
    </row>
    <row r="13" spans="1:20" s="145" customFormat="1" x14ac:dyDescent="0.15">
      <c r="A13" s="146">
        <v>2026</v>
      </c>
      <c r="B13" s="23">
        <v>2906.7841654771305</v>
      </c>
      <c r="C13" s="23">
        <v>7683.6363301535221</v>
      </c>
      <c r="D13" s="23">
        <f t="shared" si="0"/>
        <v>10590.420495630653</v>
      </c>
      <c r="E13" s="23">
        <v>1555.2452235024282</v>
      </c>
      <c r="F13" s="23">
        <v>2974.8214091846712</v>
      </c>
      <c r="G13" s="23">
        <f t="shared" si="1"/>
        <v>4530.0666326870996</v>
      </c>
      <c r="H13" s="23">
        <f>+SUMIF('Perfil AHBG'!$O:$O,'Comparación Perfiles'!$A13,'Perfil AHBG'!$BZ:$BZ)</f>
        <v>3602.0469326792086</v>
      </c>
      <c r="I13" s="23">
        <f>+SUMIF('Perfil AHBG'!$O:$O,'Comparación Perfiles'!$A13,'Perfil AHBG'!$CA:$CA)</f>
        <v>3585.1446394525556</v>
      </c>
      <c r="J13" s="32">
        <f t="shared" si="2"/>
        <v>7187.1915721317637</v>
      </c>
      <c r="K13" s="149">
        <f>+SUMIF('Perfil BG'!$E:$E,'Comparación Perfiles'!$A13,'Perfil BG'!$P:$P)</f>
        <v>2383.8155123156939</v>
      </c>
      <c r="L13" s="149">
        <f>+SUMIF('Perfil BG'!$E:$E,'Comparación Perfiles'!$A13,'Perfil BG'!$Q:$Q)</f>
        <v>0</v>
      </c>
      <c r="M13" s="23">
        <f>+SUMIF('Perfil ExBG'!$G:$G,'Comparación Perfiles'!$A13,'Perfil ExBG'!$Z:$Z)</f>
        <v>1364.0960588211651</v>
      </c>
      <c r="N13" s="23">
        <f>+SUMIF('Perfil ExBG'!$G:$G,'Comparación Perfiles'!$A13,'Perfil ExBG'!$AA:$AA)</f>
        <v>0</v>
      </c>
      <c r="O13" s="23">
        <f t="shared" si="3"/>
        <v>3747.911571136859</v>
      </c>
      <c r="P13" s="23">
        <f t="shared" si="3"/>
        <v>0</v>
      </c>
      <c r="Q13" s="23">
        <f t="shared" si="4"/>
        <v>3747.911571136859</v>
      </c>
    </row>
    <row r="14" spans="1:20" s="145" customFormat="1" x14ac:dyDescent="0.15">
      <c r="A14" s="146">
        <v>2027</v>
      </c>
      <c r="B14" s="23">
        <v>2439.0075202662761</v>
      </c>
      <c r="C14" s="23">
        <v>6290.7093949673317</v>
      </c>
      <c r="D14" s="23">
        <f t="shared" si="0"/>
        <v>8729.7169152336082</v>
      </c>
      <c r="E14" s="23">
        <v>1527.2340629335431</v>
      </c>
      <c r="F14" s="23">
        <v>2974.8214091846712</v>
      </c>
      <c r="G14" s="23">
        <f t="shared" si="1"/>
        <v>4502.0554721182143</v>
      </c>
      <c r="H14" s="23">
        <f>+SUMIF('Perfil AHBG'!$O:$O,'Comparación Perfiles'!$A14,'Perfil AHBG'!$BZ:$BZ)</f>
        <v>3470.0528464500612</v>
      </c>
      <c r="I14" s="23">
        <f>+SUMIF('Perfil AHBG'!$O:$O,'Comparación Perfiles'!$A14,'Perfil AHBG'!$CA:$CA)</f>
        <v>3585.1446394525556</v>
      </c>
      <c r="J14" s="32">
        <f t="shared" si="2"/>
        <v>7055.1974859026168</v>
      </c>
      <c r="K14" s="149">
        <f>+SUMIF('Perfil BG'!$E:$E,'Comparación Perfiles'!$A14,'Perfil BG'!$P:$P)</f>
        <v>2383.8155123156939</v>
      </c>
      <c r="L14" s="149">
        <f>+SUMIF('Perfil BG'!$E:$E,'Comparación Perfiles'!$A14,'Perfil BG'!$Q:$Q)</f>
        <v>1531.8320775542504</v>
      </c>
      <c r="M14" s="23">
        <f>+SUMIF('Perfil ExBG'!$G:$G,'Comparación Perfiles'!$A14,'Perfil ExBG'!$Z:$Z)</f>
        <v>1364.0960588211651</v>
      </c>
      <c r="N14" s="23">
        <f>+SUMIF('Perfil ExBG'!$G:$G,'Comparación Perfiles'!$A14,'Perfil ExBG'!$AA:$AA)</f>
        <v>1687.1428571428573</v>
      </c>
      <c r="O14" s="23">
        <f t="shared" si="3"/>
        <v>3747.911571136859</v>
      </c>
      <c r="P14" s="23">
        <f t="shared" si="3"/>
        <v>3218.9749346971075</v>
      </c>
      <c r="Q14" s="23">
        <f t="shared" si="4"/>
        <v>6966.886505833967</v>
      </c>
    </row>
    <row r="15" spans="1:20" s="145" customFormat="1" x14ac:dyDescent="0.15">
      <c r="A15" s="146">
        <v>2028</v>
      </c>
      <c r="B15" s="23">
        <v>2022.4228971322884</v>
      </c>
      <c r="C15" s="23">
        <v>7519.2947820045702</v>
      </c>
      <c r="D15" s="23">
        <f t="shared" si="0"/>
        <v>9541.7176791368584</v>
      </c>
      <c r="E15" s="23">
        <v>1893.1081278574709</v>
      </c>
      <c r="F15" s="23">
        <v>3378.5714091846712</v>
      </c>
      <c r="G15" s="23">
        <f t="shared" si="1"/>
        <v>5271.6795370421423</v>
      </c>
      <c r="H15" s="23">
        <f>+SUMIF('Perfil AHBG'!$O:$O,'Comparación Perfiles'!$A15,'Perfil AHBG'!$BZ:$BZ)</f>
        <v>3344.2830180650935</v>
      </c>
      <c r="I15" s="23">
        <f>+SUMIF('Perfil AHBG'!$O:$O,'Comparación Perfiles'!$A15,'Perfil AHBG'!$CA:$CA)</f>
        <v>2159.2387765216799</v>
      </c>
      <c r="J15" s="32">
        <f t="shared" si="2"/>
        <v>5503.5217945867735</v>
      </c>
      <c r="K15" s="149">
        <f>+SUMIF('Perfil BG'!$E:$E,'Comparación Perfiles'!$A15,'Perfil BG'!$P:$P)</f>
        <v>2251.3813171870443</v>
      </c>
      <c r="L15" s="149">
        <f>+SUMIF('Perfil BG'!$E:$E,'Comparación Perfiles'!$A15,'Perfil BG'!$Q:$Q)</f>
        <v>3063.6641551085008</v>
      </c>
      <c r="M15" s="23">
        <f>+SUMIF('Perfil ExBG'!$G:$G,'Comparación Perfiles'!$A15,'Perfil ExBG'!$Z:$Z)</f>
        <v>1268.0099335743398</v>
      </c>
      <c r="N15" s="23">
        <f>+SUMIF('Perfil ExBG'!$G:$G,'Comparación Perfiles'!$A15,'Perfil ExBG'!$AA:$AA)</f>
        <v>1687.1428571428573</v>
      </c>
      <c r="O15" s="23">
        <f t="shared" si="3"/>
        <v>3519.3912507613841</v>
      </c>
      <c r="P15" s="23">
        <f t="shared" si="3"/>
        <v>4750.8070122513582</v>
      </c>
      <c r="Q15" s="23">
        <f t="shared" si="4"/>
        <v>8270.1982630127422</v>
      </c>
    </row>
    <row r="16" spans="1:20" s="145" customFormat="1" x14ac:dyDescent="0.15">
      <c r="A16" s="146">
        <v>2029</v>
      </c>
      <c r="B16" s="23">
        <v>1767.3128943649099</v>
      </c>
      <c r="C16" s="23">
        <v>1804.7032172065788</v>
      </c>
      <c r="D16" s="23">
        <f t="shared" si="0"/>
        <v>3572.0161115714886</v>
      </c>
      <c r="E16" s="23">
        <v>1862.529019626086</v>
      </c>
      <c r="F16" s="23">
        <v>4454.604436613743</v>
      </c>
      <c r="G16" s="23">
        <f t="shared" si="1"/>
        <v>6317.1334562398288</v>
      </c>
      <c r="H16" s="23">
        <f>+SUMIF('Perfil AHBG'!$O:$O,'Comparación Perfiles'!$A16,'Perfil AHBG'!$BZ:$BZ)</f>
        <v>3219.2698377618617</v>
      </c>
      <c r="I16" s="23">
        <f>+SUMIF('Perfil AHBG'!$O:$O,'Comparación Perfiles'!$A16,'Perfil AHBG'!$CA:$CA)</f>
        <v>3223.8670263276181</v>
      </c>
      <c r="J16" s="32">
        <f t="shared" si="2"/>
        <v>6443.1368640894798</v>
      </c>
      <c r="K16" s="149">
        <f>+SUMIF('Perfil BG'!$E:$E,'Comparación Perfiles'!$A16,'Perfil BG'!$P:$P)</f>
        <v>2074.8023903488447</v>
      </c>
      <c r="L16" s="149">
        <f>+SUMIF('Perfil BG'!$E:$E,'Comparación Perfiles'!$A16,'Perfil BG'!$Q:$Q)</f>
        <v>3063.6641551085008</v>
      </c>
      <c r="M16" s="23">
        <f>+SUMIF('Perfil ExBG'!$G:$G,'Comparación Perfiles'!$A16,'Perfil ExBG'!$Z:$Z)</f>
        <v>1171.9238083275145</v>
      </c>
      <c r="N16" s="23">
        <f>+SUMIF('Perfil ExBG'!$G:$G,'Comparación Perfiles'!$A16,'Perfil ExBG'!$AA:$AA)</f>
        <v>1687.1428571428573</v>
      </c>
      <c r="O16" s="23">
        <f t="shared" si="3"/>
        <v>3246.7261986763592</v>
      </c>
      <c r="P16" s="23">
        <f t="shared" si="3"/>
        <v>4750.8070122513582</v>
      </c>
      <c r="Q16" s="23">
        <f t="shared" si="4"/>
        <v>7997.5332109277169</v>
      </c>
    </row>
    <row r="17" spans="1:17" s="145" customFormat="1" x14ac:dyDescent="0.15">
      <c r="A17" s="146">
        <v>2030</v>
      </c>
      <c r="B17" s="23">
        <v>1714.2122171184217</v>
      </c>
      <c r="C17" s="23">
        <v>2425.770104259635</v>
      </c>
      <c r="D17" s="23">
        <f t="shared" si="0"/>
        <v>4139.9823213780564</v>
      </c>
      <c r="E17" s="23">
        <v>1887.2856466452895</v>
      </c>
      <c r="F17" s="23">
        <v>5341.8428466895366</v>
      </c>
      <c r="G17" s="23">
        <f t="shared" si="1"/>
        <v>7229.1284933348261</v>
      </c>
      <c r="H17" s="23">
        <f>+SUMIF('Perfil AHBG'!$O:$O,'Comparación Perfiles'!$A17,'Perfil AHBG'!$BZ:$BZ)</f>
        <v>3040.5082811062312</v>
      </c>
      <c r="I17" s="23">
        <f>+SUMIF('Perfil AHBG'!$O:$O,'Comparación Perfiles'!$A17,'Perfil AHBG'!$CA:$CA)</f>
        <v>3223.8670263276181</v>
      </c>
      <c r="J17" s="32">
        <f t="shared" si="2"/>
        <v>6264.3753074338492</v>
      </c>
      <c r="K17" s="149">
        <f>+SUMIF('Perfil BG'!$E:$E,'Comparación Perfiles'!$A17,'Perfil BG'!$P:$P)</f>
        <v>1898.2234635106452</v>
      </c>
      <c r="L17" s="149">
        <f>+SUMIF('Perfil BG'!$E:$E,'Comparación Perfiles'!$A17,'Perfil BG'!$Q:$Q)</f>
        <v>3063.6641551085008</v>
      </c>
      <c r="M17" s="23">
        <f>+SUMIF('Perfil ExBG'!$G:$G,'Comparación Perfiles'!$A17,'Perfil ExBG'!$Z:$Z)</f>
        <v>1075.8376830806892</v>
      </c>
      <c r="N17" s="23">
        <f>+SUMIF('Perfil ExBG'!$G:$G,'Comparación Perfiles'!$A17,'Perfil ExBG'!$AA:$AA)</f>
        <v>1687.1428571428573</v>
      </c>
      <c r="O17" s="23">
        <f t="shared" si="3"/>
        <v>2974.0611465913344</v>
      </c>
      <c r="P17" s="23">
        <f t="shared" si="3"/>
        <v>4750.8070122513582</v>
      </c>
      <c r="Q17" s="23">
        <f t="shared" si="4"/>
        <v>7724.8681588426925</v>
      </c>
    </row>
    <row r="18" spans="1:17" s="145" customFormat="1" x14ac:dyDescent="0.15">
      <c r="A18" s="146">
        <v>2031</v>
      </c>
      <c r="B18" s="23">
        <v>1557.4639305273922</v>
      </c>
      <c r="C18" s="23">
        <v>2425.770104259635</v>
      </c>
      <c r="D18" s="23">
        <f t="shared" si="0"/>
        <v>3983.2340347870272</v>
      </c>
      <c r="E18" s="23">
        <v>1743.4680124437516</v>
      </c>
      <c r="F18" s="23">
        <v>4824.0168002066639</v>
      </c>
      <c r="G18" s="23">
        <f t="shared" si="1"/>
        <v>6567.4848126504157</v>
      </c>
      <c r="H18" s="23">
        <f>+SUMIF('Perfil AHBG'!$O:$O,'Comparación Perfiles'!$A18,'Perfil AHBG'!$BZ:$BZ)</f>
        <v>2824.2624089649835</v>
      </c>
      <c r="I18" s="23">
        <f>+SUMIF('Perfil AHBG'!$O:$O,'Comparación Perfiles'!$A18,'Perfil AHBG'!$CA:$CA)</f>
        <v>5501.964858307485</v>
      </c>
      <c r="J18" s="32">
        <f t="shared" si="2"/>
        <v>8326.2272672724685</v>
      </c>
      <c r="K18" s="149">
        <f>+SUMIF('Perfil BG'!$E:$E,'Comparación Perfiles'!$A18,'Perfil BG'!$P:$P)</f>
        <v>1721.6445366724454</v>
      </c>
      <c r="L18" s="149">
        <f>+SUMIF('Perfil BG'!$E:$E,'Comparación Perfiles'!$A18,'Perfil BG'!$Q:$Q)</f>
        <v>3063.6641551085008</v>
      </c>
      <c r="M18" s="23">
        <f>+SUMIF('Perfil ExBG'!$G:$G,'Comparación Perfiles'!$A18,'Perfil ExBG'!$Z:$Z)</f>
        <v>979.7515578338639</v>
      </c>
      <c r="N18" s="23">
        <f>+SUMIF('Perfil ExBG'!$G:$G,'Comparación Perfiles'!$A18,'Perfil ExBG'!$AA:$AA)</f>
        <v>1687.1428571428573</v>
      </c>
      <c r="O18" s="23">
        <f t="shared" si="3"/>
        <v>2701.3960945063091</v>
      </c>
      <c r="P18" s="23">
        <f t="shared" si="3"/>
        <v>4750.8070122513582</v>
      </c>
      <c r="Q18" s="23">
        <f t="shared" si="4"/>
        <v>7452.2031067576672</v>
      </c>
    </row>
    <row r="19" spans="1:17" s="145" customFormat="1" x14ac:dyDescent="0.15">
      <c r="A19" s="146">
        <v>2032</v>
      </c>
      <c r="B19" s="23">
        <v>1400.8550692756312</v>
      </c>
      <c r="C19" s="23">
        <v>2425.770104259635</v>
      </c>
      <c r="D19" s="23">
        <f t="shared" si="0"/>
        <v>3826.6251735352662</v>
      </c>
      <c r="E19" s="23">
        <v>1553.3028005768872</v>
      </c>
      <c r="F19" s="23">
        <v>4824.0168002066639</v>
      </c>
      <c r="G19" s="23">
        <f t="shared" si="1"/>
        <v>6377.3196007835513</v>
      </c>
      <c r="H19" s="23">
        <f>+SUMIF('Perfil AHBG'!$O:$O,'Comparación Perfiles'!$A19,'Perfil AHBG'!$BZ:$BZ)</f>
        <v>2495.5635903668845</v>
      </c>
      <c r="I19" s="23">
        <f>+SUMIF('Perfil AHBG'!$O:$O,'Comparación Perfiles'!$A19,'Perfil AHBG'!$CA:$CA)</f>
        <v>5501.964858307485</v>
      </c>
      <c r="J19" s="32">
        <f t="shared" si="2"/>
        <v>7997.5284486743694</v>
      </c>
      <c r="K19" s="149">
        <f>+SUMIF('Perfil BG'!$E:$E,'Comparación Perfiles'!$A19,'Perfil BG'!$P:$P)</f>
        <v>1545.0656098342461</v>
      </c>
      <c r="L19" s="149">
        <f>+SUMIF('Perfil BG'!$E:$E,'Comparación Perfiles'!$A19,'Perfil BG'!$Q:$Q)</f>
        <v>3063.6641551085008</v>
      </c>
      <c r="M19" s="23">
        <f>+SUMIF('Perfil ExBG'!$G:$G,'Comparación Perfiles'!$A19,'Perfil ExBG'!$Z:$Z)</f>
        <v>883.66543258703859</v>
      </c>
      <c r="N19" s="23">
        <f>+SUMIF('Perfil ExBG'!$G:$G,'Comparación Perfiles'!$A19,'Perfil ExBG'!$AA:$AA)</f>
        <v>1687.1428571428573</v>
      </c>
      <c r="O19" s="23">
        <f t="shared" si="3"/>
        <v>2428.7310424212847</v>
      </c>
      <c r="P19" s="23">
        <f t="shared" si="3"/>
        <v>4750.8070122513582</v>
      </c>
      <c r="Q19" s="23">
        <f t="shared" si="4"/>
        <v>7179.5380546726428</v>
      </c>
    </row>
    <row r="20" spans="1:17" s="145" customFormat="1" x14ac:dyDescent="0.15">
      <c r="A20" s="146">
        <v>2033</v>
      </c>
      <c r="B20" s="23">
        <v>1243.9673573779035</v>
      </c>
      <c r="C20" s="23">
        <v>2425.770104259635</v>
      </c>
      <c r="D20" s="23">
        <f t="shared" si="0"/>
        <v>3669.7374616375382</v>
      </c>
      <c r="E20" s="23">
        <v>1363.1375887100226</v>
      </c>
      <c r="F20" s="23">
        <v>4824.0168002066639</v>
      </c>
      <c r="G20" s="23">
        <f t="shared" si="1"/>
        <v>6187.154388916686</v>
      </c>
      <c r="H20" s="23">
        <f>+SUMIF('Perfil AHBG'!$O:$O,'Comparación Perfiles'!$A20,'Perfil AHBG'!$BZ:$BZ)</f>
        <v>2166.8647717687845</v>
      </c>
      <c r="I20" s="23">
        <f>+SUMIF('Perfil AHBG'!$O:$O,'Comparación Perfiles'!$A20,'Perfil AHBG'!$CA:$CA)</f>
        <v>5501.964858307485</v>
      </c>
      <c r="J20" s="32">
        <f t="shared" si="2"/>
        <v>7668.8296300762695</v>
      </c>
      <c r="K20" s="149">
        <f>+SUMIF('Perfil BG'!$E:$E,'Comparación Perfiles'!$A20,'Perfil BG'!$P:$P)</f>
        <v>1368.4866829960465</v>
      </c>
      <c r="L20" s="149">
        <f>+SUMIF('Perfil BG'!$E:$E,'Comparación Perfiles'!$A20,'Perfil BG'!$Q:$Q)</f>
        <v>3063.6641551085008</v>
      </c>
      <c r="M20" s="23">
        <f>+SUMIF('Perfil ExBG'!$G:$G,'Comparación Perfiles'!$A20,'Perfil ExBG'!$Z:$Z)</f>
        <v>787.5793073402134</v>
      </c>
      <c r="N20" s="23">
        <f>+SUMIF('Perfil ExBG'!$G:$G,'Comparación Perfiles'!$A20,'Perfil ExBG'!$AA:$AA)</f>
        <v>1687.1428571428573</v>
      </c>
      <c r="O20" s="23">
        <f t="shared" si="3"/>
        <v>2156.0659903362598</v>
      </c>
      <c r="P20" s="23">
        <f t="shared" si="3"/>
        <v>4750.8070122513582</v>
      </c>
      <c r="Q20" s="23">
        <f t="shared" si="4"/>
        <v>6906.8730025876175</v>
      </c>
    </row>
    <row r="21" spans="1:17" s="145" customFormat="1" x14ac:dyDescent="0.15">
      <c r="A21" s="146">
        <v>2034</v>
      </c>
      <c r="B21" s="23">
        <v>1110.9991695841593</v>
      </c>
      <c r="C21" s="23">
        <v>1242.1337741061122</v>
      </c>
      <c r="D21" s="23">
        <f t="shared" si="0"/>
        <v>2353.1329436902715</v>
      </c>
      <c r="E21" s="23">
        <v>1172.9723768431577</v>
      </c>
      <c r="F21" s="23">
        <v>4824.0168002066639</v>
      </c>
      <c r="G21" s="23">
        <f t="shared" si="1"/>
        <v>5996.9891770498216</v>
      </c>
      <c r="H21" s="23">
        <f>+SUMIF('Perfil AHBG'!$O:$O,'Comparación Perfiles'!$A21,'Perfil AHBG'!$BZ:$BZ)</f>
        <v>1838.1659531706848</v>
      </c>
      <c r="I21" s="23">
        <f>+SUMIF('Perfil AHBG'!$O:$O,'Comparación Perfiles'!$A21,'Perfil AHBG'!$CA:$CA)</f>
        <v>5501.964858307485</v>
      </c>
      <c r="J21" s="32">
        <f t="shared" si="2"/>
        <v>7340.1308114781696</v>
      </c>
      <c r="K21" s="149">
        <f>+SUMIF('Perfil BG'!$E:$E,'Comparación Perfiles'!$A21,'Perfil BG'!$P:$P)</f>
        <v>1191.907756157847</v>
      </c>
      <c r="L21" s="149">
        <f>+SUMIF('Perfil BG'!$E:$E,'Comparación Perfiles'!$A21,'Perfil BG'!$Q:$Q)</f>
        <v>3063.6641551085008</v>
      </c>
      <c r="M21" s="23">
        <f>+SUMIF('Perfil ExBG'!$G:$G,'Comparación Perfiles'!$A21,'Perfil ExBG'!$Z:$Z)</f>
        <v>691.4931820933881</v>
      </c>
      <c r="N21" s="23">
        <f>+SUMIF('Perfil ExBG'!$G:$G,'Comparación Perfiles'!$A21,'Perfil ExBG'!$AA:$AA)</f>
        <v>1778.2430061115565</v>
      </c>
      <c r="O21" s="23">
        <f t="shared" si="3"/>
        <v>1883.4009382512349</v>
      </c>
      <c r="P21" s="23">
        <f t="shared" si="3"/>
        <v>4841.9071612200569</v>
      </c>
      <c r="Q21" s="23">
        <f t="shared" si="4"/>
        <v>6725.3080994712918</v>
      </c>
    </row>
    <row r="22" spans="1:17" s="145" customFormat="1" x14ac:dyDescent="0.15">
      <c r="A22" s="146">
        <v>2035</v>
      </c>
      <c r="B22" s="23">
        <v>1049.3712782256969</v>
      </c>
      <c r="C22" s="23">
        <v>1242.1337741061122</v>
      </c>
      <c r="D22" s="23">
        <f t="shared" si="0"/>
        <v>2291.5050523318091</v>
      </c>
      <c r="E22" s="23">
        <v>982.80716497629328</v>
      </c>
      <c r="F22" s="23">
        <v>4824.0168002066639</v>
      </c>
      <c r="G22" s="23">
        <f t="shared" si="1"/>
        <v>5806.8239651829572</v>
      </c>
      <c r="H22" s="23">
        <f>+SUMIF('Perfil AHBG'!$O:$O,'Comparación Perfiles'!$A22,'Perfil AHBG'!$BZ:$BZ)</f>
        <v>1509.4671345725851</v>
      </c>
      <c r="I22" s="23">
        <f>+SUMIF('Perfil AHBG'!$O:$O,'Comparación Perfiles'!$A22,'Perfil AHBG'!$CA:$CA)</f>
        <v>5501.964858307485</v>
      </c>
      <c r="J22" s="32">
        <f t="shared" si="2"/>
        <v>7011.4319928800705</v>
      </c>
      <c r="K22" s="149">
        <f>+SUMIF('Perfil BG'!$E:$E,'Comparación Perfiles'!$A22,'Perfil BG'!$P:$P)</f>
        <v>1015.3288293196474</v>
      </c>
      <c r="L22" s="149">
        <f>+SUMIF('Perfil BG'!$E:$E,'Comparación Perfiles'!$A22,'Perfil BG'!$Q:$Q)</f>
        <v>3063.6641551085008</v>
      </c>
      <c r="M22" s="23">
        <f>+SUMIF('Perfil ExBG'!$G:$G,'Comparación Perfiles'!$A22,'Perfil ExBG'!$Z:$Z)</f>
        <v>592.70844179433266</v>
      </c>
      <c r="N22" s="23">
        <f>+SUMIF('Perfil ExBG'!$G:$G,'Comparación Perfiles'!$A22,'Perfil ExBG'!$AA:$AA)</f>
        <v>1778.2430061115565</v>
      </c>
      <c r="O22" s="23">
        <f t="shared" si="3"/>
        <v>1608.0372711139801</v>
      </c>
      <c r="P22" s="23">
        <f t="shared" si="3"/>
        <v>4841.9071612200569</v>
      </c>
      <c r="Q22" s="23">
        <f t="shared" si="4"/>
        <v>6449.9444323340367</v>
      </c>
    </row>
    <row r="23" spans="1:17" s="145" customFormat="1" x14ac:dyDescent="0.15">
      <c r="A23" s="146">
        <v>2036</v>
      </c>
      <c r="B23" s="23">
        <v>987.88281216307621</v>
      </c>
      <c r="C23" s="23">
        <v>2992.133774106112</v>
      </c>
      <c r="D23" s="23">
        <f t="shared" si="0"/>
        <v>3980.0165862691883</v>
      </c>
      <c r="E23" s="23">
        <v>792.64195310942887</v>
      </c>
      <c r="F23" s="23">
        <v>4824.0168002066639</v>
      </c>
      <c r="G23" s="23">
        <f t="shared" si="1"/>
        <v>5616.6587533160928</v>
      </c>
      <c r="H23" s="23">
        <f>+SUMIF('Perfil AHBG'!$O:$O,'Comparación Perfiles'!$A23,'Perfil AHBG'!$BZ:$BZ)</f>
        <v>1180.7683159744852</v>
      </c>
      <c r="I23" s="23">
        <f>+SUMIF('Perfil AHBG'!$O:$O,'Comparación Perfiles'!$A23,'Perfil AHBG'!$CA:$CA)</f>
        <v>5501.964858307485</v>
      </c>
      <c r="J23" s="32">
        <f t="shared" si="2"/>
        <v>6682.7331742819697</v>
      </c>
      <c r="K23" s="149">
        <f>+SUMIF('Perfil BG'!$E:$E,'Comparación Perfiles'!$A23,'Perfil BG'!$P:$P)</f>
        <v>838.74990248144763</v>
      </c>
      <c r="L23" s="149">
        <f>+SUMIF('Perfil BG'!$E:$E,'Comparación Perfiles'!$A23,'Perfil BG'!$Q:$Q)</f>
        <v>3063.6641551085008</v>
      </c>
      <c r="M23" s="23">
        <f>+SUMIF('Perfil ExBG'!$G:$G,'Comparación Perfiles'!$A23,'Perfil ExBG'!$Z:$Z)</f>
        <v>493.92370149527721</v>
      </c>
      <c r="N23" s="23">
        <f>+SUMIF('Perfil ExBG'!$G:$G,'Comparación Perfiles'!$A23,'Perfil ExBG'!$AA:$AA)</f>
        <v>1778.2430061115565</v>
      </c>
      <c r="O23" s="23">
        <f t="shared" si="3"/>
        <v>1332.6736039767247</v>
      </c>
      <c r="P23" s="23">
        <f t="shared" si="3"/>
        <v>4841.9071612200569</v>
      </c>
      <c r="Q23" s="23">
        <f t="shared" si="4"/>
        <v>6174.5807651967816</v>
      </c>
    </row>
    <row r="24" spans="1:17" s="145" customFormat="1" x14ac:dyDescent="0.15">
      <c r="A24" s="146">
        <v>2037</v>
      </c>
      <c r="B24" s="23">
        <v>801.42799550877169</v>
      </c>
      <c r="C24" s="23">
        <v>1242.1337741061122</v>
      </c>
      <c r="D24" s="23">
        <f t="shared" si="0"/>
        <v>2043.5617696148838</v>
      </c>
      <c r="E24" s="23">
        <v>602.47674124256423</v>
      </c>
      <c r="F24" s="23">
        <v>2367.0214375048658</v>
      </c>
      <c r="G24" s="23">
        <f t="shared" si="1"/>
        <v>2969.4981787474298</v>
      </c>
      <c r="H24" s="23">
        <f>+SUMIF('Perfil AHBG'!$O:$O,'Comparación Perfiles'!$A24,'Perfil AHBG'!$BZ:$BZ)</f>
        <v>899.98146983383094</v>
      </c>
      <c r="I24" s="23">
        <f>+SUMIF('Perfil AHBG'!$O:$O,'Comparación Perfiles'!$A24,'Perfil AHBG'!$CA:$CA)</f>
        <v>2154.1688424872373</v>
      </c>
      <c r="J24" s="32">
        <f t="shared" si="2"/>
        <v>3054.1503123210682</v>
      </c>
      <c r="K24" s="149">
        <f>+SUMIF('Perfil BG'!$E:$E,'Comparación Perfiles'!$A24,'Perfil BG'!$P:$P)</f>
        <v>662.17097564324808</v>
      </c>
      <c r="L24" s="149">
        <f>+SUMIF('Perfil BG'!$E:$E,'Comparación Perfiles'!$A24,'Perfil BG'!$Q:$Q)</f>
        <v>3063.6641551085008</v>
      </c>
      <c r="M24" s="23">
        <f>+SUMIF('Perfil ExBG'!$G:$G,'Comparación Perfiles'!$A24,'Perfil ExBG'!$Z:$Z)</f>
        <v>395.13896119622177</v>
      </c>
      <c r="N24" s="23">
        <f>+SUMIF('Perfil ExBG'!$G:$G,'Comparación Perfiles'!$A24,'Perfil ExBG'!$AA:$AA)</f>
        <v>1778.2430061115565</v>
      </c>
      <c r="O24" s="23">
        <f t="shared" si="3"/>
        <v>1057.3099368394699</v>
      </c>
      <c r="P24" s="23">
        <f t="shared" si="3"/>
        <v>4841.9071612200569</v>
      </c>
      <c r="Q24" s="23">
        <f t="shared" si="4"/>
        <v>5899.2170980595265</v>
      </c>
    </row>
    <row r="25" spans="1:17" s="145" customFormat="1" x14ac:dyDescent="0.15">
      <c r="A25" s="146">
        <v>2038</v>
      </c>
      <c r="B25" s="23">
        <v>747.50359056468892</v>
      </c>
      <c r="C25" s="23">
        <v>1863.2006611591682</v>
      </c>
      <c r="D25" s="23">
        <f t="shared" si="0"/>
        <v>2610.7042517238569</v>
      </c>
      <c r="E25" s="23">
        <v>503.77026760991112</v>
      </c>
      <c r="F25" s="23">
        <v>2367.0214375048658</v>
      </c>
      <c r="G25" s="23">
        <f t="shared" si="1"/>
        <v>2870.791705114777</v>
      </c>
      <c r="H25" s="23">
        <f>+SUMIF('Perfil AHBG'!$O:$O,'Comparación Perfiles'!$A25,'Perfil AHBG'!$BZ:$BZ)</f>
        <v>762.93054106551313</v>
      </c>
      <c r="I25" s="23">
        <f>+SUMIF('Perfil AHBG'!$O:$O,'Comparación Perfiles'!$A25,'Perfil AHBG'!$CA:$CA)</f>
        <v>2154.1688424872373</v>
      </c>
      <c r="J25" s="32">
        <f t="shared" si="2"/>
        <v>2917.0993835527506</v>
      </c>
      <c r="K25" s="149">
        <f>+SUMIF('Perfil BG'!$E:$E,'Comparación Perfiles'!$A25,'Perfil BG'!$P:$P)</f>
        <v>485.59204880504848</v>
      </c>
      <c r="L25" s="149">
        <f>+SUMIF('Perfil BG'!$E:$E,'Comparación Perfiles'!$A25,'Perfil BG'!$Q:$Q)</f>
        <v>3063.6641551085008</v>
      </c>
      <c r="M25" s="23">
        <f>+SUMIF('Perfil ExBG'!$G:$G,'Comparación Perfiles'!$A25,'Perfil ExBG'!$Z:$Z)</f>
        <v>296.35422089716633</v>
      </c>
      <c r="N25" s="23">
        <f>+SUMIF('Perfil ExBG'!$G:$G,'Comparación Perfiles'!$A25,'Perfil ExBG'!$AA:$AA)</f>
        <v>1778.2430061115565</v>
      </c>
      <c r="O25" s="23">
        <f t="shared" si="3"/>
        <v>781.94626970221475</v>
      </c>
      <c r="P25" s="23">
        <f t="shared" si="3"/>
        <v>4841.9071612200569</v>
      </c>
      <c r="Q25" s="23">
        <f t="shared" si="4"/>
        <v>5623.8534309222714</v>
      </c>
    </row>
    <row r="26" spans="1:17" s="145" customFormat="1" x14ac:dyDescent="0.15">
      <c r="A26" s="146">
        <v>2039</v>
      </c>
      <c r="B26" s="23">
        <v>662.76523993051785</v>
      </c>
      <c r="C26" s="23">
        <v>0</v>
      </c>
      <c r="D26" s="23">
        <f t="shared" si="0"/>
        <v>662.76523993051785</v>
      </c>
      <c r="E26" s="23">
        <v>405.06379397725823</v>
      </c>
      <c r="F26" s="23">
        <v>2367.0214375048658</v>
      </c>
      <c r="G26" s="23">
        <f t="shared" si="1"/>
        <v>2772.0852314821241</v>
      </c>
      <c r="H26" s="23">
        <f>+SUMIF('Perfil AHBG'!$O:$O,'Comparación Perfiles'!$A26,'Perfil AHBG'!$BZ:$BZ)</f>
        <v>625.87961229719531</v>
      </c>
      <c r="I26" s="23">
        <f>+SUMIF('Perfil AHBG'!$O:$O,'Comparación Perfiles'!$A26,'Perfil AHBG'!$CA:$CA)</f>
        <v>2154.1688424872373</v>
      </c>
      <c r="J26" s="32">
        <f t="shared" si="2"/>
        <v>2780.0484547844326</v>
      </c>
      <c r="K26" s="149">
        <f>+SUMIF('Perfil BG'!$E:$E,'Comparación Perfiles'!$A26,'Perfil BG'!$P:$P)</f>
        <v>309.01312196684876</v>
      </c>
      <c r="L26" s="149">
        <f>+SUMIF('Perfil BG'!$E:$E,'Comparación Perfiles'!$A26,'Perfil BG'!$Q:$Q)</f>
        <v>3063.6641551085008</v>
      </c>
      <c r="M26" s="23">
        <f>+SUMIF('Perfil ExBG'!$G:$G,'Comparación Perfiles'!$A26,'Perfil ExBG'!$Z:$Z)</f>
        <v>197.56948059811089</v>
      </c>
      <c r="N26" s="23">
        <f>+SUMIF('Perfil ExBG'!$G:$G,'Comparación Perfiles'!$A26,'Perfil ExBG'!$AA:$AA)</f>
        <v>1778.2430061115565</v>
      </c>
      <c r="O26" s="23">
        <f t="shared" si="3"/>
        <v>506.58260256495964</v>
      </c>
      <c r="P26" s="23">
        <f t="shared" si="3"/>
        <v>4841.9071612200569</v>
      </c>
      <c r="Q26" s="23">
        <f t="shared" si="4"/>
        <v>5348.4897637850163</v>
      </c>
    </row>
    <row r="27" spans="1:17" s="145" customFormat="1" x14ac:dyDescent="0.15">
      <c r="A27" s="146">
        <v>2040</v>
      </c>
      <c r="B27" s="23">
        <v>662.90466524807289</v>
      </c>
      <c r="C27" s="23">
        <v>0</v>
      </c>
      <c r="D27" s="23">
        <f t="shared" si="0"/>
        <v>662.90466524807289</v>
      </c>
      <c r="E27" s="23">
        <v>306.35732034460528</v>
      </c>
      <c r="F27" s="23">
        <v>1290.9884100757945</v>
      </c>
      <c r="G27" s="23">
        <f t="shared" si="1"/>
        <v>1597.3457304203998</v>
      </c>
      <c r="H27" s="23">
        <f>+SUMIF('Perfil AHBG'!$O:$O,'Comparación Perfiles'!$A27,'Perfil AHBG'!$BZ:$BZ)</f>
        <v>506.74480897967715</v>
      </c>
      <c r="I27" s="23">
        <f>+SUMIF('Perfil AHBG'!$O:$O,'Comparación Perfiles'!$A27,'Perfil AHBG'!$CA:$CA)</f>
        <v>1089.5405926812989</v>
      </c>
      <c r="J27" s="32">
        <f t="shared" si="2"/>
        <v>1596.285401660976</v>
      </c>
      <c r="K27" s="149">
        <f>+SUMIF('Perfil BG'!$E:$E,'Comparación Perfiles'!$A27,'Perfil BG'!$P:$P)</f>
        <v>132.43419512864921</v>
      </c>
      <c r="L27" s="149">
        <f>+SUMIF('Perfil BG'!$E:$E,'Comparación Perfiles'!$A27,'Perfil BG'!$Q:$Q)</f>
        <v>3063.6641551085008</v>
      </c>
      <c r="M27" s="23">
        <f>+SUMIF('Perfil ExBG'!$G:$G,'Comparación Perfiles'!$A27,'Perfil ExBG'!$Z:$Z)</f>
        <v>98.784740299055471</v>
      </c>
      <c r="N27" s="23">
        <f>+SUMIF('Perfil ExBG'!$G:$G,'Comparación Perfiles'!$A27,'Perfil ExBG'!$AA:$AA)</f>
        <v>1778.2430061115565</v>
      </c>
      <c r="O27" s="23">
        <f t="shared" si="3"/>
        <v>231.21893542770468</v>
      </c>
      <c r="P27" s="23">
        <f t="shared" si="3"/>
        <v>4841.9071612200569</v>
      </c>
      <c r="Q27" s="23">
        <f t="shared" si="4"/>
        <v>5073.1260966477612</v>
      </c>
    </row>
    <row r="28" spans="1:17" s="145" customFormat="1" x14ac:dyDescent="0.15">
      <c r="A28" s="146">
        <v>2041</v>
      </c>
      <c r="B28" s="23">
        <v>662.76523993051785</v>
      </c>
      <c r="C28" s="23">
        <v>0</v>
      </c>
      <c r="D28" s="23">
        <f t="shared" si="0"/>
        <v>662.76523993051785</v>
      </c>
      <c r="E28" s="23">
        <v>248.94611525845391</v>
      </c>
      <c r="F28" s="23">
        <v>1290.9884100757945</v>
      </c>
      <c r="G28" s="23">
        <f t="shared" si="1"/>
        <v>1539.9345253342485</v>
      </c>
      <c r="H28" s="23">
        <f>+SUMIF('Perfil AHBG'!$O:$O,'Comparación Perfiles'!$A28,'Perfil AHBG'!$BZ:$BZ)</f>
        <v>441.35838201455761</v>
      </c>
      <c r="I28" s="23">
        <f>+SUMIF('Perfil AHBG'!$O:$O,'Comparación Perfiles'!$A28,'Perfil AHBG'!$CA:$CA)</f>
        <v>1089.5405926812989</v>
      </c>
      <c r="J28" s="32">
        <f t="shared" si="2"/>
        <v>1530.8989746958564</v>
      </c>
      <c r="K28" s="149"/>
      <c r="L28" s="149"/>
      <c r="M28" s="23"/>
      <c r="N28" s="23"/>
      <c r="O28" s="23"/>
      <c r="P28" s="23"/>
      <c r="Q28" s="23"/>
    </row>
    <row r="29" spans="1:17" s="145" customFormat="1" x14ac:dyDescent="0.15">
      <c r="A29" s="146">
        <v>2042</v>
      </c>
      <c r="B29" s="23">
        <v>662.76523993051785</v>
      </c>
      <c r="C29" s="23">
        <v>0</v>
      </c>
      <c r="D29" s="23">
        <f t="shared" si="0"/>
        <v>662.76523993051785</v>
      </c>
      <c r="E29" s="23">
        <v>191.53491017230263</v>
      </c>
      <c r="F29" s="23">
        <v>1290.9884100757945</v>
      </c>
      <c r="G29" s="23">
        <f t="shared" si="1"/>
        <v>1482.5233202480972</v>
      </c>
      <c r="H29" s="23">
        <f>+SUMIF('Perfil AHBG'!$O:$O,'Comparación Perfiles'!$A29,'Perfil AHBG'!$BZ:$BZ)</f>
        <v>375.97195504943795</v>
      </c>
      <c r="I29" s="23">
        <f>+SUMIF('Perfil AHBG'!$O:$O,'Comparación Perfiles'!$A29,'Perfil AHBG'!$CA:$CA)</f>
        <v>1089.5405926812989</v>
      </c>
      <c r="J29" s="32">
        <f t="shared" si="2"/>
        <v>1465.512547730737</v>
      </c>
      <c r="K29" s="23"/>
      <c r="L29" s="23"/>
      <c r="M29" s="23"/>
      <c r="N29" s="23"/>
      <c r="O29" s="23"/>
      <c r="P29" s="23"/>
      <c r="Q29" s="23"/>
    </row>
    <row r="30" spans="1:17" s="145" customFormat="1" x14ac:dyDescent="0.15">
      <c r="A30" s="146">
        <v>2043</v>
      </c>
      <c r="B30" s="23">
        <v>662.76523993051785</v>
      </c>
      <c r="C30" s="23">
        <v>0</v>
      </c>
      <c r="D30" s="23">
        <f t="shared" si="0"/>
        <v>662.76523993051785</v>
      </c>
      <c r="E30" s="23">
        <v>134.12370508615129</v>
      </c>
      <c r="F30" s="23">
        <v>1290.9884100757945</v>
      </c>
      <c r="G30" s="23">
        <f t="shared" si="1"/>
        <v>1425.1121151619459</v>
      </c>
      <c r="H30" s="23">
        <f>+SUMIF('Perfil AHBG'!$O:$O,'Comparación Perfiles'!$A30,'Perfil AHBG'!$BZ:$BZ)</f>
        <v>310.58552808431841</v>
      </c>
      <c r="I30" s="23">
        <f>+SUMIF('Perfil AHBG'!$O:$O,'Comparación Perfiles'!$A30,'Perfil AHBG'!$CA:$CA)</f>
        <v>1089.5405926812989</v>
      </c>
      <c r="J30" s="32">
        <f t="shared" si="2"/>
        <v>1400.1261207656173</v>
      </c>
      <c r="K30" s="23"/>
      <c r="L30" s="23"/>
      <c r="M30" s="23"/>
      <c r="N30" s="23"/>
      <c r="O30" s="23"/>
      <c r="P30" s="23"/>
      <c r="Q30" s="23"/>
    </row>
    <row r="31" spans="1:17" s="145" customFormat="1" x14ac:dyDescent="0.15">
      <c r="A31" s="146">
        <v>2044</v>
      </c>
      <c r="B31" s="23">
        <v>662.90466524807289</v>
      </c>
      <c r="C31" s="23">
        <v>0</v>
      </c>
      <c r="D31" s="23">
        <f t="shared" si="0"/>
        <v>662.90466524807289</v>
      </c>
      <c r="E31" s="23">
        <v>76.712500000000006</v>
      </c>
      <c r="F31" s="23">
        <v>403.75</v>
      </c>
      <c r="G31" s="23">
        <f t="shared" si="1"/>
        <v>480.46249999999998</v>
      </c>
      <c r="H31" s="23">
        <f>+SUMIF('Perfil AHBG'!$O:$O,'Comparación Perfiles'!$A31,'Perfil AHBG'!$BZ:$BZ)</f>
        <v>245.19910111919884</v>
      </c>
      <c r="I31" s="23">
        <f>+SUMIF('Perfil AHBG'!$O:$O,'Comparación Perfiles'!$A31,'Perfil AHBG'!$CA:$CA)</f>
        <v>1089.5405926812989</v>
      </c>
      <c r="J31" s="32">
        <f t="shared" si="2"/>
        <v>1334.7396938004977</v>
      </c>
      <c r="K31" s="23"/>
      <c r="L31" s="23"/>
      <c r="M31" s="23"/>
      <c r="N31" s="23"/>
      <c r="O31" s="23"/>
      <c r="P31" s="23"/>
      <c r="Q31" s="23"/>
    </row>
    <row r="32" spans="1:17" s="145" customFormat="1" x14ac:dyDescent="0.15">
      <c r="A32" s="146">
        <v>2045</v>
      </c>
      <c r="B32" s="23">
        <v>662.76523993051785</v>
      </c>
      <c r="C32" s="23">
        <v>0</v>
      </c>
      <c r="D32" s="23">
        <f t="shared" si="0"/>
        <v>662.76523993051785</v>
      </c>
      <c r="E32" s="23">
        <v>57.534374999999997</v>
      </c>
      <c r="F32" s="23">
        <v>403.75</v>
      </c>
      <c r="G32" s="23">
        <f t="shared" si="1"/>
        <v>461.28437500000001</v>
      </c>
      <c r="H32" s="23">
        <f>+SUMIF('Perfil AHBG'!$O:$O,'Comparación Perfiles'!$A32,'Perfil AHBG'!$BZ:$BZ)</f>
        <v>179.81267415407928</v>
      </c>
      <c r="I32" s="23">
        <f>+SUMIF('Perfil AHBG'!$O:$O,'Comparación Perfiles'!$A32,'Perfil AHBG'!$CA:$CA)</f>
        <v>1089.5405926812989</v>
      </c>
      <c r="J32" s="32">
        <f t="shared" si="2"/>
        <v>1269.3532668353782</v>
      </c>
      <c r="K32" s="23"/>
      <c r="L32" s="23"/>
      <c r="M32" s="23"/>
      <c r="N32" s="23"/>
      <c r="O32" s="23"/>
      <c r="P32" s="23"/>
      <c r="Q32" s="23"/>
    </row>
    <row r="33" spans="1:17" s="145" customFormat="1" x14ac:dyDescent="0.15">
      <c r="A33" s="146">
        <v>2046</v>
      </c>
      <c r="B33" s="23">
        <v>557.92148993051785</v>
      </c>
      <c r="C33" s="23">
        <v>2750</v>
      </c>
      <c r="D33" s="23">
        <f t="shared" si="0"/>
        <v>3307.921489930518</v>
      </c>
      <c r="E33" s="23">
        <v>38.356250000000003</v>
      </c>
      <c r="F33" s="23">
        <v>403.75</v>
      </c>
      <c r="G33" s="23">
        <f t="shared" si="1"/>
        <v>442.10624999999999</v>
      </c>
      <c r="H33" s="23">
        <f>+SUMIF('Perfil AHBG'!$O:$O,'Comparación Perfiles'!$A33,'Perfil AHBG'!$BZ:$BZ)</f>
        <v>114.42624718895971</v>
      </c>
      <c r="I33" s="23">
        <f>+SUMIF('Perfil AHBG'!$O:$O,'Comparación Perfiles'!$A33,'Perfil AHBG'!$CA:$CA)</f>
        <v>1089.5405926812989</v>
      </c>
      <c r="J33" s="32">
        <f t="shared" si="2"/>
        <v>1203.9668398702586</v>
      </c>
      <c r="K33" s="23"/>
      <c r="L33" s="23"/>
      <c r="M33" s="23"/>
      <c r="N33" s="23"/>
      <c r="O33" s="23"/>
      <c r="P33" s="23"/>
      <c r="Q33" s="23"/>
    </row>
    <row r="34" spans="1:17" s="145" customFormat="1" x14ac:dyDescent="0.15">
      <c r="A34" s="146">
        <v>2047</v>
      </c>
      <c r="B34" s="23">
        <v>453.07773993051785</v>
      </c>
      <c r="C34" s="23">
        <v>814.24383888828572</v>
      </c>
      <c r="D34" s="23">
        <f t="shared" si="0"/>
        <v>1267.3215788188036</v>
      </c>
      <c r="E34" s="23">
        <v>19.178125000000001</v>
      </c>
      <c r="F34" s="23">
        <v>403.75</v>
      </c>
      <c r="G34" s="23">
        <f t="shared" si="1"/>
        <v>422.92812500000002</v>
      </c>
      <c r="H34" s="23">
        <f>+SUMIF('Perfil AHBG'!$O:$O,'Comparación Perfiles'!$A34,'Perfil AHBG'!$BZ:$BZ)</f>
        <v>49.039820223840124</v>
      </c>
      <c r="I34" s="23">
        <f>+SUMIF('Perfil AHBG'!$O:$O,'Comparación Perfiles'!$A34,'Perfil AHBG'!$CA:$CA)</f>
        <v>1089.5405926812989</v>
      </c>
      <c r="J34" s="32">
        <f t="shared" si="2"/>
        <v>1138.5804129051389</v>
      </c>
      <c r="K34" s="23"/>
      <c r="L34" s="23"/>
      <c r="M34" s="23"/>
      <c r="N34" s="23"/>
      <c r="O34" s="23"/>
      <c r="P34" s="23"/>
      <c r="Q34" s="23"/>
    </row>
    <row r="35" spans="1:17" s="145" customFormat="1" x14ac:dyDescent="0.15">
      <c r="A35" s="146">
        <v>2048</v>
      </c>
      <c r="B35" s="23">
        <v>299.0625</v>
      </c>
      <c r="C35" s="23">
        <v>3000</v>
      </c>
      <c r="D35" s="23">
        <f t="shared" si="0"/>
        <v>3299.0625</v>
      </c>
      <c r="E35" s="23"/>
      <c r="F35" s="23"/>
      <c r="G35" s="23"/>
      <c r="H35" s="23"/>
      <c r="I35" s="23"/>
      <c r="J35" s="32"/>
      <c r="K35" s="23"/>
      <c r="L35" s="23"/>
      <c r="M35" s="23"/>
      <c r="N35" s="23"/>
      <c r="O35" s="23"/>
      <c r="P35" s="23"/>
      <c r="Q35" s="23"/>
    </row>
    <row r="36" spans="1:17" s="145" customFormat="1" x14ac:dyDescent="0.15">
      <c r="A36" s="147" t="s">
        <v>120</v>
      </c>
      <c r="B36" s="25">
        <v>13421.71875</v>
      </c>
      <c r="C36" s="25">
        <v>2750</v>
      </c>
      <c r="D36" s="25">
        <f t="shared" si="0"/>
        <v>16171.71875</v>
      </c>
      <c r="E36" s="25"/>
      <c r="F36" s="25"/>
      <c r="G36" s="25"/>
      <c r="H36" s="25"/>
      <c r="I36" s="25"/>
      <c r="J36" s="33"/>
      <c r="K36" s="25"/>
      <c r="L36" s="25"/>
      <c r="M36" s="25"/>
      <c r="N36" s="25"/>
      <c r="O36" s="25"/>
      <c r="P36" s="25"/>
      <c r="Q36" s="25"/>
    </row>
    <row r="37" spans="1:17" s="145" customFormat="1" x14ac:dyDescent="0.15"/>
    <row r="38" spans="1:17" s="145" customFormat="1" x14ac:dyDescent="0.15">
      <c r="A38" s="145" t="s">
        <v>146</v>
      </c>
    </row>
    <row r="39" spans="1:17" x14ac:dyDescent="0.15">
      <c r="A39" s="22" t="s">
        <v>157</v>
      </c>
    </row>
  </sheetData>
  <mergeCells count="8">
    <mergeCell ref="A4:A6"/>
    <mergeCell ref="K5:L5"/>
    <mergeCell ref="M5:N5"/>
    <mergeCell ref="O5:Q5"/>
    <mergeCell ref="B4:D5"/>
    <mergeCell ref="E4:G5"/>
    <mergeCell ref="H4:J5"/>
    <mergeCell ref="K4:Q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86EF7-EAB3-44C3-9EF0-FE643EB4B4FC}">
  <dimension ref="A1:J26"/>
  <sheetViews>
    <sheetView showGridLines="0" workbookViewId="0"/>
  </sheetViews>
  <sheetFormatPr baseColWidth="10" defaultColWidth="11.42578125" defaultRowHeight="11.25" x14ac:dyDescent="0.25"/>
  <cols>
    <col min="1" max="1" width="24.5703125" style="96" customWidth="1"/>
    <col min="2" max="2" width="11.28515625" style="101" customWidth="1"/>
    <col min="3" max="5" width="12.28515625" style="11" customWidth="1"/>
    <col min="6" max="6" width="11.28515625" style="96" customWidth="1"/>
    <col min="7" max="7" width="14.5703125" style="96" bestFit="1" customWidth="1"/>
    <col min="8" max="8" width="11.7109375" style="96" bestFit="1" customWidth="1"/>
    <col min="9" max="9" width="12.7109375" style="96" customWidth="1"/>
    <col min="10" max="10" width="11.42578125" style="96"/>
    <col min="11" max="11" width="11.7109375" style="96" bestFit="1" customWidth="1"/>
    <col min="12" max="16384" width="11.42578125" style="96"/>
  </cols>
  <sheetData>
    <row r="1" spans="1:10" ht="22.5" x14ac:dyDescent="0.25">
      <c r="A1" s="345" t="s">
        <v>140</v>
      </c>
      <c r="B1" s="11"/>
      <c r="G1" s="97" t="s">
        <v>141</v>
      </c>
      <c r="H1" s="346">
        <v>43966</v>
      </c>
    </row>
    <row r="2" spans="1:10" x14ac:dyDescent="0.25">
      <c r="A2" s="1" t="s">
        <v>139</v>
      </c>
      <c r="B2" s="11"/>
    </row>
    <row r="3" spans="1:10" x14ac:dyDescent="0.25">
      <c r="B3" s="11"/>
    </row>
    <row r="4" spans="1:10" ht="48" x14ac:dyDescent="0.25">
      <c r="A4" s="140" t="s">
        <v>69</v>
      </c>
      <c r="B4" s="140" t="s">
        <v>1</v>
      </c>
      <c r="C4" s="140" t="s">
        <v>78</v>
      </c>
      <c r="D4" s="140" t="s">
        <v>114</v>
      </c>
      <c r="E4" s="140" t="s">
        <v>115</v>
      </c>
      <c r="F4" s="140" t="s">
        <v>116</v>
      </c>
      <c r="G4" s="140" t="s">
        <v>117</v>
      </c>
      <c r="H4" s="140" t="s">
        <v>118</v>
      </c>
      <c r="I4" s="140" t="s">
        <v>119</v>
      </c>
    </row>
    <row r="5" spans="1:10" x14ac:dyDescent="0.15">
      <c r="A5" s="24" t="s">
        <v>9</v>
      </c>
      <c r="B5" s="24">
        <v>1750</v>
      </c>
      <c r="C5" s="151">
        <v>4.6249999999999999E-2</v>
      </c>
      <c r="D5" s="152">
        <v>43841</v>
      </c>
      <c r="E5" s="153">
        <f>+DAYS360(D5,$H$1)</f>
        <v>124</v>
      </c>
      <c r="F5" s="152" t="s">
        <v>25</v>
      </c>
      <c r="G5" s="151">
        <f t="shared" ref="G5:G15" si="0">+DAYS360(D5,$H$1)*(C5/2)/180</f>
        <v>1.5930555555555555E-2</v>
      </c>
      <c r="H5" s="154">
        <f t="shared" ref="H5:H25" si="1">+B5*G5</f>
        <v>27.878472222222221</v>
      </c>
      <c r="I5" s="154">
        <f>+H5</f>
        <v>27.878472222222221</v>
      </c>
      <c r="J5" s="98"/>
    </row>
    <row r="6" spans="1:10" x14ac:dyDescent="0.15">
      <c r="A6" s="24" t="s">
        <v>8</v>
      </c>
      <c r="B6" s="24">
        <v>3250</v>
      </c>
      <c r="C6" s="151">
        <v>5.6250000000000001E-2</v>
      </c>
      <c r="D6" s="152">
        <v>43856</v>
      </c>
      <c r="E6" s="153">
        <f t="shared" ref="E6:E25" si="2">+DAYS360(D6,$H$1)</f>
        <v>109</v>
      </c>
      <c r="F6" s="152" t="s">
        <v>25</v>
      </c>
      <c r="G6" s="151">
        <f t="shared" si="0"/>
        <v>1.7031250000000001E-2</v>
      </c>
      <c r="H6" s="154">
        <f t="shared" si="1"/>
        <v>55.351562500000007</v>
      </c>
      <c r="I6" s="154">
        <f t="shared" ref="I6:I15" si="3">+H6</f>
        <v>55.351562500000007</v>
      </c>
      <c r="J6" s="99"/>
    </row>
    <row r="7" spans="1:10" x14ac:dyDescent="0.15">
      <c r="A7" s="24" t="s">
        <v>70</v>
      </c>
      <c r="B7" s="24">
        <v>4250</v>
      </c>
      <c r="C7" s="151">
        <v>5.8749999999999997E-2</v>
      </c>
      <c r="D7" s="152">
        <v>43841</v>
      </c>
      <c r="E7" s="153">
        <f t="shared" si="2"/>
        <v>124</v>
      </c>
      <c r="F7" s="152" t="s">
        <v>25</v>
      </c>
      <c r="G7" s="151">
        <f t="shared" si="0"/>
        <v>2.0236111111111107E-2</v>
      </c>
      <c r="H7" s="154">
        <f t="shared" si="1"/>
        <v>86.0034722222222</v>
      </c>
      <c r="I7" s="154">
        <f t="shared" si="3"/>
        <v>86.0034722222222</v>
      </c>
      <c r="J7" s="100"/>
    </row>
    <row r="8" spans="1:10" x14ac:dyDescent="0.15">
      <c r="A8" s="24" t="s">
        <v>71</v>
      </c>
      <c r="B8" s="24">
        <v>1000</v>
      </c>
      <c r="C8" s="151">
        <v>6.6250000000000003E-2</v>
      </c>
      <c r="D8" s="152">
        <v>43836</v>
      </c>
      <c r="E8" s="153">
        <f t="shared" si="2"/>
        <v>129</v>
      </c>
      <c r="F8" s="152" t="s">
        <v>25</v>
      </c>
      <c r="G8" s="151">
        <f t="shared" si="0"/>
        <v>2.3739583333333335E-2</v>
      </c>
      <c r="H8" s="154">
        <f t="shared" si="1"/>
        <v>23.739583333333336</v>
      </c>
      <c r="I8" s="154">
        <f t="shared" si="3"/>
        <v>23.739583333333336</v>
      </c>
    </row>
    <row r="9" spans="1:10" x14ac:dyDescent="0.15">
      <c r="A9" s="24" t="s">
        <v>18</v>
      </c>
      <c r="B9" s="24">
        <v>3000</v>
      </c>
      <c r="C9" s="151">
        <v>6.8750000000000006E-2</v>
      </c>
      <c r="D9" s="152">
        <v>43841</v>
      </c>
      <c r="E9" s="153">
        <f t="shared" si="2"/>
        <v>124</v>
      </c>
      <c r="F9" s="152" t="s">
        <v>25</v>
      </c>
      <c r="G9" s="151">
        <f t="shared" si="0"/>
        <v>2.3680555555555555E-2</v>
      </c>
      <c r="H9" s="154">
        <f t="shared" si="1"/>
        <v>71.041666666666671</v>
      </c>
      <c r="I9" s="154">
        <f t="shared" si="3"/>
        <v>71.041666666666671</v>
      </c>
    </row>
    <row r="10" spans="1:10" x14ac:dyDescent="0.15">
      <c r="A10" s="24" t="s">
        <v>6</v>
      </c>
      <c r="B10" s="24">
        <v>4500</v>
      </c>
      <c r="C10" s="151">
        <v>6.8750000000000006E-2</v>
      </c>
      <c r="D10" s="152">
        <v>43760</v>
      </c>
      <c r="E10" s="153">
        <f t="shared" si="2"/>
        <v>203</v>
      </c>
      <c r="F10" s="152" t="s">
        <v>25</v>
      </c>
      <c r="G10" s="151">
        <f t="shared" si="0"/>
        <v>3.8767361111111114E-2</v>
      </c>
      <c r="H10" s="154">
        <f t="shared" si="1"/>
        <v>174.453125</v>
      </c>
      <c r="I10" s="154">
        <f t="shared" si="3"/>
        <v>174.453125</v>
      </c>
    </row>
    <row r="11" spans="1:10" x14ac:dyDescent="0.15">
      <c r="A11" s="24" t="s">
        <v>13</v>
      </c>
      <c r="B11" s="24">
        <v>3750</v>
      </c>
      <c r="C11" s="151">
        <v>6.8750000000000006E-2</v>
      </c>
      <c r="D11" s="152">
        <v>43856</v>
      </c>
      <c r="E11" s="153">
        <f t="shared" si="2"/>
        <v>109</v>
      </c>
      <c r="F11" s="152" t="s">
        <v>25</v>
      </c>
      <c r="G11" s="151">
        <f t="shared" si="0"/>
        <v>2.0815972222222222E-2</v>
      </c>
      <c r="H11" s="154">
        <f t="shared" si="1"/>
        <v>78.059895833333329</v>
      </c>
      <c r="I11" s="154">
        <f t="shared" si="3"/>
        <v>78.059895833333329</v>
      </c>
    </row>
    <row r="12" spans="1:10" x14ac:dyDescent="0.15">
      <c r="A12" s="24" t="s">
        <v>15</v>
      </c>
      <c r="B12" s="24">
        <v>1750</v>
      </c>
      <c r="C12" s="151">
        <v>7.1249999999999994E-2</v>
      </c>
      <c r="D12" s="152">
        <v>43836</v>
      </c>
      <c r="E12" s="153">
        <f t="shared" si="2"/>
        <v>129</v>
      </c>
      <c r="F12" s="152" t="s">
        <v>25</v>
      </c>
      <c r="G12" s="151">
        <f t="shared" si="0"/>
        <v>2.5531249999999995E-2</v>
      </c>
      <c r="H12" s="154">
        <f t="shared" si="1"/>
        <v>44.679687499999993</v>
      </c>
      <c r="I12" s="154">
        <f t="shared" si="3"/>
        <v>44.679687499999993</v>
      </c>
    </row>
    <row r="13" spans="1:10" x14ac:dyDescent="0.15">
      <c r="A13" s="24" t="s">
        <v>19</v>
      </c>
      <c r="B13" s="24">
        <v>2750</v>
      </c>
      <c r="C13" s="151">
        <v>7.1249999999999994E-2</v>
      </c>
      <c r="D13" s="152">
        <v>43827</v>
      </c>
      <c r="E13" s="153">
        <f t="shared" si="2"/>
        <v>137</v>
      </c>
      <c r="F13" s="152" t="s">
        <v>25</v>
      </c>
      <c r="G13" s="151">
        <f t="shared" si="0"/>
        <v>2.7114583333333331E-2</v>
      </c>
      <c r="H13" s="154">
        <f t="shared" si="1"/>
        <v>74.565104166666657</v>
      </c>
      <c r="I13" s="154">
        <f t="shared" si="3"/>
        <v>74.565104166666657</v>
      </c>
    </row>
    <row r="14" spans="1:10" x14ac:dyDescent="0.15">
      <c r="A14" s="24" t="s">
        <v>11</v>
      </c>
      <c r="B14" s="24">
        <v>6500</v>
      </c>
      <c r="C14" s="151">
        <v>7.4999999999999997E-2</v>
      </c>
      <c r="D14" s="152">
        <v>43760</v>
      </c>
      <c r="E14" s="153">
        <f t="shared" si="2"/>
        <v>203</v>
      </c>
      <c r="F14" s="152" t="s">
        <v>25</v>
      </c>
      <c r="G14" s="151">
        <f t="shared" si="0"/>
        <v>4.2291666666666665E-2</v>
      </c>
      <c r="H14" s="154">
        <f t="shared" si="1"/>
        <v>274.89583333333331</v>
      </c>
      <c r="I14" s="154">
        <f t="shared" si="3"/>
        <v>274.89583333333331</v>
      </c>
    </row>
    <row r="15" spans="1:10" x14ac:dyDescent="0.15">
      <c r="A15" s="24" t="s">
        <v>16</v>
      </c>
      <c r="B15" s="24">
        <v>2750</v>
      </c>
      <c r="C15" s="151">
        <v>7.6249999999999998E-2</v>
      </c>
      <c r="D15" s="152">
        <v>43760</v>
      </c>
      <c r="E15" s="153">
        <f t="shared" si="2"/>
        <v>203</v>
      </c>
      <c r="F15" s="152" t="s">
        <v>25</v>
      </c>
      <c r="G15" s="151">
        <f t="shared" si="0"/>
        <v>4.2996527777777779E-2</v>
      </c>
      <c r="H15" s="154">
        <f t="shared" si="1"/>
        <v>118.2404513888889</v>
      </c>
      <c r="I15" s="154">
        <f t="shared" si="3"/>
        <v>118.2404513888889</v>
      </c>
    </row>
    <row r="16" spans="1:10" x14ac:dyDescent="0.15">
      <c r="A16" s="24" t="s">
        <v>10</v>
      </c>
      <c r="B16" s="24">
        <v>999.99999999999932</v>
      </c>
      <c r="C16" s="151">
        <v>3.3750000000000002E-2</v>
      </c>
      <c r="D16" s="152">
        <v>43845</v>
      </c>
      <c r="E16" s="153">
        <f t="shared" si="2"/>
        <v>120</v>
      </c>
      <c r="F16" s="152" t="s">
        <v>26</v>
      </c>
      <c r="G16" s="151">
        <f t="shared" ref="G16:G21" si="4">+DAYS360(D16,$H$1)*C16/360</f>
        <v>1.1250000000000001E-2</v>
      </c>
      <c r="H16" s="154">
        <f t="shared" si="1"/>
        <v>11.249999999999993</v>
      </c>
      <c r="I16" s="154">
        <f>+H16/0.9211</f>
        <v>12.213657583324277</v>
      </c>
    </row>
    <row r="17" spans="1:9" x14ac:dyDescent="0.15">
      <c r="A17" s="24" t="s">
        <v>7</v>
      </c>
      <c r="B17" s="24">
        <v>1249.9999999999991</v>
      </c>
      <c r="C17" s="151">
        <v>3.875E-2</v>
      </c>
      <c r="D17" s="152">
        <v>43845</v>
      </c>
      <c r="E17" s="153">
        <f t="shared" si="2"/>
        <v>120</v>
      </c>
      <c r="F17" s="152" t="s">
        <v>26</v>
      </c>
      <c r="G17" s="151">
        <f t="shared" si="4"/>
        <v>1.2916666666666668E-2</v>
      </c>
      <c r="H17" s="154">
        <f t="shared" si="1"/>
        <v>16.145833333333325</v>
      </c>
      <c r="I17" s="154">
        <f t="shared" ref="I17:I24" si="5">+H17/0.9211</f>
        <v>17.528860420511698</v>
      </c>
    </row>
    <row r="18" spans="1:9" x14ac:dyDescent="0.15">
      <c r="A18" s="24" t="s">
        <v>12</v>
      </c>
      <c r="B18" s="24">
        <v>1249.9999999999991</v>
      </c>
      <c r="C18" s="151">
        <v>0.05</v>
      </c>
      <c r="D18" s="152">
        <v>43845</v>
      </c>
      <c r="E18" s="153">
        <f t="shared" si="2"/>
        <v>120</v>
      </c>
      <c r="F18" s="152" t="s">
        <v>26</v>
      </c>
      <c r="G18" s="151">
        <f t="shared" si="4"/>
        <v>1.6666666666666666E-2</v>
      </c>
      <c r="H18" s="154">
        <f t="shared" si="1"/>
        <v>20.833333333333318</v>
      </c>
      <c r="I18" s="154">
        <f t="shared" si="5"/>
        <v>22.617884413563477</v>
      </c>
    </row>
    <row r="19" spans="1:9" x14ac:dyDescent="0.15">
      <c r="A19" s="24" t="s">
        <v>14</v>
      </c>
      <c r="B19" s="24">
        <v>999.99999999999932</v>
      </c>
      <c r="C19" s="151">
        <v>5.2499999999999998E-2</v>
      </c>
      <c r="D19" s="152">
        <v>43845</v>
      </c>
      <c r="E19" s="153">
        <f t="shared" si="2"/>
        <v>120</v>
      </c>
      <c r="F19" s="152" t="s">
        <v>26</v>
      </c>
      <c r="G19" s="151">
        <f t="shared" si="4"/>
        <v>1.7499999999999998E-2</v>
      </c>
      <c r="H19" s="154">
        <f t="shared" si="1"/>
        <v>17.499999999999986</v>
      </c>
      <c r="I19" s="154">
        <f t="shared" si="5"/>
        <v>18.999022907393318</v>
      </c>
    </row>
    <row r="20" spans="1:9" x14ac:dyDescent="0.15">
      <c r="A20" s="24" t="s">
        <v>17</v>
      </c>
      <c r="B20" s="24">
        <v>749.99999999999943</v>
      </c>
      <c r="C20" s="151">
        <v>6.25E-2</v>
      </c>
      <c r="D20" s="152">
        <v>43778</v>
      </c>
      <c r="E20" s="153">
        <f t="shared" si="2"/>
        <v>186</v>
      </c>
      <c r="F20" s="152" t="s">
        <v>26</v>
      </c>
      <c r="G20" s="151">
        <f t="shared" si="4"/>
        <v>3.229166666666667E-2</v>
      </c>
      <c r="H20" s="154">
        <f t="shared" si="1"/>
        <v>24.218749999999986</v>
      </c>
      <c r="I20" s="154">
        <f t="shared" si="5"/>
        <v>26.293290630767544</v>
      </c>
    </row>
    <row r="21" spans="1:9" x14ac:dyDescent="0.15">
      <c r="A21" s="24" t="s">
        <v>4</v>
      </c>
      <c r="B21" s="24">
        <v>400</v>
      </c>
      <c r="C21" s="151">
        <v>3.3750000000000002E-2</v>
      </c>
      <c r="D21" s="152">
        <v>43750</v>
      </c>
      <c r="E21" s="153">
        <f t="shared" si="2"/>
        <v>213</v>
      </c>
      <c r="F21" s="152" t="s">
        <v>26</v>
      </c>
      <c r="G21" s="151">
        <f t="shared" si="4"/>
        <v>1.996875E-2</v>
      </c>
      <c r="H21" s="154">
        <f t="shared" si="1"/>
        <v>7.9874999999999998</v>
      </c>
      <c r="I21" s="154">
        <f>+H21/0.9695</f>
        <v>8.2387828777720475</v>
      </c>
    </row>
    <row r="22" spans="1:9" x14ac:dyDescent="0.15">
      <c r="A22" s="24" t="s">
        <v>60</v>
      </c>
      <c r="B22" s="24">
        <v>5776.2840187699994</v>
      </c>
      <c r="C22" s="151">
        <v>7.8200000000000006E-2</v>
      </c>
      <c r="D22" s="152">
        <v>43830</v>
      </c>
      <c r="E22" s="153">
        <f t="shared" si="2"/>
        <v>135</v>
      </c>
      <c r="F22" s="152" t="s">
        <v>25</v>
      </c>
      <c r="G22" s="151">
        <f>+DAYS360(D22,$H$1)*(C22/2)/180</f>
        <v>2.9325E-2</v>
      </c>
      <c r="H22" s="154">
        <f t="shared" si="1"/>
        <v>169.38952885043022</v>
      </c>
      <c r="I22" s="154">
        <f t="shared" si="5"/>
        <v>183.89917365153644</v>
      </c>
    </row>
    <row r="23" spans="1:9" x14ac:dyDescent="0.15">
      <c r="A23" s="24" t="s">
        <v>58</v>
      </c>
      <c r="B23" s="24">
        <v>5565.2917364500008</v>
      </c>
      <c r="C23" s="151">
        <v>8.2799999999999999E-2</v>
      </c>
      <c r="D23" s="152">
        <v>43830</v>
      </c>
      <c r="E23" s="153">
        <f t="shared" si="2"/>
        <v>135</v>
      </c>
      <c r="F23" s="152" t="s">
        <v>25</v>
      </c>
      <c r="G23" s="151">
        <f>+DAYS360(D23,$H$1)*(C23/2)/180</f>
        <v>3.1049999999999998E-2</v>
      </c>
      <c r="H23" s="154">
        <f t="shared" si="1"/>
        <v>172.80230841677252</v>
      </c>
      <c r="I23" s="154">
        <f>+H23</f>
        <v>172.80230841677252</v>
      </c>
    </row>
    <row r="24" spans="1:9" x14ac:dyDescent="0.15">
      <c r="A24" s="24" t="s">
        <v>61</v>
      </c>
      <c r="B24" s="24">
        <v>6473.2230980000004</v>
      </c>
      <c r="C24" s="151">
        <v>3.3799999999999997E-2</v>
      </c>
      <c r="D24" s="152">
        <v>43921</v>
      </c>
      <c r="E24" s="153">
        <f t="shared" si="2"/>
        <v>45</v>
      </c>
      <c r="F24" s="152" t="s">
        <v>25</v>
      </c>
      <c r="G24" s="151">
        <f>+DAYS360(D24,$H$1)*(C24/2)/180</f>
        <v>4.2249999999999996E-3</v>
      </c>
      <c r="H24" s="154">
        <f t="shared" si="1"/>
        <v>27.349367589050001</v>
      </c>
      <c r="I24" s="154">
        <f t="shared" si="5"/>
        <v>29.692072075833241</v>
      </c>
    </row>
    <row r="25" spans="1:9" x14ac:dyDescent="0.15">
      <c r="A25" s="155" t="s">
        <v>59</v>
      </c>
      <c r="B25" s="155">
        <v>5393.6283739999999</v>
      </c>
      <c r="C25" s="156">
        <v>3.7499999999999999E-2</v>
      </c>
      <c r="D25" s="157">
        <v>43921</v>
      </c>
      <c r="E25" s="158">
        <f t="shared" si="2"/>
        <v>45</v>
      </c>
      <c r="F25" s="157" t="s">
        <v>25</v>
      </c>
      <c r="G25" s="156">
        <f>+DAYS360(D25,$H$1)*(C25/2)/180</f>
        <v>4.6874999999999998E-3</v>
      </c>
      <c r="H25" s="159">
        <f t="shared" si="1"/>
        <v>25.282633003125</v>
      </c>
      <c r="I25" s="159">
        <f>+H25</f>
        <v>25.282633003125</v>
      </c>
    </row>
    <row r="26" spans="1:9" s="166" customFormat="1" x14ac:dyDescent="0.25">
      <c r="B26" s="167"/>
      <c r="C26" s="168"/>
      <c r="D26" s="168"/>
      <c r="E26" s="168"/>
      <c r="H26" s="168" t="s">
        <v>44</v>
      </c>
      <c r="I26" s="169">
        <f>+SUM(I5:I25)</f>
        <v>1546.4765401472664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706B4-7A70-4506-80A2-7390B22DC773}">
  <sheetPr>
    <tabColor theme="0" tint="-0.249977111117893"/>
  </sheetPr>
  <dimension ref="A1:BY81"/>
  <sheetViews>
    <sheetView showGridLines="0" zoomScaleNormal="100" workbookViewId="0"/>
  </sheetViews>
  <sheetFormatPr baseColWidth="10" defaultColWidth="11.42578125" defaultRowHeight="11.25" x14ac:dyDescent="0.25"/>
  <cols>
    <col min="1" max="1" width="28.42578125" style="1" customWidth="1"/>
    <col min="2" max="2" width="11.85546875" style="1" bestFit="1" customWidth="1"/>
    <col min="3" max="6" width="11.85546875" style="1" customWidth="1"/>
    <col min="7" max="8" width="11.85546875" style="1" bestFit="1" customWidth="1"/>
    <col min="9" max="10" width="11.85546875" style="1" customWidth="1"/>
    <col min="11" max="13" width="11.85546875" style="1" bestFit="1" customWidth="1"/>
    <col min="14" max="14" width="11.85546875" style="134" customWidth="1"/>
    <col min="15" max="15" width="6.42578125" style="13" bestFit="1" customWidth="1"/>
    <col min="16" max="16" width="12.42578125" style="13" bestFit="1" customWidth="1"/>
    <col min="17" max="17" width="10.140625" style="13" bestFit="1" customWidth="1"/>
    <col min="18" max="18" width="9.5703125" style="13" bestFit="1" customWidth="1"/>
    <col min="19" max="19" width="10.28515625" style="12" bestFit="1" customWidth="1"/>
    <col min="20" max="23" width="10" style="12" customWidth="1"/>
    <col min="24" max="24" width="12.28515625" style="12" bestFit="1" customWidth="1"/>
    <col min="25" max="68" width="10" style="12" customWidth="1"/>
    <col min="69" max="77" width="11.42578125" style="13"/>
    <col min="78" max="16384" width="11.42578125" style="1"/>
  </cols>
  <sheetData>
    <row r="1" spans="1:77" ht="15.75" customHeight="1" x14ac:dyDescent="0.2">
      <c r="A1" s="35" t="s">
        <v>149</v>
      </c>
      <c r="P1" s="2" t="s">
        <v>21</v>
      </c>
      <c r="Q1" s="3">
        <v>12</v>
      </c>
      <c r="R1" s="4">
        <v>1</v>
      </c>
      <c r="S1" s="40"/>
      <c r="T1" s="106" t="s">
        <v>72</v>
      </c>
      <c r="U1" s="107">
        <v>43942</v>
      </c>
    </row>
    <row r="2" spans="1:77" ht="15.75" customHeight="1" x14ac:dyDescent="0.25">
      <c r="A2" s="13" t="s">
        <v>56</v>
      </c>
      <c r="P2" s="6" t="s">
        <v>23</v>
      </c>
      <c r="Q2" s="1">
        <v>4</v>
      </c>
      <c r="R2" s="7">
        <v>3</v>
      </c>
      <c r="S2" s="40"/>
      <c r="T2" s="108" t="s">
        <v>3</v>
      </c>
      <c r="U2" s="109">
        <v>0.92110000000000003</v>
      </c>
    </row>
    <row r="3" spans="1:77" ht="15.75" customHeight="1" x14ac:dyDescent="0.25">
      <c r="A3" s="13" t="s">
        <v>24</v>
      </c>
      <c r="P3" s="6" t="s">
        <v>25</v>
      </c>
      <c r="Q3" s="1">
        <v>2</v>
      </c>
      <c r="R3" s="7">
        <v>6</v>
      </c>
      <c r="S3" s="40"/>
      <c r="T3" s="110" t="s">
        <v>5</v>
      </c>
      <c r="U3" s="111">
        <v>0.96950000000000003</v>
      </c>
    </row>
    <row r="4" spans="1:77" ht="15.75" customHeight="1" x14ac:dyDescent="0.25">
      <c r="P4" s="8" t="s">
        <v>26</v>
      </c>
      <c r="Q4" s="9">
        <v>1</v>
      </c>
      <c r="R4" s="10">
        <v>12</v>
      </c>
      <c r="S4" s="40"/>
      <c r="T4" s="13"/>
      <c r="U4" s="13"/>
    </row>
    <row r="5" spans="1:77" ht="15" customHeight="1" x14ac:dyDescent="0.25">
      <c r="A5" s="324" t="s">
        <v>22</v>
      </c>
      <c r="B5" s="325">
        <v>0.1</v>
      </c>
    </row>
    <row r="6" spans="1:77" s="11" customFormat="1" ht="21" customHeight="1" x14ac:dyDescent="0.25">
      <c r="A6" s="122" t="s">
        <v>55</v>
      </c>
      <c r="B6" s="15" t="s">
        <v>73</v>
      </c>
      <c r="C6" s="15" t="s">
        <v>74</v>
      </c>
      <c r="D6" s="15" t="s">
        <v>45</v>
      </c>
      <c r="E6" s="15" t="s">
        <v>46</v>
      </c>
      <c r="F6" s="15" t="s">
        <v>47</v>
      </c>
      <c r="G6" s="15" t="s">
        <v>48</v>
      </c>
      <c r="H6" s="15" t="s">
        <v>49</v>
      </c>
      <c r="I6" s="15" t="s">
        <v>50</v>
      </c>
      <c r="J6" s="15" t="s">
        <v>51</v>
      </c>
      <c r="K6" s="15" t="s">
        <v>52</v>
      </c>
      <c r="L6" s="15" t="s">
        <v>53</v>
      </c>
      <c r="M6" s="15" t="s">
        <v>54</v>
      </c>
      <c r="N6" s="191"/>
      <c r="O6" s="208"/>
      <c r="P6" s="208"/>
      <c r="Q6" s="253" t="s">
        <v>75</v>
      </c>
      <c r="R6" s="254">
        <f>+B14</f>
        <v>44515</v>
      </c>
      <c r="S6" s="255">
        <f>+R6-Q11</f>
        <v>0</v>
      </c>
      <c r="T6" s="208"/>
      <c r="U6" s="208"/>
      <c r="V6" s="208"/>
      <c r="W6" s="254">
        <f>+C14</f>
        <v>44515</v>
      </c>
      <c r="X6" s="255">
        <f>+W6-V11</f>
        <v>0</v>
      </c>
      <c r="Y6" s="208"/>
      <c r="Z6" s="208"/>
      <c r="AA6" s="253"/>
      <c r="AB6" s="254">
        <f>+D14</f>
        <v>44515</v>
      </c>
      <c r="AC6" s="255">
        <f>+AB6-AA11</f>
        <v>0</v>
      </c>
      <c r="AD6" s="208"/>
      <c r="AE6" s="208"/>
      <c r="AF6" s="208"/>
      <c r="AG6" s="254">
        <f>+E14</f>
        <v>44515</v>
      </c>
      <c r="AH6" s="255">
        <f>+AG6-AF11</f>
        <v>0</v>
      </c>
      <c r="AI6" s="208"/>
      <c r="AJ6" s="208"/>
      <c r="AK6" s="253"/>
      <c r="AL6" s="254">
        <f>+F14</f>
        <v>44515</v>
      </c>
      <c r="AM6" s="255">
        <f>+AL6-AK11</f>
        <v>0</v>
      </c>
      <c r="AN6" s="208"/>
      <c r="AO6" s="208"/>
      <c r="AP6" s="208"/>
      <c r="AQ6" s="254">
        <f>+G14</f>
        <v>44515</v>
      </c>
      <c r="AR6" s="255">
        <f>+AQ6-AP11</f>
        <v>0</v>
      </c>
      <c r="AS6" s="208"/>
      <c r="AT6" s="208"/>
      <c r="AU6" s="253"/>
      <c r="AV6" s="254">
        <f>+H14</f>
        <v>44515</v>
      </c>
      <c r="AW6" s="255">
        <f>+AV6-AU11</f>
        <v>0</v>
      </c>
      <c r="AX6" s="208"/>
      <c r="AY6" s="208"/>
      <c r="AZ6" s="208"/>
      <c r="BA6" s="254">
        <f>+I14</f>
        <v>44515</v>
      </c>
      <c r="BB6" s="255">
        <f>+BA6-AZ11</f>
        <v>0</v>
      </c>
      <c r="BC6" s="208"/>
      <c r="BD6" s="208"/>
      <c r="BE6" s="253"/>
      <c r="BF6" s="254">
        <f>+J14</f>
        <v>44515</v>
      </c>
      <c r="BG6" s="255">
        <f>+BF6-BE11</f>
        <v>0</v>
      </c>
      <c r="BH6" s="208"/>
      <c r="BI6" s="208"/>
      <c r="BJ6" s="208"/>
      <c r="BK6" s="254">
        <f>+K14</f>
        <v>44515</v>
      </c>
      <c r="BL6" s="255">
        <f>+BK6-BJ11</f>
        <v>0</v>
      </c>
      <c r="BM6" s="208"/>
      <c r="BN6" s="208"/>
      <c r="BO6" s="253"/>
      <c r="BP6" s="254">
        <f>+L14</f>
        <v>44515</v>
      </c>
      <c r="BQ6" s="255">
        <f>+BP6-BO11</f>
        <v>0</v>
      </c>
      <c r="BR6" s="208"/>
      <c r="BS6" s="208"/>
      <c r="BT6" s="208"/>
      <c r="BU6" s="254">
        <f>+M14</f>
        <v>44515</v>
      </c>
      <c r="BV6" s="255">
        <f>+BU6-BT11</f>
        <v>0</v>
      </c>
      <c r="BW6" s="208"/>
      <c r="BX6" s="208"/>
      <c r="BY6" s="208"/>
    </row>
    <row r="7" spans="1:77" ht="13.5" customHeight="1" x14ac:dyDescent="0.25">
      <c r="A7" s="113" t="s">
        <v>27</v>
      </c>
      <c r="B7" s="14">
        <v>43966</v>
      </c>
      <c r="C7" s="124">
        <f>+B7</f>
        <v>43966</v>
      </c>
      <c r="D7" s="124">
        <v>43966</v>
      </c>
      <c r="E7" s="124">
        <f>+D7</f>
        <v>43966</v>
      </c>
      <c r="F7" s="124">
        <f t="shared" ref="F7:M7" si="0">+E7</f>
        <v>43966</v>
      </c>
      <c r="G7" s="124">
        <f t="shared" si="0"/>
        <v>43966</v>
      </c>
      <c r="H7" s="124">
        <f t="shared" si="0"/>
        <v>43966</v>
      </c>
      <c r="I7" s="124">
        <f t="shared" si="0"/>
        <v>43966</v>
      </c>
      <c r="J7" s="124">
        <f t="shared" si="0"/>
        <v>43966</v>
      </c>
      <c r="K7" s="124">
        <f t="shared" si="0"/>
        <v>43966</v>
      </c>
      <c r="L7" s="124">
        <f t="shared" si="0"/>
        <v>43966</v>
      </c>
      <c r="M7" s="124">
        <f t="shared" si="0"/>
        <v>43966</v>
      </c>
      <c r="N7" s="194"/>
      <c r="O7" s="208"/>
      <c r="Q7" s="256" t="s">
        <v>76</v>
      </c>
      <c r="R7" s="257" t="s">
        <v>77</v>
      </c>
      <c r="S7" s="258" t="s">
        <v>78</v>
      </c>
      <c r="V7" s="256" t="s">
        <v>76</v>
      </c>
      <c r="W7" s="257" t="s">
        <v>77</v>
      </c>
      <c r="X7" s="258" t="s">
        <v>78</v>
      </c>
      <c r="AA7" s="256" t="s">
        <v>76</v>
      </c>
      <c r="AB7" s="257" t="s">
        <v>77</v>
      </c>
      <c r="AC7" s="258" t="s">
        <v>78</v>
      </c>
      <c r="AF7" s="256" t="s">
        <v>76</v>
      </c>
      <c r="AG7" s="257" t="s">
        <v>77</v>
      </c>
      <c r="AH7" s="258" t="s">
        <v>78</v>
      </c>
      <c r="AK7" s="256" t="s">
        <v>76</v>
      </c>
      <c r="AL7" s="257" t="s">
        <v>77</v>
      </c>
      <c r="AM7" s="258" t="s">
        <v>78</v>
      </c>
      <c r="AP7" s="256" t="s">
        <v>76</v>
      </c>
      <c r="AQ7" s="257" t="s">
        <v>77</v>
      </c>
      <c r="AR7" s="258" t="s">
        <v>78</v>
      </c>
      <c r="AU7" s="256" t="s">
        <v>76</v>
      </c>
      <c r="AV7" s="257" t="s">
        <v>77</v>
      </c>
      <c r="AW7" s="258" t="s">
        <v>78</v>
      </c>
      <c r="AZ7" s="256" t="s">
        <v>76</v>
      </c>
      <c r="BA7" s="257" t="s">
        <v>77</v>
      </c>
      <c r="BB7" s="258" t="s">
        <v>78</v>
      </c>
      <c r="BE7" s="256" t="s">
        <v>76</v>
      </c>
      <c r="BF7" s="257" t="s">
        <v>77</v>
      </c>
      <c r="BG7" s="258" t="s">
        <v>78</v>
      </c>
      <c r="BJ7" s="256" t="s">
        <v>76</v>
      </c>
      <c r="BK7" s="257" t="s">
        <v>77</v>
      </c>
      <c r="BL7" s="258" t="s">
        <v>78</v>
      </c>
      <c r="BO7" s="256" t="s">
        <v>76</v>
      </c>
      <c r="BP7" s="257" t="s">
        <v>77</v>
      </c>
      <c r="BQ7" s="258" t="s">
        <v>78</v>
      </c>
      <c r="BR7" s="12"/>
      <c r="BS7" s="12"/>
      <c r="BT7" s="256" t="s">
        <v>76</v>
      </c>
      <c r="BU7" s="257" t="s">
        <v>77</v>
      </c>
      <c r="BV7" s="258" t="s">
        <v>78</v>
      </c>
    </row>
    <row r="8" spans="1:77" ht="13.5" customHeight="1" x14ac:dyDescent="0.25">
      <c r="A8" s="113" t="s">
        <v>28</v>
      </c>
      <c r="B8" s="14">
        <v>46706</v>
      </c>
      <c r="C8" s="14">
        <v>46706</v>
      </c>
      <c r="D8" s="14">
        <v>47802</v>
      </c>
      <c r="E8" s="14">
        <v>47802</v>
      </c>
      <c r="F8" s="14">
        <v>49994</v>
      </c>
      <c r="G8" s="14">
        <v>49994</v>
      </c>
      <c r="H8" s="14">
        <v>51089</v>
      </c>
      <c r="I8" s="14">
        <v>51089</v>
      </c>
      <c r="J8" s="14">
        <v>52550</v>
      </c>
      <c r="K8" s="14">
        <v>52550</v>
      </c>
      <c r="L8" s="14">
        <v>54011</v>
      </c>
      <c r="M8" s="14">
        <v>54011</v>
      </c>
      <c r="N8" s="194"/>
      <c r="O8" s="208"/>
      <c r="Q8" s="259">
        <v>43966</v>
      </c>
      <c r="R8" s="203"/>
      <c r="S8" s="260"/>
      <c r="V8" s="259">
        <v>43966</v>
      </c>
      <c r="W8" s="203"/>
      <c r="X8" s="260"/>
      <c r="AA8" s="259">
        <v>43966</v>
      </c>
      <c r="AB8" s="203"/>
      <c r="AC8" s="260"/>
      <c r="AF8" s="259">
        <v>43966</v>
      </c>
      <c r="AG8" s="203"/>
      <c r="AH8" s="260"/>
      <c r="AK8" s="259">
        <v>43966</v>
      </c>
      <c r="AL8" s="203"/>
      <c r="AM8" s="260"/>
      <c r="AP8" s="259">
        <v>43966</v>
      </c>
      <c r="AQ8" s="203"/>
      <c r="AR8" s="260"/>
      <c r="AU8" s="259">
        <v>43966</v>
      </c>
      <c r="AV8" s="203"/>
      <c r="AW8" s="260"/>
      <c r="AZ8" s="259">
        <v>43966</v>
      </c>
      <c r="BA8" s="203"/>
      <c r="BB8" s="260"/>
      <c r="BE8" s="259">
        <v>43966</v>
      </c>
      <c r="BF8" s="203"/>
      <c r="BG8" s="260"/>
      <c r="BJ8" s="259">
        <v>43966</v>
      </c>
      <c r="BK8" s="203"/>
      <c r="BL8" s="260"/>
      <c r="BO8" s="259">
        <v>43966</v>
      </c>
      <c r="BP8" s="203"/>
      <c r="BQ8" s="260"/>
      <c r="BR8" s="12"/>
      <c r="BS8" s="12"/>
      <c r="BT8" s="259">
        <v>43966</v>
      </c>
      <c r="BU8" s="203"/>
      <c r="BV8" s="260"/>
    </row>
    <row r="9" spans="1:77" ht="13.5" customHeight="1" x14ac:dyDescent="0.25">
      <c r="A9" s="113" t="s">
        <v>0</v>
      </c>
      <c r="B9" s="14" t="s">
        <v>2</v>
      </c>
      <c r="C9" s="14" t="s">
        <v>3</v>
      </c>
      <c r="D9" s="14" t="s">
        <v>2</v>
      </c>
      <c r="E9" s="14" t="s">
        <v>3</v>
      </c>
      <c r="F9" s="14" t="s">
        <v>2</v>
      </c>
      <c r="G9" s="14" t="s">
        <v>3</v>
      </c>
      <c r="H9" s="14" t="s">
        <v>2</v>
      </c>
      <c r="I9" s="14" t="s">
        <v>3</v>
      </c>
      <c r="J9" s="14" t="s">
        <v>2</v>
      </c>
      <c r="K9" s="14" t="s">
        <v>3</v>
      </c>
      <c r="L9" s="14" t="s">
        <v>2</v>
      </c>
      <c r="M9" s="14" t="s">
        <v>3</v>
      </c>
      <c r="N9" s="194"/>
      <c r="O9" s="208"/>
      <c r="Q9" s="261">
        <f>DATE(YEAR(Q8),MONTH(Q8)+VLOOKUP($D$15,$P$1:$R$4,3,0),DAY(Q8))</f>
        <v>44150</v>
      </c>
      <c r="R9" s="262">
        <f>+YEARFRAC($Q8,$Q9,0)</f>
        <v>0.5</v>
      </c>
      <c r="S9" s="263">
        <v>2.2499999999999999E-2</v>
      </c>
      <c r="V9" s="261">
        <f>DATE(YEAR(V8),MONTH(V8)+VLOOKUP($D$15,$P$1:$R$4,3,0),DAY(V8))</f>
        <v>44150</v>
      </c>
      <c r="W9" s="262">
        <f>+YEARFRAC($Q8,$Q9,0)</f>
        <v>0.5</v>
      </c>
      <c r="X9" s="263">
        <v>1.2500000000000001E-2</v>
      </c>
      <c r="AA9" s="261">
        <f>DATE(YEAR(AA8),MONTH(AA8)+VLOOKUP($D$15,$P$1:$R$4,3,0),DAY(AA8))</f>
        <v>44150</v>
      </c>
      <c r="AB9" s="262">
        <f>+YEARFRAC($Q8,$Q9,0)</f>
        <v>0.5</v>
      </c>
      <c r="AC9" s="263">
        <v>2.2499999999999999E-2</v>
      </c>
      <c r="AF9" s="261">
        <f>DATE(YEAR(AF8),MONTH(AF8)+VLOOKUP($D$15,$P$1:$R$4,3,0),DAY(AF8))</f>
        <v>44150</v>
      </c>
      <c r="AG9" s="262">
        <f>+YEARFRAC($Q8,$Q9,0)</f>
        <v>0.5</v>
      </c>
      <c r="AH9" s="263">
        <v>1.2500000000000001E-2</v>
      </c>
      <c r="AK9" s="261">
        <f>DATE(YEAR(AK8),MONTH(AK8)+VLOOKUP($D$15,$P$1:$R$4,3,0),DAY(AK8))</f>
        <v>44150</v>
      </c>
      <c r="AL9" s="262">
        <f>+YEARFRAC($Q8,$Q9,0)</f>
        <v>0.5</v>
      </c>
      <c r="AM9" s="263">
        <v>2.2499999999999999E-2</v>
      </c>
      <c r="AP9" s="261">
        <f>DATE(YEAR(AP8),MONTH(AP8)+VLOOKUP($D$15,$P$1:$R$4,3,0),DAY(AP8))</f>
        <v>44150</v>
      </c>
      <c r="AQ9" s="262">
        <f>+YEARFRAC($Q8,$Q9,0)</f>
        <v>0.5</v>
      </c>
      <c r="AR9" s="263">
        <v>1.2500000000000001E-2</v>
      </c>
      <c r="AU9" s="261">
        <f>DATE(YEAR(AU8),MONTH(AU8)+VLOOKUP($D$15,$P$1:$R$4,3,0),DAY(AU8))</f>
        <v>44150</v>
      </c>
      <c r="AV9" s="262">
        <f>+YEARFRAC($Q8,$Q9,0)</f>
        <v>0.5</v>
      </c>
      <c r="AW9" s="263">
        <v>2.2499999999999999E-2</v>
      </c>
      <c r="AZ9" s="261">
        <f>DATE(YEAR(AZ8),MONTH(AZ8)+VLOOKUP($D$15,$P$1:$R$4,3,0),DAY(AZ8))</f>
        <v>44150</v>
      </c>
      <c r="BA9" s="262">
        <f>+YEARFRAC($Q8,$Q9,0)</f>
        <v>0.5</v>
      </c>
      <c r="BB9" s="263">
        <v>1.2500000000000001E-2</v>
      </c>
      <c r="BE9" s="261">
        <f>DATE(YEAR(BE8),MONTH(BE8)+VLOOKUP($D$15,$P$1:$R$4,3,0),DAY(BE8))</f>
        <v>44150</v>
      </c>
      <c r="BF9" s="262">
        <f>+YEARFRAC($Q8,$Q9,0)</f>
        <v>0.5</v>
      </c>
      <c r="BG9" s="263">
        <v>2.2499999999999999E-2</v>
      </c>
      <c r="BJ9" s="261">
        <f>DATE(YEAR(BJ8),MONTH(BJ8)+VLOOKUP($D$15,$P$1:$R$4,3,0),DAY(BJ8))</f>
        <v>44150</v>
      </c>
      <c r="BK9" s="262">
        <f>+YEARFRAC($Q8,$Q9,0)</f>
        <v>0.5</v>
      </c>
      <c r="BL9" s="263">
        <v>1.2500000000000001E-2</v>
      </c>
      <c r="BO9" s="261">
        <f>DATE(YEAR(BO8),MONTH(BO8)+VLOOKUP($D$15,$P$1:$R$4,3,0),DAY(BO8))</f>
        <v>44150</v>
      </c>
      <c r="BP9" s="262">
        <f>+YEARFRAC($Q8,$Q9,0)</f>
        <v>0.5</v>
      </c>
      <c r="BQ9" s="263">
        <v>2.2499999999999999E-2</v>
      </c>
      <c r="BR9" s="12"/>
      <c r="BS9" s="12"/>
      <c r="BT9" s="261">
        <f>DATE(YEAR(BT8),MONTH(BT8)+VLOOKUP($D$15,$P$1:$R$4,3,0),DAY(BT8))</f>
        <v>44150</v>
      </c>
      <c r="BU9" s="262">
        <f>+YEARFRAC($Q8,$Q9,0)</f>
        <v>0.5</v>
      </c>
      <c r="BV9" s="263">
        <v>1.2500000000000001E-2</v>
      </c>
    </row>
    <row r="10" spans="1:77" ht="13.5" customHeight="1" x14ac:dyDescent="0.25">
      <c r="A10" s="113" t="s">
        <v>29</v>
      </c>
      <c r="B10" s="123">
        <f>+YEARFRAC(B7,B8)</f>
        <v>7.5</v>
      </c>
      <c r="C10" s="123">
        <f t="shared" ref="C10" si="1">+YEARFRAC(C7,C8)</f>
        <v>7.5</v>
      </c>
      <c r="D10" s="123">
        <f>+YEARFRAC(D7,D8)</f>
        <v>10.5</v>
      </c>
      <c r="E10" s="123">
        <f t="shared" ref="E10:M10" si="2">+YEARFRAC(E7,E8)</f>
        <v>10.5</v>
      </c>
      <c r="F10" s="123">
        <f t="shared" si="2"/>
        <v>16.5</v>
      </c>
      <c r="G10" s="123">
        <f t="shared" si="2"/>
        <v>16.5</v>
      </c>
      <c r="H10" s="123">
        <f t="shared" si="2"/>
        <v>19.5</v>
      </c>
      <c r="I10" s="123">
        <f t="shared" si="2"/>
        <v>19.5</v>
      </c>
      <c r="J10" s="123">
        <f t="shared" si="2"/>
        <v>23.5</v>
      </c>
      <c r="K10" s="123">
        <f t="shared" si="2"/>
        <v>23.5</v>
      </c>
      <c r="L10" s="123">
        <f t="shared" si="2"/>
        <v>27.5</v>
      </c>
      <c r="M10" s="123">
        <f t="shared" si="2"/>
        <v>27.5</v>
      </c>
      <c r="N10" s="195"/>
      <c r="O10" s="208"/>
      <c r="P10" s="264"/>
      <c r="Q10" s="261">
        <f>DATE(YEAR(Q9),MONTH(Q9)+VLOOKUP($D$15,$P$1:$R$4,3,0),DAY(Q9))</f>
        <v>44331</v>
      </c>
      <c r="R10" s="262">
        <f>+YEARFRAC($Q9,$Q10,0)</f>
        <v>0.5</v>
      </c>
      <c r="S10" s="263">
        <f>+S$9-VLOOKUP($Q10,$A:$M,2,0)</f>
        <v>9.9999999999999985E-3</v>
      </c>
      <c r="V10" s="261">
        <f>DATE(YEAR(V9),MONTH(V9)+VLOOKUP($D$15,$P$1:$R$4,3,0),DAY(V9))</f>
        <v>44331</v>
      </c>
      <c r="W10" s="262">
        <f>+YEARFRAC($Q9,$Q10,0)</f>
        <v>0.5</v>
      </c>
      <c r="X10" s="263">
        <f>+X$9-VLOOKUP($Q10,$A:$M,3,0)</f>
        <v>0.01</v>
      </c>
      <c r="AA10" s="261">
        <f>DATE(YEAR(AA9),MONTH(AA9)+VLOOKUP($D$15,$P$1:$R$4,3,0),DAY(AA9))</f>
        <v>44331</v>
      </c>
      <c r="AB10" s="262">
        <f>+YEARFRAC($Q9,$Q10,0)</f>
        <v>0.5</v>
      </c>
      <c r="AC10" s="263">
        <f>+AC$9-VLOOKUP($Q10,$A:$M,4,0)</f>
        <v>9.9999999999999985E-3</v>
      </c>
      <c r="AF10" s="261">
        <f>DATE(YEAR(AF9),MONTH(AF9)+VLOOKUP($D$15,$P$1:$R$4,3,0),DAY(AF9))</f>
        <v>44331</v>
      </c>
      <c r="AG10" s="262">
        <f>+YEARFRAC($Q9,$Q10,0)</f>
        <v>0.5</v>
      </c>
      <c r="AH10" s="263">
        <f>+AH$9-VLOOKUP($Q10,$A:$M,5,0)</f>
        <v>0.01</v>
      </c>
      <c r="AK10" s="261">
        <f>DATE(YEAR(AK9),MONTH(AK9)+VLOOKUP($D$15,$P$1:$R$4,3,0),DAY(AK9))</f>
        <v>44331</v>
      </c>
      <c r="AL10" s="262">
        <f>+YEARFRAC($Q9,$Q10,0)</f>
        <v>0.5</v>
      </c>
      <c r="AM10" s="263">
        <f>+AM$9-VLOOKUP($Q10,$A:$M,6,0)</f>
        <v>9.9999999999999985E-3</v>
      </c>
      <c r="AP10" s="261">
        <f>DATE(YEAR(AP9),MONTH(AP9)+VLOOKUP($D$15,$P$1:$R$4,3,0),DAY(AP9))</f>
        <v>44331</v>
      </c>
      <c r="AQ10" s="262">
        <f>+YEARFRAC($Q9,$Q10,0)</f>
        <v>0.5</v>
      </c>
      <c r="AR10" s="263">
        <f>+AR$9-VLOOKUP($Q10,$A:$M,7,0)</f>
        <v>2.5000000000000005E-3</v>
      </c>
      <c r="AU10" s="261">
        <f>DATE(YEAR(AU9),MONTH(AU9)+VLOOKUP($D$15,$P$1:$R$4,3,0),DAY(AU9))</f>
        <v>44331</v>
      </c>
      <c r="AV10" s="262">
        <f>+YEARFRAC($Q9,$Q10,0)</f>
        <v>0.5</v>
      </c>
      <c r="AW10" s="263">
        <f>+AW$9-VLOOKUP($Q10,$A:$M,8,0)</f>
        <v>9.9999999999999985E-3</v>
      </c>
      <c r="AZ10" s="261">
        <f>DATE(YEAR(AZ9),MONTH(AZ9)+VLOOKUP($D$15,$P$1:$R$4,3,0),DAY(AZ9))</f>
        <v>44331</v>
      </c>
      <c r="BA10" s="262">
        <f>+YEARFRAC($Q9,$Q10,0)</f>
        <v>0.5</v>
      </c>
      <c r="BB10" s="263">
        <f>+BB$9-VLOOKUP($Q10,$A:$M,9,0)</f>
        <v>0.01</v>
      </c>
      <c r="BE10" s="261">
        <f>DATE(YEAR(BE9),MONTH(BE9)+VLOOKUP($D$15,$P$1:$R$4,3,0),DAY(BE9))</f>
        <v>44331</v>
      </c>
      <c r="BF10" s="262">
        <f>+YEARFRAC($Q9,$Q10,0)</f>
        <v>0.5</v>
      </c>
      <c r="BG10" s="263">
        <f>+BG$9-VLOOKUP($Q10,$A:$M,10,0)</f>
        <v>9.9999999999999985E-3</v>
      </c>
      <c r="BJ10" s="261">
        <f>DATE(YEAR(BJ9),MONTH(BJ9)+VLOOKUP($D$15,$P$1:$R$4,3,0),DAY(BJ9))</f>
        <v>44331</v>
      </c>
      <c r="BK10" s="262">
        <f>+YEARFRAC($Q9,$Q10,0)</f>
        <v>0.5</v>
      </c>
      <c r="BL10" s="263">
        <f>+BL$9-VLOOKUP($Q10,$A:$M,11,0)</f>
        <v>0.01</v>
      </c>
      <c r="BO10" s="261">
        <f>DATE(YEAR(BO9),MONTH(BO9)+VLOOKUP($D$15,$P$1:$R$4,3,0),DAY(BO9))</f>
        <v>44331</v>
      </c>
      <c r="BP10" s="262">
        <f>+YEARFRAC($Q9,$Q10,0)</f>
        <v>0.5</v>
      </c>
      <c r="BQ10" s="263">
        <f>+BQ$9-VLOOKUP($Q10,$A:$M,12,0)</f>
        <v>9.9999999999999985E-3</v>
      </c>
      <c r="BR10" s="12"/>
      <c r="BS10" s="12"/>
      <c r="BT10" s="261">
        <f>DATE(YEAR(BT9),MONTH(BT9)+VLOOKUP($D$15,$P$1:$R$4,3,0),DAY(BT9))</f>
        <v>44331</v>
      </c>
      <c r="BU10" s="262">
        <f>+YEARFRAC($Q9,$Q10,0)</f>
        <v>0.5</v>
      </c>
      <c r="BV10" s="263">
        <f>+BV$9-VLOOKUP($Q10,$A:$M,13,0)</f>
        <v>0.01</v>
      </c>
    </row>
    <row r="11" spans="1:77" s="5" customFormat="1" ht="13.5" customHeight="1" x14ac:dyDescent="0.25">
      <c r="A11" s="113" t="s">
        <v>30</v>
      </c>
      <c r="B11" s="123">
        <f>+YEARFRAC(B7,B12)</f>
        <v>0.5</v>
      </c>
      <c r="C11" s="123">
        <f t="shared" ref="C11" si="3">+YEARFRAC(C7,C12)</f>
        <v>0.5</v>
      </c>
      <c r="D11" s="123">
        <f>+YEARFRAC(D7,D12)</f>
        <v>0.5</v>
      </c>
      <c r="E11" s="123">
        <f t="shared" ref="E11:M11" si="4">+YEARFRAC(E7,E12)</f>
        <v>0.5</v>
      </c>
      <c r="F11" s="123">
        <f t="shared" si="4"/>
        <v>0.5</v>
      </c>
      <c r="G11" s="123">
        <f t="shared" si="4"/>
        <v>0.5</v>
      </c>
      <c r="H11" s="123">
        <f t="shared" si="4"/>
        <v>0.5</v>
      </c>
      <c r="I11" s="123">
        <f t="shared" si="4"/>
        <v>0.5</v>
      </c>
      <c r="J11" s="123">
        <f t="shared" si="4"/>
        <v>0.5</v>
      </c>
      <c r="K11" s="123">
        <f t="shared" si="4"/>
        <v>0.5</v>
      </c>
      <c r="L11" s="123">
        <f t="shared" si="4"/>
        <v>0.5</v>
      </c>
      <c r="M11" s="123">
        <f t="shared" si="4"/>
        <v>0.5</v>
      </c>
      <c r="N11" s="195"/>
      <c r="O11" s="208"/>
      <c r="P11" s="264"/>
      <c r="Q11" s="265">
        <f>DATE(YEAR(Q10),MONTH(Q10)+VLOOKUP($D$15,$P$1:$R$4,3,0),DAY(Q10))</f>
        <v>44515</v>
      </c>
      <c r="R11" s="266">
        <f>+YEARFRAC($Q10,$Q11,0)</f>
        <v>0.5</v>
      </c>
      <c r="S11" s="267">
        <f>+S$9-VLOOKUP($Q11,$A:$M,2,0)</f>
        <v>9.9999999999999985E-3</v>
      </c>
      <c r="T11" s="12"/>
      <c r="U11" s="12"/>
      <c r="V11" s="265">
        <f>DATE(YEAR(V10),MONTH(V10)+VLOOKUP($D$15,$P$1:$R$4,3,0),DAY(V10))</f>
        <v>44515</v>
      </c>
      <c r="W11" s="266">
        <f>+YEARFRAC($Q10,$Q11,0)</f>
        <v>0.5</v>
      </c>
      <c r="X11" s="267">
        <f>+X$9-VLOOKUP($Q11,$A:$M,3,0)</f>
        <v>0.01</v>
      </c>
      <c r="Y11" s="12"/>
      <c r="Z11" s="12"/>
      <c r="AA11" s="265">
        <f>DATE(YEAR(AA10),MONTH(AA10)+VLOOKUP($D$15,$P$1:$R$4,3,0),DAY(AA10))</f>
        <v>44515</v>
      </c>
      <c r="AB11" s="266">
        <f>+YEARFRAC($Q10,$Q11,0)</f>
        <v>0.5</v>
      </c>
      <c r="AC11" s="267">
        <f>+AC$9-VLOOKUP($Q11,$A:$M,4,0)</f>
        <v>9.9999999999999985E-3</v>
      </c>
      <c r="AD11" s="12"/>
      <c r="AE11" s="12"/>
      <c r="AF11" s="265">
        <f>DATE(YEAR(AF10),MONTH(AF10)+VLOOKUP($D$15,$P$1:$R$4,3,0),DAY(AF10))</f>
        <v>44515</v>
      </c>
      <c r="AG11" s="266">
        <f>+YEARFRAC($Q10,$Q11,0)</f>
        <v>0.5</v>
      </c>
      <c r="AH11" s="267">
        <f>+AH$9-VLOOKUP($Q11,$A:$M,5,0)</f>
        <v>0.01</v>
      </c>
      <c r="AI11" s="12"/>
      <c r="AJ11" s="12"/>
      <c r="AK11" s="265">
        <f>DATE(YEAR(AK10),MONTH(AK10)+VLOOKUP($D$15,$P$1:$R$4,3,0),DAY(AK10))</f>
        <v>44515</v>
      </c>
      <c r="AL11" s="266">
        <f>+YEARFRAC($Q10,$Q11,0)</f>
        <v>0.5</v>
      </c>
      <c r="AM11" s="267">
        <f>+AM$9-VLOOKUP($Q11,$A:$M,6,0)</f>
        <v>9.9999999999999985E-3</v>
      </c>
      <c r="AN11" s="12"/>
      <c r="AO11" s="12"/>
      <c r="AP11" s="265">
        <f>DATE(YEAR(AP10),MONTH(AP10)+VLOOKUP($D$15,$P$1:$R$4,3,0),DAY(AP10))</f>
        <v>44515</v>
      </c>
      <c r="AQ11" s="266">
        <f>+YEARFRAC($Q10,$Q11,0)</f>
        <v>0.5</v>
      </c>
      <c r="AR11" s="267">
        <f>+AR$9-VLOOKUP($Q11,$A:$M,7,0)</f>
        <v>2.5000000000000005E-3</v>
      </c>
      <c r="AS11" s="12"/>
      <c r="AT11" s="12"/>
      <c r="AU11" s="265">
        <f>DATE(YEAR(AU10),MONTH(AU10)+VLOOKUP($D$15,$P$1:$R$4,3,0),DAY(AU10))</f>
        <v>44515</v>
      </c>
      <c r="AV11" s="266">
        <f>+YEARFRAC($Q10,$Q11,0)</f>
        <v>0.5</v>
      </c>
      <c r="AW11" s="267">
        <f>+AW$9-VLOOKUP($Q11,$A:$M,8,0)</f>
        <v>9.9999999999999985E-3</v>
      </c>
      <c r="AX11" s="12"/>
      <c r="AY11" s="12"/>
      <c r="AZ11" s="265">
        <f>DATE(YEAR(AZ10),MONTH(AZ10)+VLOOKUP($D$15,$P$1:$R$4,3,0),DAY(AZ10))</f>
        <v>44515</v>
      </c>
      <c r="BA11" s="266">
        <f>+YEARFRAC($Q10,$Q11,0)</f>
        <v>0.5</v>
      </c>
      <c r="BB11" s="267">
        <f>+BB$9-VLOOKUP($Q11,$A:$M,9,0)</f>
        <v>0.01</v>
      </c>
      <c r="BC11" s="12"/>
      <c r="BD11" s="12"/>
      <c r="BE11" s="265">
        <f>DATE(YEAR(BE10),MONTH(BE10)+VLOOKUP($D$15,$P$1:$R$4,3,0),DAY(BE10))</f>
        <v>44515</v>
      </c>
      <c r="BF11" s="266">
        <f>+YEARFRAC($Q10,$Q11,0)</f>
        <v>0.5</v>
      </c>
      <c r="BG11" s="267">
        <f>+BG$9-VLOOKUP($Q11,$A:$M,10,0)</f>
        <v>9.9999999999999985E-3</v>
      </c>
      <c r="BH11" s="12"/>
      <c r="BI11" s="12"/>
      <c r="BJ11" s="265">
        <f>DATE(YEAR(BJ10),MONTH(BJ10)+VLOOKUP($D$15,$P$1:$R$4,3,0),DAY(BJ10))</f>
        <v>44515</v>
      </c>
      <c r="BK11" s="266">
        <f>+YEARFRAC($Q10,$Q11,0)</f>
        <v>0.5</v>
      </c>
      <c r="BL11" s="267">
        <f>+BL$9-VLOOKUP($Q11,$A:$M,11,0)</f>
        <v>0.01</v>
      </c>
      <c r="BM11" s="12"/>
      <c r="BN11" s="12"/>
      <c r="BO11" s="265">
        <f>DATE(YEAR(BO10),MONTH(BO10)+VLOOKUP($D$15,$P$1:$R$4,3,0),DAY(BO10))</f>
        <v>44515</v>
      </c>
      <c r="BP11" s="266">
        <f>+YEARFRAC($Q10,$Q11,0)</f>
        <v>0.5</v>
      </c>
      <c r="BQ11" s="267">
        <f>+BQ$9-VLOOKUP($Q11,$A:$M,12,0)</f>
        <v>9.9999999999999985E-3</v>
      </c>
      <c r="BR11" s="12"/>
      <c r="BS11" s="12"/>
      <c r="BT11" s="265">
        <f>DATE(YEAR(BT10),MONTH(BT10)+VLOOKUP($D$15,$P$1:$R$4,3,0),DAY(BT10))</f>
        <v>44515</v>
      </c>
      <c r="BU11" s="266">
        <f>+YEARFRAC($Q10,$Q11,0)</f>
        <v>0.5</v>
      </c>
      <c r="BV11" s="267">
        <f>+BV$9-VLOOKUP($Q11,$A:$M,13,0)</f>
        <v>0.01</v>
      </c>
      <c r="BW11" s="12"/>
      <c r="BX11" s="12"/>
      <c r="BY11" s="12"/>
    </row>
    <row r="12" spans="1:77" ht="13.5" customHeight="1" x14ac:dyDescent="0.25">
      <c r="A12" s="113" t="s">
        <v>31</v>
      </c>
      <c r="B12" s="14">
        <v>44150</v>
      </c>
      <c r="C12" s="14">
        <f>+B12</f>
        <v>44150</v>
      </c>
      <c r="D12" s="14">
        <f t="shared" ref="D12:M12" si="5">+C12</f>
        <v>44150</v>
      </c>
      <c r="E12" s="14">
        <f t="shared" si="5"/>
        <v>44150</v>
      </c>
      <c r="F12" s="14">
        <f t="shared" si="5"/>
        <v>44150</v>
      </c>
      <c r="G12" s="14">
        <f t="shared" si="5"/>
        <v>44150</v>
      </c>
      <c r="H12" s="14">
        <f t="shared" si="5"/>
        <v>44150</v>
      </c>
      <c r="I12" s="14">
        <f t="shared" si="5"/>
        <v>44150</v>
      </c>
      <c r="J12" s="14">
        <f t="shared" si="5"/>
        <v>44150</v>
      </c>
      <c r="K12" s="14">
        <f t="shared" si="5"/>
        <v>44150</v>
      </c>
      <c r="L12" s="14">
        <f t="shared" si="5"/>
        <v>44150</v>
      </c>
      <c r="M12" s="14">
        <f t="shared" si="5"/>
        <v>44150</v>
      </c>
      <c r="N12" s="194"/>
      <c r="O12" s="208"/>
      <c r="P12" s="264"/>
      <c r="S12" s="268"/>
    </row>
    <row r="13" spans="1:77" ht="13.5" customHeight="1" x14ac:dyDescent="0.25">
      <c r="A13" s="113" t="s">
        <v>32</v>
      </c>
      <c r="B13" s="124">
        <f t="shared" ref="B13:M13" si="6">DATE(YEAR(B$12),MONTH(B$12)+VLOOKUP(B$15,$P$1:$R$4,3,0),DAY(B$12))</f>
        <v>44331</v>
      </c>
      <c r="C13" s="124">
        <f t="shared" si="6"/>
        <v>44331</v>
      </c>
      <c r="D13" s="124">
        <f t="shared" si="6"/>
        <v>44331</v>
      </c>
      <c r="E13" s="124">
        <f t="shared" si="6"/>
        <v>44331</v>
      </c>
      <c r="F13" s="124">
        <f t="shared" si="6"/>
        <v>44331</v>
      </c>
      <c r="G13" s="124">
        <f t="shared" si="6"/>
        <v>44331</v>
      </c>
      <c r="H13" s="124">
        <f t="shared" si="6"/>
        <v>44331</v>
      </c>
      <c r="I13" s="124">
        <f t="shared" si="6"/>
        <v>44331</v>
      </c>
      <c r="J13" s="124">
        <f t="shared" si="6"/>
        <v>44331</v>
      </c>
      <c r="K13" s="124">
        <f t="shared" si="6"/>
        <v>44331</v>
      </c>
      <c r="L13" s="124">
        <f t="shared" si="6"/>
        <v>44331</v>
      </c>
      <c r="M13" s="124">
        <f t="shared" si="6"/>
        <v>44331</v>
      </c>
      <c r="N13" s="194"/>
      <c r="O13" s="208"/>
      <c r="P13" s="264"/>
      <c r="R13" s="269"/>
    </row>
    <row r="14" spans="1:77" ht="13.5" customHeight="1" x14ac:dyDescent="0.25">
      <c r="A14" s="113" t="s">
        <v>75</v>
      </c>
      <c r="B14" s="125">
        <v>44515</v>
      </c>
      <c r="C14" s="125">
        <v>44515</v>
      </c>
      <c r="D14" s="125">
        <v>44515</v>
      </c>
      <c r="E14" s="125">
        <v>44515</v>
      </c>
      <c r="F14" s="125">
        <v>44515</v>
      </c>
      <c r="G14" s="125">
        <v>44515</v>
      </c>
      <c r="H14" s="125">
        <v>44515</v>
      </c>
      <c r="I14" s="125">
        <v>44515</v>
      </c>
      <c r="J14" s="125">
        <v>44515</v>
      </c>
      <c r="K14" s="125">
        <v>44515</v>
      </c>
      <c r="L14" s="125">
        <v>44515</v>
      </c>
      <c r="M14" s="125">
        <v>44515</v>
      </c>
      <c r="N14" s="196"/>
      <c r="O14" s="208"/>
      <c r="P14" s="264"/>
      <c r="R14" s="269"/>
    </row>
    <row r="15" spans="1:77" ht="13.5" customHeight="1" x14ac:dyDescent="0.25">
      <c r="A15" s="113" t="s">
        <v>33</v>
      </c>
      <c r="B15" s="14" t="s">
        <v>25</v>
      </c>
      <c r="C15" s="14" t="s">
        <v>25</v>
      </c>
      <c r="D15" s="14" t="s">
        <v>25</v>
      </c>
      <c r="E15" s="14" t="s">
        <v>25</v>
      </c>
      <c r="F15" s="14" t="s">
        <v>25</v>
      </c>
      <c r="G15" s="14" t="s">
        <v>25</v>
      </c>
      <c r="H15" s="14" t="s">
        <v>25</v>
      </c>
      <c r="I15" s="14" t="s">
        <v>25</v>
      </c>
      <c r="J15" s="14" t="s">
        <v>25</v>
      </c>
      <c r="K15" s="14" t="s">
        <v>25</v>
      </c>
      <c r="L15" s="14" t="s">
        <v>25</v>
      </c>
      <c r="M15" s="14" t="s">
        <v>25</v>
      </c>
      <c r="N15" s="194"/>
      <c r="O15" s="208"/>
      <c r="P15" s="264"/>
      <c r="R15" s="269"/>
    </row>
    <row r="16" spans="1:77" ht="13.5" customHeight="1" x14ac:dyDescent="0.25">
      <c r="A16" s="113" t="s">
        <v>34</v>
      </c>
      <c r="B16" s="126">
        <v>6</v>
      </c>
      <c r="C16" s="126">
        <v>6</v>
      </c>
      <c r="D16" s="126">
        <v>10</v>
      </c>
      <c r="E16" s="126">
        <v>10</v>
      </c>
      <c r="F16" s="126">
        <v>12</v>
      </c>
      <c r="G16" s="126">
        <v>12</v>
      </c>
      <c r="H16" s="126">
        <v>22</v>
      </c>
      <c r="I16" s="126">
        <v>22</v>
      </c>
      <c r="J16" s="126">
        <v>28</v>
      </c>
      <c r="K16" s="126">
        <v>28</v>
      </c>
      <c r="L16" s="126">
        <v>40</v>
      </c>
      <c r="M16" s="126">
        <v>40</v>
      </c>
      <c r="N16" s="197"/>
      <c r="O16" s="208"/>
      <c r="P16" s="264"/>
      <c r="R16" s="269"/>
    </row>
    <row r="17" spans="1:77" ht="13.5" customHeight="1" x14ac:dyDescent="0.25">
      <c r="A17" s="113" t="s">
        <v>35</v>
      </c>
      <c r="B17" s="124">
        <v>45792</v>
      </c>
      <c r="C17" s="124">
        <v>45792</v>
      </c>
      <c r="D17" s="124">
        <v>46157</v>
      </c>
      <c r="E17" s="124">
        <v>46157</v>
      </c>
      <c r="F17" s="124">
        <v>47983</v>
      </c>
      <c r="G17" s="124">
        <v>47983</v>
      </c>
      <c r="H17" s="124">
        <v>47253</v>
      </c>
      <c r="I17" s="124">
        <v>47253</v>
      </c>
      <c r="J17" s="124">
        <v>47618</v>
      </c>
      <c r="K17" s="124">
        <v>47618</v>
      </c>
      <c r="L17" s="124">
        <v>46888</v>
      </c>
      <c r="M17" s="129">
        <v>46888</v>
      </c>
      <c r="N17" s="194"/>
      <c r="O17" s="208"/>
      <c r="P17" s="264"/>
      <c r="R17" s="269"/>
    </row>
    <row r="18" spans="1:77" ht="13.5" customHeight="1" x14ac:dyDescent="0.25">
      <c r="A18" s="118" t="s">
        <v>129</v>
      </c>
      <c r="B18" s="127">
        <v>100</v>
      </c>
      <c r="C18" s="127">
        <v>100</v>
      </c>
      <c r="D18" s="127">
        <v>100</v>
      </c>
      <c r="E18" s="127">
        <v>100</v>
      </c>
      <c r="F18" s="127">
        <v>99</v>
      </c>
      <c r="G18" s="127">
        <v>99</v>
      </c>
      <c r="H18" s="127">
        <v>100</v>
      </c>
      <c r="I18" s="127">
        <v>100</v>
      </c>
      <c r="J18" s="127">
        <v>100</v>
      </c>
      <c r="K18" s="127">
        <v>100</v>
      </c>
      <c r="L18" s="127">
        <v>99</v>
      </c>
      <c r="M18" s="127">
        <v>99</v>
      </c>
      <c r="N18" s="198"/>
      <c r="O18" s="208"/>
      <c r="P18" s="264"/>
      <c r="R18" s="269"/>
    </row>
    <row r="19" spans="1:77" ht="13.5" customHeight="1" x14ac:dyDescent="0.25">
      <c r="A19" s="120" t="s">
        <v>80</v>
      </c>
      <c r="B19" s="128">
        <f>+Q27</f>
        <v>102.13877812499999</v>
      </c>
      <c r="C19" s="128">
        <f>+V27</f>
        <v>101.63376562499998</v>
      </c>
      <c r="D19" s="128">
        <f>+AA27</f>
        <v>102.13877812499999</v>
      </c>
      <c r="E19" s="128">
        <f>+AF27</f>
        <v>101.63376562499998</v>
      </c>
      <c r="F19" s="128">
        <f>+AK27</f>
        <v>101.11739034374997</v>
      </c>
      <c r="G19" s="128">
        <f>+AP27</f>
        <v>99.867952529296886</v>
      </c>
      <c r="H19" s="128">
        <f>+AU27</f>
        <v>102.13877812499999</v>
      </c>
      <c r="I19" s="128">
        <f>+AZ27</f>
        <v>101.63376562499998</v>
      </c>
      <c r="J19" s="128">
        <f>+BE27</f>
        <v>102.13877812499999</v>
      </c>
      <c r="K19" s="128">
        <f>+BJ27</f>
        <v>101.63376562499998</v>
      </c>
      <c r="L19" s="128">
        <f>+BO27</f>
        <v>101.11739034374997</v>
      </c>
      <c r="M19" s="128">
        <f>+BT27</f>
        <v>100.61742796874999</v>
      </c>
      <c r="N19" s="199"/>
      <c r="O19" s="208"/>
      <c r="P19" s="264"/>
      <c r="R19" s="269"/>
    </row>
    <row r="20" spans="1:77" s="5" customFormat="1" ht="21" customHeight="1" x14ac:dyDescent="0.25">
      <c r="A20" s="15" t="s">
        <v>36</v>
      </c>
      <c r="B20" s="16">
        <f>$U$81</f>
        <v>68.314547915333321</v>
      </c>
      <c r="C20" s="16">
        <f>$Z$81</f>
        <v>63.809799039156744</v>
      </c>
      <c r="D20" s="16">
        <f>$AE$81</f>
        <v>63.793736169087921</v>
      </c>
      <c r="E20" s="16">
        <f>$AJ$81</f>
        <v>58.340914471731011</v>
      </c>
      <c r="F20" s="16">
        <f>$AO$81</f>
        <v>58.773148994864826</v>
      </c>
      <c r="G20" s="16">
        <f>$AT$81</f>
        <v>51.756305276942356</v>
      </c>
      <c r="H20" s="16">
        <f>$AY$81</f>
        <v>63.589522184916298</v>
      </c>
      <c r="I20" s="16">
        <f>$BD$81</f>
        <v>58.539093884172644</v>
      </c>
      <c r="J20" s="16">
        <f>$BI$81</f>
        <v>50.474697286625592</v>
      </c>
      <c r="K20" s="16">
        <f>$BN$81</f>
        <v>45.538405793941493</v>
      </c>
      <c r="L20" s="16">
        <f>$BS$81</f>
        <v>58.61028675906433</v>
      </c>
      <c r="M20" s="16">
        <f>$BX$81</f>
        <v>50.694289162710504</v>
      </c>
      <c r="N20" s="200"/>
      <c r="O20" s="13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</row>
    <row r="21" spans="1:77" x14ac:dyDescent="0.25">
      <c r="A21" s="5"/>
      <c r="P21" s="264"/>
      <c r="R21" s="269"/>
    </row>
    <row r="22" spans="1:77" ht="11.25" customHeight="1" x14ac:dyDescent="0.25">
      <c r="A22" s="66"/>
      <c r="B22" s="66"/>
      <c r="C22" s="67"/>
      <c r="D22" s="66"/>
      <c r="E22" s="67"/>
      <c r="F22" s="67"/>
      <c r="G22" s="67"/>
      <c r="H22" s="67"/>
      <c r="I22" s="67"/>
      <c r="J22" s="67"/>
      <c r="K22" s="67"/>
      <c r="L22" s="67"/>
      <c r="M22" s="67"/>
      <c r="N22" s="201"/>
      <c r="P22" s="264"/>
      <c r="Q22" s="374" t="s">
        <v>81</v>
      </c>
      <c r="R22" s="374"/>
      <c r="S22" s="374"/>
      <c r="T22" s="374"/>
      <c r="U22" s="375"/>
      <c r="V22" s="376" t="s">
        <v>82</v>
      </c>
      <c r="W22" s="374"/>
      <c r="X22" s="374"/>
      <c r="Y22" s="374"/>
      <c r="Z22" s="375"/>
      <c r="AA22" s="371" t="s">
        <v>83</v>
      </c>
      <c r="AB22" s="372"/>
      <c r="AC22" s="372"/>
      <c r="AD22" s="372"/>
      <c r="AE22" s="373"/>
      <c r="AF22" s="371" t="s">
        <v>84</v>
      </c>
      <c r="AG22" s="372"/>
      <c r="AH22" s="372"/>
      <c r="AI22" s="372"/>
      <c r="AJ22" s="373"/>
      <c r="AK22" s="377" t="s">
        <v>85</v>
      </c>
      <c r="AL22" s="378"/>
      <c r="AM22" s="378"/>
      <c r="AN22" s="378"/>
      <c r="AO22" s="379"/>
      <c r="AP22" s="371" t="s">
        <v>86</v>
      </c>
      <c r="AQ22" s="372"/>
      <c r="AR22" s="372"/>
      <c r="AS22" s="372"/>
      <c r="AT22" s="373"/>
      <c r="AU22" s="371" t="s">
        <v>87</v>
      </c>
      <c r="AV22" s="372"/>
      <c r="AW22" s="372"/>
      <c r="AX22" s="372"/>
      <c r="AY22" s="373"/>
      <c r="AZ22" s="371" t="s">
        <v>88</v>
      </c>
      <c r="BA22" s="372"/>
      <c r="BB22" s="372"/>
      <c r="BC22" s="372"/>
      <c r="BD22" s="373"/>
      <c r="BE22" s="371" t="s">
        <v>89</v>
      </c>
      <c r="BF22" s="372"/>
      <c r="BG22" s="372"/>
      <c r="BH22" s="372"/>
      <c r="BI22" s="373"/>
      <c r="BJ22" s="371" t="s">
        <v>90</v>
      </c>
      <c r="BK22" s="372"/>
      <c r="BL22" s="372"/>
      <c r="BM22" s="372"/>
      <c r="BN22" s="373"/>
      <c r="BO22" s="371" t="s">
        <v>91</v>
      </c>
      <c r="BP22" s="372"/>
      <c r="BQ22" s="372"/>
      <c r="BR22" s="372"/>
      <c r="BS22" s="373"/>
      <c r="BT22" s="371" t="s">
        <v>92</v>
      </c>
      <c r="BU22" s="372"/>
      <c r="BV22" s="372"/>
      <c r="BW22" s="372"/>
      <c r="BX22" s="373"/>
      <c r="BY22" s="12"/>
    </row>
    <row r="23" spans="1:77" ht="22.5" x14ac:dyDescent="0.25">
      <c r="A23" s="227" t="s">
        <v>37</v>
      </c>
      <c r="B23" s="380" t="s">
        <v>38</v>
      </c>
      <c r="C23" s="381"/>
      <c r="D23" s="381"/>
      <c r="E23" s="381"/>
      <c r="F23" s="381"/>
      <c r="G23" s="381"/>
      <c r="H23" s="381"/>
      <c r="I23" s="381"/>
      <c r="J23" s="381"/>
      <c r="K23" s="381"/>
      <c r="L23" s="381"/>
      <c r="M23" s="382"/>
      <c r="N23" s="165"/>
      <c r="O23" s="229" t="s">
        <v>68</v>
      </c>
      <c r="P23" s="229" t="s">
        <v>39</v>
      </c>
      <c r="Q23" s="229" t="s">
        <v>93</v>
      </c>
      <c r="R23" s="230" t="s">
        <v>40</v>
      </c>
      <c r="S23" s="230" t="s">
        <v>41</v>
      </c>
      <c r="T23" s="230" t="s">
        <v>42</v>
      </c>
      <c r="U23" s="231" t="s">
        <v>43</v>
      </c>
      <c r="V23" s="229" t="s">
        <v>93</v>
      </c>
      <c r="W23" s="230" t="s">
        <v>40</v>
      </c>
      <c r="X23" s="230" t="s">
        <v>41</v>
      </c>
      <c r="Y23" s="230" t="s">
        <v>42</v>
      </c>
      <c r="Z23" s="231" t="s">
        <v>43</v>
      </c>
      <c r="AA23" s="229" t="s">
        <v>93</v>
      </c>
      <c r="AB23" s="230" t="s">
        <v>40</v>
      </c>
      <c r="AC23" s="230" t="s">
        <v>41</v>
      </c>
      <c r="AD23" s="230" t="s">
        <v>42</v>
      </c>
      <c r="AE23" s="231" t="s">
        <v>43</v>
      </c>
      <c r="AF23" s="229" t="s">
        <v>93</v>
      </c>
      <c r="AG23" s="230" t="s">
        <v>40</v>
      </c>
      <c r="AH23" s="230" t="s">
        <v>41</v>
      </c>
      <c r="AI23" s="230" t="s">
        <v>42</v>
      </c>
      <c r="AJ23" s="231" t="s">
        <v>43</v>
      </c>
      <c r="AK23" s="229" t="s">
        <v>93</v>
      </c>
      <c r="AL23" s="230" t="s">
        <v>40</v>
      </c>
      <c r="AM23" s="230" t="s">
        <v>41</v>
      </c>
      <c r="AN23" s="230" t="s">
        <v>42</v>
      </c>
      <c r="AO23" s="231" t="s">
        <v>43</v>
      </c>
      <c r="AP23" s="229" t="s">
        <v>93</v>
      </c>
      <c r="AQ23" s="230" t="s">
        <v>40</v>
      </c>
      <c r="AR23" s="230" t="s">
        <v>41</v>
      </c>
      <c r="AS23" s="230" t="s">
        <v>42</v>
      </c>
      <c r="AT23" s="231" t="s">
        <v>43</v>
      </c>
      <c r="AU23" s="229" t="s">
        <v>93</v>
      </c>
      <c r="AV23" s="230" t="s">
        <v>40</v>
      </c>
      <c r="AW23" s="230" t="s">
        <v>41</v>
      </c>
      <c r="AX23" s="230" t="s">
        <v>42</v>
      </c>
      <c r="AY23" s="231" t="s">
        <v>43</v>
      </c>
      <c r="AZ23" s="229" t="s">
        <v>93</v>
      </c>
      <c r="BA23" s="230" t="s">
        <v>40</v>
      </c>
      <c r="BB23" s="230" t="s">
        <v>41</v>
      </c>
      <c r="BC23" s="230" t="s">
        <v>42</v>
      </c>
      <c r="BD23" s="231" t="s">
        <v>43</v>
      </c>
      <c r="BE23" s="229" t="s">
        <v>93</v>
      </c>
      <c r="BF23" s="230" t="s">
        <v>40</v>
      </c>
      <c r="BG23" s="230" t="s">
        <v>41</v>
      </c>
      <c r="BH23" s="230" t="s">
        <v>42</v>
      </c>
      <c r="BI23" s="231" t="s">
        <v>43</v>
      </c>
      <c r="BJ23" s="229" t="s">
        <v>93</v>
      </c>
      <c r="BK23" s="230" t="s">
        <v>40</v>
      </c>
      <c r="BL23" s="230" t="s">
        <v>41</v>
      </c>
      <c r="BM23" s="230" t="s">
        <v>42</v>
      </c>
      <c r="BN23" s="231" t="s">
        <v>43</v>
      </c>
      <c r="BO23" s="229" t="s">
        <v>93</v>
      </c>
      <c r="BP23" s="230" t="s">
        <v>40</v>
      </c>
      <c r="BQ23" s="230" t="s">
        <v>41</v>
      </c>
      <c r="BR23" s="230" t="s">
        <v>42</v>
      </c>
      <c r="BS23" s="231" t="s">
        <v>43</v>
      </c>
      <c r="BT23" s="229" t="s">
        <v>93</v>
      </c>
      <c r="BU23" s="230" t="s">
        <v>40</v>
      </c>
      <c r="BV23" s="230" t="s">
        <v>41</v>
      </c>
      <c r="BW23" s="230" t="s">
        <v>42</v>
      </c>
      <c r="BX23" s="231" t="s">
        <v>43</v>
      </c>
      <c r="BY23" s="12"/>
    </row>
    <row r="24" spans="1:77" s="5" customFormat="1" x14ac:dyDescent="0.25">
      <c r="A24" s="261">
        <f>+D7</f>
        <v>43966</v>
      </c>
      <c r="B24" s="294">
        <v>0</v>
      </c>
      <c r="C24" s="295">
        <v>0</v>
      </c>
      <c r="D24" s="295">
        <v>0</v>
      </c>
      <c r="E24" s="295">
        <v>0</v>
      </c>
      <c r="F24" s="295">
        <v>0</v>
      </c>
      <c r="G24" s="295">
        <v>0</v>
      </c>
      <c r="H24" s="295">
        <v>0</v>
      </c>
      <c r="I24" s="295">
        <v>0</v>
      </c>
      <c r="J24" s="295">
        <v>0</v>
      </c>
      <c r="K24" s="295">
        <v>0</v>
      </c>
      <c r="L24" s="295">
        <v>0</v>
      </c>
      <c r="M24" s="299">
        <v>0</v>
      </c>
      <c r="N24" s="202"/>
      <c r="O24" s="232">
        <f>+YEAR(P24)</f>
        <v>2020</v>
      </c>
      <c r="P24" s="259">
        <f>+D7</f>
        <v>43966</v>
      </c>
      <c r="Q24" s="237">
        <f>+B18</f>
        <v>100</v>
      </c>
      <c r="R24" s="237"/>
      <c r="S24" s="237">
        <f t="shared" ref="S24:S39" si="7">+IF($P24&gt;B$8,"FIN",IF($P24&lt;=B$8,IFERROR(IF($P24&lt;B$17,0,$B$19/B$16),0),0))</f>
        <v>0</v>
      </c>
      <c r="T24" s="237">
        <f>+SUM(R24:S24)</f>
        <v>0</v>
      </c>
      <c r="U24" s="236">
        <f t="shared" ref="U24:U39" si="8">T24/(1+$B$5)^(YEARFRAC($P$24,$P24))</f>
        <v>0</v>
      </c>
      <c r="V24" s="237">
        <f>+C18</f>
        <v>100</v>
      </c>
      <c r="W24" s="237"/>
      <c r="X24" s="237">
        <f>+IF($P24&gt;C$8,"FIN",IF($P24&lt;=C$8,IFERROR(IF($P24&lt;C$17,0,C$19/C$16),0),0))</f>
        <v>0</v>
      </c>
      <c r="Y24" s="237">
        <f t="shared" ref="Y24:Y39" si="9">+SUM(W24:X24)</f>
        <v>0</v>
      </c>
      <c r="Z24" s="236">
        <f t="shared" ref="Z24:Z39" si="10">Y24/(1+$B$5)^(YEARFRAC($P$24,$P24))</f>
        <v>0</v>
      </c>
      <c r="AA24" s="237">
        <f>+D18</f>
        <v>100</v>
      </c>
      <c r="AB24" s="237"/>
      <c r="AC24" s="237">
        <f t="shared" ref="AC24:AC45" si="11">+IF($P24&gt;D$8,"FIN",IF($P24&lt;=D$8,IFERROR(IF($P24&lt;D$17,0,D$19/D$16),0),0))</f>
        <v>0</v>
      </c>
      <c r="AD24" s="237">
        <f t="shared" ref="AD24:AD25" si="12">+SUM(AB24:AC24)</f>
        <v>0</v>
      </c>
      <c r="AE24" s="236">
        <f t="shared" ref="AE24:AE45" si="13">AD24/(1+$B$5)^(YEARFRAC($P$24,$P24))</f>
        <v>0</v>
      </c>
      <c r="AF24" s="237">
        <f>+E18</f>
        <v>100</v>
      </c>
      <c r="AG24" s="237"/>
      <c r="AH24" s="237">
        <f t="shared" ref="AH24:AH45" si="14">+IF($P24&gt;E$8,"FIN",IF($P24&lt;=E$8,IFERROR(IF($P24&lt;E$17,0,E$19/E$16),0),0))</f>
        <v>0</v>
      </c>
      <c r="AI24" s="237">
        <f t="shared" ref="AI24:AI45" si="15">+SUM(AG24:AH24)</f>
        <v>0</v>
      </c>
      <c r="AJ24" s="236">
        <f t="shared" ref="AJ24:AJ45" si="16">AI24/(1+$B$5)^(YEARFRAC($P$24,$P24))</f>
        <v>0</v>
      </c>
      <c r="AK24" s="237">
        <f>+F18</f>
        <v>99</v>
      </c>
      <c r="AL24" s="237"/>
      <c r="AM24" s="237">
        <f t="shared" ref="AM24:AM57" si="17">+IF($P24&gt;F$8,"FIN",IF($P24&lt;=F$8,IFERROR(IF($P24&lt;F$17,0,F$19/F$16),0),0))</f>
        <v>0</v>
      </c>
      <c r="AN24" s="237">
        <f t="shared" ref="AN24:AN57" si="18">+SUM(AL24:AM24)</f>
        <v>0</v>
      </c>
      <c r="AO24" s="236">
        <f t="shared" ref="AO24:AO57" si="19">AN24/(1+$B$5)^(YEARFRAC($P$24,$P24))</f>
        <v>0</v>
      </c>
      <c r="AP24" s="237">
        <f>+G18</f>
        <v>99</v>
      </c>
      <c r="AQ24" s="237"/>
      <c r="AR24" s="237">
        <f t="shared" ref="AR24:AR57" si="20">+IF($P24&gt;G$8,"FIN",IF($P24&lt;=G$8,IFERROR(IF($P24&lt;G$17,0,G$19/G$16),0),0))</f>
        <v>0</v>
      </c>
      <c r="AS24" s="237">
        <f>+SUM(AQ24:AR24)</f>
        <v>0</v>
      </c>
      <c r="AT24" s="236">
        <f t="shared" ref="AT24:AT57" si="21">AS24/(1+$B$5)^(YEARFRAC($P$24,$P24))</f>
        <v>0</v>
      </c>
      <c r="AU24" s="237">
        <f>+H18</f>
        <v>100</v>
      </c>
      <c r="AV24" s="237"/>
      <c r="AW24" s="237">
        <f t="shared" ref="AW24:AW63" si="22">+IF($P24&gt;H$8,"FIN",IF($P24&lt;=H$8,IFERROR(IF($P24&lt;H$17,0,H$19/H$16),0),0))</f>
        <v>0</v>
      </c>
      <c r="AX24" s="237">
        <f t="shared" ref="AX24:AX63" si="23">+SUM(AV24:AW24)</f>
        <v>0</v>
      </c>
      <c r="AY24" s="236">
        <f t="shared" ref="AY24:AY63" si="24">AX24/(1+$B$5)^(YEARFRAC($P$24,$P24))</f>
        <v>0</v>
      </c>
      <c r="AZ24" s="237">
        <f>+I18</f>
        <v>100</v>
      </c>
      <c r="BA24" s="237"/>
      <c r="BB24" s="237">
        <f t="shared" ref="BB24:BB63" si="25">+IF($P24&gt;I$8,"FIN",IF($P24&lt;=I$8,IFERROR(IF($P24&lt;I$17,0,I$19/I$16),0),0))</f>
        <v>0</v>
      </c>
      <c r="BC24" s="237">
        <f>+SUM(BA24:BB24)</f>
        <v>0</v>
      </c>
      <c r="BD24" s="236">
        <f t="shared" ref="BD24:BD63" si="26">BC24/(1+$B$5)^(YEARFRAC($P$24,$P24))</f>
        <v>0</v>
      </c>
      <c r="BE24" s="237">
        <f>+J18</f>
        <v>100</v>
      </c>
      <c r="BF24" s="237"/>
      <c r="BG24" s="237">
        <f t="shared" ref="BG24:BG71" si="27">+IF($P24&gt;J$8,"FIN",IF($P24&lt;=J$8,IFERROR(IF($P24&lt;J$17,0,J$19/J$16),0),0))</f>
        <v>0</v>
      </c>
      <c r="BH24" s="237">
        <f t="shared" ref="BH24:BH71" si="28">+SUM(BF24:BG24)</f>
        <v>0</v>
      </c>
      <c r="BI24" s="236">
        <f t="shared" ref="BI24:BI71" si="29">BH24/(1+$B$5)^(YEARFRAC($P$24,$P24))</f>
        <v>0</v>
      </c>
      <c r="BJ24" s="237">
        <f>+K18</f>
        <v>100</v>
      </c>
      <c r="BK24" s="237"/>
      <c r="BL24" s="237">
        <f t="shared" ref="BL24:BL71" si="30">+IF($P24&gt;K$8,"FIN",IF($P24&lt;=K$8,IFERROR(IF($P24&lt;K$17,0,K$19/K$16),0),0))</f>
        <v>0</v>
      </c>
      <c r="BM24" s="237">
        <f>+SUM(BK24:BL24)</f>
        <v>0</v>
      </c>
      <c r="BN24" s="236">
        <f t="shared" ref="BN24:BN71" si="31">BM24/(1+$B$5)^(YEARFRAC($P$24,$P24))</f>
        <v>0</v>
      </c>
      <c r="BO24" s="237">
        <f>+L18</f>
        <v>99</v>
      </c>
      <c r="BP24" s="237"/>
      <c r="BQ24" s="237">
        <f t="shared" ref="BQ24:BQ79" si="32">+IF($P24&gt;L$8,"FIN",IF($P24&lt;=L$8,IFERROR(IF($P24&lt;L$17,0,L$19/L$16),0),0))</f>
        <v>0</v>
      </c>
      <c r="BR24" s="237">
        <f t="shared" ref="BR24" si="33">+SUM(BP24:BQ24)</f>
        <v>0</v>
      </c>
      <c r="BS24" s="236">
        <f t="shared" ref="BS24:BS55" si="34">BR24/(1+$B$5)^(YEARFRAC($P$24,$P24))</f>
        <v>0</v>
      </c>
      <c r="BT24" s="237">
        <f>+M18</f>
        <v>99</v>
      </c>
      <c r="BU24" s="237"/>
      <c r="BV24" s="237">
        <f t="shared" ref="BV24:BV79" si="35">+IF($P24&gt;M$8,"FIN",IF($P24&lt;=M$8,IFERROR(IF($P24&lt;M$17,0,M$19/M$16),0),0))</f>
        <v>0</v>
      </c>
      <c r="BW24" s="237">
        <f>+SUM(BU24:BV24)</f>
        <v>0</v>
      </c>
      <c r="BX24" s="236">
        <f t="shared" ref="BX24:BX55" si="36">BW24/(1+$B$5)^(YEARFRAC($P$24,$P24))</f>
        <v>0</v>
      </c>
      <c r="BY24" s="12"/>
    </row>
    <row r="25" spans="1:77" s="5" customFormat="1" x14ac:dyDescent="0.25">
      <c r="A25" s="261">
        <f t="shared" ref="A25:A56" si="37">DATE(YEAR(A24),MONTH(A24)+VLOOKUP($D$15,$P$1:$R$4,3,0),DAY(A24))</f>
        <v>44150</v>
      </c>
      <c r="B25" s="294">
        <v>0</v>
      </c>
      <c r="C25" s="295">
        <v>0</v>
      </c>
      <c r="D25" s="295">
        <v>0</v>
      </c>
      <c r="E25" s="295">
        <v>0</v>
      </c>
      <c r="F25" s="295">
        <v>0</v>
      </c>
      <c r="G25" s="295">
        <v>0</v>
      </c>
      <c r="H25" s="295">
        <v>0</v>
      </c>
      <c r="I25" s="295">
        <v>0</v>
      </c>
      <c r="J25" s="295">
        <v>0</v>
      </c>
      <c r="K25" s="295">
        <v>0</v>
      </c>
      <c r="L25" s="295">
        <v>0</v>
      </c>
      <c r="M25" s="296">
        <v>0</v>
      </c>
      <c r="N25" s="202"/>
      <c r="O25" s="238">
        <f t="shared" ref="O25:O79" si="38">+YEAR(P25)</f>
        <v>2020</v>
      </c>
      <c r="P25" s="261">
        <f t="shared" ref="P25:P56" si="39">+DATE(YEAR(P24),MONTH(P24)+VLOOKUP(D$15,$P$1:$R$4,3,0),DAY(P24))</f>
        <v>44150</v>
      </c>
      <c r="Q25" s="237">
        <f t="shared" ref="Q25:Q35" si="40">+Q24*IF($P25&gt;R$6,1,(1+S9/VLOOKUP(B$15,$P$1:$Q$4,2,0))^(VLOOKUP(B$15,$P$1:$Q$4,2,0)*R9))</f>
        <v>101.125</v>
      </c>
      <c r="R25" s="237"/>
      <c r="S25" s="237">
        <f t="shared" si="7"/>
        <v>0</v>
      </c>
      <c r="T25" s="237">
        <f t="shared" ref="T25:T39" si="41">+SUM(R25:S25)</f>
        <v>0</v>
      </c>
      <c r="U25" s="236">
        <f t="shared" si="8"/>
        <v>0</v>
      </c>
      <c r="V25" s="237">
        <f t="shared" ref="V25:V35" si="42">+V24*IF($P25&gt;W$6,1,(1+X9/VLOOKUP(C$15,$P$1:$Q$4,2,0))^(VLOOKUP(C$15,$P$1:$Q$4,2,0)*W9))</f>
        <v>100.62500000000001</v>
      </c>
      <c r="W25" s="237"/>
      <c r="X25" s="237">
        <f t="shared" ref="X25:X39" si="43">+IF($P25&gt;C$8,"FIN",IF($P25&lt;=C$8,IFERROR(IF($P25&lt;C$17,0,C$19/C$16),0),0))</f>
        <v>0</v>
      </c>
      <c r="Y25" s="237">
        <f t="shared" si="9"/>
        <v>0</v>
      </c>
      <c r="Z25" s="236">
        <f t="shared" si="10"/>
        <v>0</v>
      </c>
      <c r="AA25" s="237">
        <f t="shared" ref="AA25:AA35" si="44">+AA24*IF($P25&gt;AB$6,1,(1+AC9/VLOOKUP(D$15,$P$1:$Q$4,2,0))^(VLOOKUP(D$15,$P$1:$Q$4,2,0)*AB9))</f>
        <v>101.125</v>
      </c>
      <c r="AB25" s="237"/>
      <c r="AC25" s="237">
        <f t="shared" si="11"/>
        <v>0</v>
      </c>
      <c r="AD25" s="237">
        <f t="shared" si="12"/>
        <v>0</v>
      </c>
      <c r="AE25" s="236">
        <f t="shared" si="13"/>
        <v>0</v>
      </c>
      <c r="AF25" s="237">
        <f t="shared" ref="AF25:AF35" si="45">+AF24*IF($P25&gt;AG$6,1,(1+AH9/VLOOKUP(E$15,$P$1:$Q$4,2,0))^(VLOOKUP(E$15,$P$1:$Q$4,2,0)*AG9))</f>
        <v>100.62500000000001</v>
      </c>
      <c r="AG25" s="237"/>
      <c r="AH25" s="237">
        <f t="shared" si="14"/>
        <v>0</v>
      </c>
      <c r="AI25" s="237">
        <f t="shared" si="15"/>
        <v>0</v>
      </c>
      <c r="AJ25" s="236">
        <f t="shared" si="16"/>
        <v>0</v>
      </c>
      <c r="AK25" s="237">
        <f t="shared" ref="AK25:AK35" si="46">+AK24*IF($P25&gt;AL$6,1,(1+AM9/VLOOKUP(F$15,$P$1:$Q$4,2,0))^(VLOOKUP(F$15,$P$1:$Q$4,2,0)*AL9))</f>
        <v>100.11375</v>
      </c>
      <c r="AL25" s="237"/>
      <c r="AM25" s="237">
        <f t="shared" si="17"/>
        <v>0</v>
      </c>
      <c r="AN25" s="237">
        <f t="shared" si="18"/>
        <v>0</v>
      </c>
      <c r="AO25" s="236">
        <f t="shared" si="19"/>
        <v>0</v>
      </c>
      <c r="AP25" s="237">
        <f t="shared" ref="AP25:AP35" si="47">+AP24*IF($P25&gt;AQ$6,1,(1+AR9/VLOOKUP(G$15,$P$1:$Q$4,2,0))^(VLOOKUP(G$15,$P$1:$Q$4,2,0)*AQ9))</f>
        <v>99.618750000000006</v>
      </c>
      <c r="AQ25" s="237"/>
      <c r="AR25" s="237">
        <f t="shared" si="20"/>
        <v>0</v>
      </c>
      <c r="AS25" s="237">
        <f t="shared" ref="AS25:AS57" si="48">+SUM(AQ25:AR25)</f>
        <v>0</v>
      </c>
      <c r="AT25" s="236">
        <f t="shared" si="21"/>
        <v>0</v>
      </c>
      <c r="AU25" s="237">
        <f t="shared" ref="AU25:AU35" si="49">+AU24*IF($P25&gt;AV$6,1,(1+AW9/VLOOKUP(H$15,$P$1:$Q$4,2,0))^(VLOOKUP(H$15,$P$1:$Q$4,2,0)*AV9))</f>
        <v>101.125</v>
      </c>
      <c r="AV25" s="237"/>
      <c r="AW25" s="237">
        <f t="shared" si="22"/>
        <v>0</v>
      </c>
      <c r="AX25" s="237">
        <f t="shared" si="23"/>
        <v>0</v>
      </c>
      <c r="AY25" s="236">
        <f t="shared" si="24"/>
        <v>0</v>
      </c>
      <c r="AZ25" s="237">
        <f t="shared" ref="AZ25:AZ35" si="50">+AZ24*IF($P25&gt;BA$6,1,(1+BB9/VLOOKUP(I$15,$P$1:$Q$4,2,0))^(VLOOKUP(I$15,$P$1:$Q$4,2,0)*BA9))</f>
        <v>100.62500000000001</v>
      </c>
      <c r="BA25" s="237"/>
      <c r="BB25" s="237">
        <f t="shared" si="25"/>
        <v>0</v>
      </c>
      <c r="BC25" s="237">
        <f t="shared" ref="BC25:BC63" si="51">+SUM(BA25:BB25)</f>
        <v>0</v>
      </c>
      <c r="BD25" s="236">
        <f t="shared" si="26"/>
        <v>0</v>
      </c>
      <c r="BE25" s="237">
        <f t="shared" ref="BE25:BE35" si="52">+BE24*IF($P25&gt;BF$6,1,(1+BG9/VLOOKUP(J$15,$P$1:$Q$4,2,0))^(VLOOKUP(J$15,$P$1:$Q$4,2,0)*BF9))</f>
        <v>101.125</v>
      </c>
      <c r="BF25" s="237"/>
      <c r="BG25" s="237">
        <f t="shared" si="27"/>
        <v>0</v>
      </c>
      <c r="BH25" s="237">
        <f t="shared" si="28"/>
        <v>0</v>
      </c>
      <c r="BI25" s="236">
        <f t="shared" si="29"/>
        <v>0</v>
      </c>
      <c r="BJ25" s="237">
        <f t="shared" ref="BJ25:BJ35" si="53">+BJ24*IF($P25&gt;BK$6,1,(1+BL9/VLOOKUP(K$15,$P$1:$Q$4,2,0))^(VLOOKUP(K$15,$P$1:$Q$4,2,0)*BK9))</f>
        <v>100.62500000000001</v>
      </c>
      <c r="BK25" s="237"/>
      <c r="BL25" s="237">
        <f t="shared" si="30"/>
        <v>0</v>
      </c>
      <c r="BM25" s="237">
        <f t="shared" ref="BM25:BM71" si="54">+SUM(BK25:BL25)</f>
        <v>0</v>
      </c>
      <c r="BN25" s="236">
        <f t="shared" si="31"/>
        <v>0</v>
      </c>
      <c r="BO25" s="237">
        <f t="shared" ref="BO25:BO35" si="55">+BO24*IF($P25&gt;BP$6,1,(1+BQ9/VLOOKUP(L$15,$P$1:$Q$4,2,0))^(VLOOKUP(L$15,$P$1:$Q$4,2,0)*BP9))</f>
        <v>100.11375</v>
      </c>
      <c r="BP25" s="237"/>
      <c r="BQ25" s="237">
        <f t="shared" si="32"/>
        <v>0</v>
      </c>
      <c r="BR25" s="237">
        <f t="shared" ref="BR25:BR79" si="56">+SUM(BP25:BQ25)</f>
        <v>0</v>
      </c>
      <c r="BS25" s="236">
        <f t="shared" si="34"/>
        <v>0</v>
      </c>
      <c r="BT25" s="237">
        <f t="shared" ref="BT25:BT35" si="57">+BT24*IF($P25&gt;BU$6,1,(1+BV9/VLOOKUP(M$15,$P$1:$Q$4,2,0))^(VLOOKUP(M$15,$P$1:$Q$4,2,0)*BU9))</f>
        <v>99.618750000000006</v>
      </c>
      <c r="BU25" s="237"/>
      <c r="BV25" s="237">
        <f t="shared" si="35"/>
        <v>0</v>
      </c>
      <c r="BW25" s="237">
        <f t="shared" ref="BW25:BW79" si="58">+SUM(BU25:BV25)</f>
        <v>0</v>
      </c>
      <c r="BX25" s="236">
        <f t="shared" si="36"/>
        <v>0</v>
      </c>
      <c r="BY25" s="12"/>
    </row>
    <row r="26" spans="1:77" s="5" customFormat="1" x14ac:dyDescent="0.25">
      <c r="A26" s="261">
        <f t="shared" si="37"/>
        <v>44331</v>
      </c>
      <c r="B26" s="294">
        <v>1.2500000000000001E-2</v>
      </c>
      <c r="C26" s="295">
        <v>2.5000000000000001E-3</v>
      </c>
      <c r="D26" s="295">
        <v>1.2500000000000001E-2</v>
      </c>
      <c r="E26" s="295">
        <v>2.5000000000000001E-3</v>
      </c>
      <c r="F26" s="295">
        <v>1.2500000000000001E-2</v>
      </c>
      <c r="G26" s="295">
        <v>0.01</v>
      </c>
      <c r="H26" s="295">
        <v>1.2500000000000001E-2</v>
      </c>
      <c r="I26" s="295">
        <v>2.5000000000000001E-3</v>
      </c>
      <c r="J26" s="295">
        <v>1.2500000000000001E-2</v>
      </c>
      <c r="K26" s="295">
        <v>2.5000000000000001E-3</v>
      </c>
      <c r="L26" s="295">
        <v>1.2500000000000001E-2</v>
      </c>
      <c r="M26" s="296">
        <v>2.5000000000000001E-3</v>
      </c>
      <c r="N26" s="202"/>
      <c r="O26" s="238">
        <f t="shared" si="38"/>
        <v>2021</v>
      </c>
      <c r="P26" s="261">
        <f t="shared" si="39"/>
        <v>44331</v>
      </c>
      <c r="Q26" s="237">
        <f t="shared" si="40"/>
        <v>101.63062499999999</v>
      </c>
      <c r="R26" s="237">
        <f>+IF($P26&gt;B$8,"FIN",(Q26-SUM($S$24:S25))*VLOOKUP($P26,$A:$O,2,0)/VLOOKUP(B$15,$P$1:$R$4,2,0))</f>
        <v>0.63519140625000003</v>
      </c>
      <c r="S26" s="237">
        <f t="shared" si="7"/>
        <v>0</v>
      </c>
      <c r="T26" s="237">
        <f t="shared" si="41"/>
        <v>0.63519140625000003</v>
      </c>
      <c r="U26" s="236">
        <f t="shared" si="8"/>
        <v>0.57744673295454541</v>
      </c>
      <c r="V26" s="237">
        <f t="shared" si="42"/>
        <v>101.128125</v>
      </c>
      <c r="W26" s="237">
        <f>+IF($P26&gt;C$8,"FIN",(V26-SUM($X$24:X25))*VLOOKUP($P26,$A:$O,3,0)/VLOOKUP(C$15,$P$1:$R$4,2,0))</f>
        <v>0.12641015624999999</v>
      </c>
      <c r="X26" s="237">
        <f t="shared" si="43"/>
        <v>0</v>
      </c>
      <c r="Y26" s="237">
        <f t="shared" si="9"/>
        <v>0.12641015624999999</v>
      </c>
      <c r="Z26" s="236">
        <f t="shared" si="10"/>
        <v>0.11491832386363635</v>
      </c>
      <c r="AA26" s="237">
        <f t="shared" si="44"/>
        <v>101.63062499999999</v>
      </c>
      <c r="AB26" s="237">
        <f>+IF($P26&gt;D$8,"FIN",(AA26-SUM($AC$24:AC25))*VLOOKUP($P26,$A:$O,4,0)/VLOOKUP(D$15,$P$1:$R$4,2,0))</f>
        <v>0.63519140625000003</v>
      </c>
      <c r="AC26" s="237">
        <f t="shared" si="11"/>
        <v>0</v>
      </c>
      <c r="AD26" s="237">
        <f>+SUM(AB26:AC26)</f>
        <v>0.63519140625000003</v>
      </c>
      <c r="AE26" s="236">
        <f t="shared" si="13"/>
        <v>0.57744673295454541</v>
      </c>
      <c r="AF26" s="237">
        <f t="shared" si="45"/>
        <v>101.128125</v>
      </c>
      <c r="AG26" s="237">
        <f>+IF($P26&gt;E$8,"FIN",(AF26-SUM($AH$24:AH25))*VLOOKUP($P26,$A:$O,5,0)/VLOOKUP(E$15,$P$1:$R$4,2,0))</f>
        <v>0.12641015624999999</v>
      </c>
      <c r="AH26" s="237">
        <f t="shared" si="14"/>
        <v>0</v>
      </c>
      <c r="AI26" s="237">
        <f t="shared" si="15"/>
        <v>0.12641015624999999</v>
      </c>
      <c r="AJ26" s="236">
        <f t="shared" si="16"/>
        <v>0.11491832386363635</v>
      </c>
      <c r="AK26" s="237">
        <f t="shared" si="46"/>
        <v>100.61431874999998</v>
      </c>
      <c r="AL26" s="237">
        <f>+IF($P26&gt;F$8,"FIN",(AK26-SUM($AM$24:AM25))*VLOOKUP($P26,$A:$O,6,0)/VLOOKUP(F$15,$P$1:$R$4,2,0))</f>
        <v>0.6288394921874999</v>
      </c>
      <c r="AM26" s="237">
        <f t="shared" si="17"/>
        <v>0</v>
      </c>
      <c r="AN26" s="237">
        <f t="shared" si="18"/>
        <v>0.6288394921874999</v>
      </c>
      <c r="AO26" s="236">
        <f t="shared" si="19"/>
        <v>0.57167226562499984</v>
      </c>
      <c r="AP26" s="237">
        <f t="shared" si="47"/>
        <v>99.743273437500008</v>
      </c>
      <c r="AQ26" s="237">
        <f>+IF($P26&gt;G$8,"FIN",(AP26-SUM(AR$24:AR25))*VLOOKUP($P26,$A:$O,7,0)/VLOOKUP(G$15,$P$1:$R$4,2,0))</f>
        <v>0.49871636718750006</v>
      </c>
      <c r="AR26" s="237">
        <f t="shared" si="20"/>
        <v>0</v>
      </c>
      <c r="AS26" s="237">
        <f t="shared" si="48"/>
        <v>0.49871636718750006</v>
      </c>
      <c r="AT26" s="236">
        <f t="shared" si="21"/>
        <v>0.45337851562500003</v>
      </c>
      <c r="AU26" s="237">
        <f t="shared" si="49"/>
        <v>101.63062499999999</v>
      </c>
      <c r="AV26" s="237">
        <f>+IF($P26&gt;H$8,"FIN",(AU26-SUM(AW$24:AW25))*VLOOKUP($P26,$A:$O,8,0)/VLOOKUP(H$15,$P$1:$R$4,2,0))</f>
        <v>0.63519140625000003</v>
      </c>
      <c r="AW26" s="237">
        <f t="shared" si="22"/>
        <v>0</v>
      </c>
      <c r="AX26" s="237">
        <f t="shared" si="23"/>
        <v>0.63519140625000003</v>
      </c>
      <c r="AY26" s="236">
        <f t="shared" si="24"/>
        <v>0.57744673295454541</v>
      </c>
      <c r="AZ26" s="237">
        <f t="shared" si="50"/>
        <v>101.128125</v>
      </c>
      <c r="BA26" s="237">
        <f>+IF($P26&gt;I$8,"FIN",(AZ26-SUM(BB$24:BB25))*VLOOKUP($P26,$A:$O,9,0)/VLOOKUP(I$15,$P$1:$R$4,2,0))</f>
        <v>0.12641015624999999</v>
      </c>
      <c r="BB26" s="237">
        <f t="shared" si="25"/>
        <v>0</v>
      </c>
      <c r="BC26" s="237">
        <f t="shared" si="51"/>
        <v>0.12641015624999999</v>
      </c>
      <c r="BD26" s="236">
        <f t="shared" si="26"/>
        <v>0.11491832386363635</v>
      </c>
      <c r="BE26" s="237">
        <f t="shared" si="52"/>
        <v>101.63062499999999</v>
      </c>
      <c r="BF26" s="237">
        <f>+IF($P26&gt;J$8,"FIN",(BE26-SUM(BG$24:BG25))*VLOOKUP($P26,$A:$O,10,0)/VLOOKUP(J$15,$P$1:$R$4,2,0))</f>
        <v>0.63519140625000003</v>
      </c>
      <c r="BG26" s="237">
        <f t="shared" si="27"/>
        <v>0</v>
      </c>
      <c r="BH26" s="237">
        <f t="shared" si="28"/>
        <v>0.63519140625000003</v>
      </c>
      <c r="BI26" s="236">
        <f t="shared" si="29"/>
        <v>0.57744673295454541</v>
      </c>
      <c r="BJ26" s="237">
        <f t="shared" si="53"/>
        <v>101.128125</v>
      </c>
      <c r="BK26" s="237">
        <f>+IF($P26&gt;K$8,"FIN",(BJ26-SUM(BL$24:BL25))*VLOOKUP($P26,$A:$O,11,0)/VLOOKUP(K$15,$P$1:$R$4,2,0))</f>
        <v>0.12641015624999999</v>
      </c>
      <c r="BL26" s="237">
        <f t="shared" si="30"/>
        <v>0</v>
      </c>
      <c r="BM26" s="237">
        <f t="shared" si="54"/>
        <v>0.12641015624999999</v>
      </c>
      <c r="BN26" s="236">
        <f t="shared" si="31"/>
        <v>0.11491832386363635</v>
      </c>
      <c r="BO26" s="237">
        <f t="shared" si="55"/>
        <v>100.61431874999998</v>
      </c>
      <c r="BP26" s="237">
        <f>+IF($P26&gt;L$8,"FIN",(BO26-SUM(BQ$24:BQ25))*VLOOKUP($P26,$A:$O,12,0)/VLOOKUP(L$15,$P$1:$R$4,2,0))</f>
        <v>0.6288394921874999</v>
      </c>
      <c r="BQ26" s="237">
        <f t="shared" si="32"/>
        <v>0</v>
      </c>
      <c r="BR26" s="237">
        <f t="shared" si="56"/>
        <v>0.6288394921874999</v>
      </c>
      <c r="BS26" s="236">
        <f t="shared" si="34"/>
        <v>0.57167226562499984</v>
      </c>
      <c r="BT26" s="237">
        <f t="shared" si="57"/>
        <v>100.11684375</v>
      </c>
      <c r="BU26" s="237">
        <f>+IF($P26&gt;M$8,"FIN",(BT26-SUM(BV$24:BV25))*VLOOKUP($P26,$A:$O,13,0)/VLOOKUP(M$15,$P$1:$R$4,2,0))</f>
        <v>0.12514605468750001</v>
      </c>
      <c r="BV26" s="237">
        <f t="shared" si="35"/>
        <v>0</v>
      </c>
      <c r="BW26" s="237">
        <f t="shared" si="58"/>
        <v>0.12514605468750001</v>
      </c>
      <c r="BX26" s="236">
        <f t="shared" si="36"/>
        <v>0.113769140625</v>
      </c>
      <c r="BY26" s="12"/>
    </row>
    <row r="27" spans="1:77" s="5" customFormat="1" x14ac:dyDescent="0.25">
      <c r="A27" s="261">
        <f t="shared" si="37"/>
        <v>44515</v>
      </c>
      <c r="B27" s="294">
        <v>1.2500000000000001E-2</v>
      </c>
      <c r="C27" s="295">
        <v>2.5000000000000001E-3</v>
      </c>
      <c r="D27" s="295">
        <v>1.2500000000000001E-2</v>
      </c>
      <c r="E27" s="295">
        <v>2.5000000000000001E-3</v>
      </c>
      <c r="F27" s="295">
        <v>1.2500000000000001E-2</v>
      </c>
      <c r="G27" s="295">
        <v>0.01</v>
      </c>
      <c r="H27" s="295">
        <v>1.2500000000000001E-2</v>
      </c>
      <c r="I27" s="295">
        <v>2.5000000000000001E-3</v>
      </c>
      <c r="J27" s="295">
        <v>1.2500000000000001E-2</v>
      </c>
      <c r="K27" s="295">
        <v>2.5000000000000001E-3</v>
      </c>
      <c r="L27" s="295">
        <v>1.2500000000000001E-2</v>
      </c>
      <c r="M27" s="296">
        <v>2.5000000000000001E-3</v>
      </c>
      <c r="N27" s="202"/>
      <c r="O27" s="238">
        <f t="shared" si="38"/>
        <v>2021</v>
      </c>
      <c r="P27" s="261">
        <f t="shared" si="39"/>
        <v>44515</v>
      </c>
      <c r="Q27" s="237">
        <f t="shared" si="40"/>
        <v>102.13877812499999</v>
      </c>
      <c r="R27" s="237">
        <f>+IF($P27&gt;B$8,"FIN",(Q27-SUM($S$24:S26))*VLOOKUP($P27,$A:$O,2,0)/VLOOKUP(B$15,$P$1:$R$4,2,0))</f>
        <v>0.63836736328124999</v>
      </c>
      <c r="S27" s="237">
        <f t="shared" si="7"/>
        <v>0</v>
      </c>
      <c r="T27" s="237">
        <f t="shared" si="41"/>
        <v>0.63836736328124999</v>
      </c>
      <c r="U27" s="236">
        <f t="shared" si="8"/>
        <v>0.55332672644002012</v>
      </c>
      <c r="V27" s="237">
        <f t="shared" si="42"/>
        <v>101.63376562499998</v>
      </c>
      <c r="W27" s="237">
        <f>+IF($P27&gt;C$8,"FIN",(V27-SUM($X$24:X26))*VLOOKUP($P27,$A:$O,3,0)/VLOOKUP(C$15,$P$1:$R$4,2,0))</f>
        <v>0.12704220703124997</v>
      </c>
      <c r="X27" s="237">
        <f t="shared" si="43"/>
        <v>0</v>
      </c>
      <c r="Y27" s="237">
        <f t="shared" si="9"/>
        <v>0.12704220703124997</v>
      </c>
      <c r="Z27" s="236">
        <f t="shared" si="10"/>
        <v>0.11011817423590015</v>
      </c>
      <c r="AA27" s="237">
        <f t="shared" si="44"/>
        <v>102.13877812499999</v>
      </c>
      <c r="AB27" s="237">
        <f>+IF($P27&gt;D$8,"FIN",(AA27-SUM($AC$24:AC26))*VLOOKUP($P27,$A:$O,4,0)/VLOOKUP(D$15,$P$1:$R$4,2,0))</f>
        <v>0.63836736328124999</v>
      </c>
      <c r="AC27" s="237">
        <f t="shared" si="11"/>
        <v>0</v>
      </c>
      <c r="AD27" s="237">
        <f t="shared" ref="AD27:AD45" si="59">+SUM(AB27:AC27)</f>
        <v>0.63836736328124999</v>
      </c>
      <c r="AE27" s="236">
        <f t="shared" si="13"/>
        <v>0.55332672644002012</v>
      </c>
      <c r="AF27" s="237">
        <f t="shared" si="45"/>
        <v>101.63376562499998</v>
      </c>
      <c r="AG27" s="237">
        <f>+IF($P27&gt;E$8,"FIN",(AF27-SUM($AH$24:AH26))*VLOOKUP($P27,$A:$O,5,0)/VLOOKUP(E$15,$P$1:$R$4,2,0))</f>
        <v>0.12704220703124997</v>
      </c>
      <c r="AH27" s="237">
        <f t="shared" si="14"/>
        <v>0</v>
      </c>
      <c r="AI27" s="237">
        <f t="shared" si="15"/>
        <v>0.12704220703124997</v>
      </c>
      <c r="AJ27" s="236">
        <f t="shared" si="16"/>
        <v>0.11011817423590015</v>
      </c>
      <c r="AK27" s="237">
        <f t="shared" si="46"/>
        <v>101.11739034374997</v>
      </c>
      <c r="AL27" s="237">
        <f>+IF($P27&gt;F$8,"FIN",(AK27-SUM($AM$24:AM26))*VLOOKUP($P27,$A:$O,6,0)/VLOOKUP(F$15,$P$1:$R$4,2,0))</f>
        <v>0.63198368964843743</v>
      </c>
      <c r="AM27" s="237">
        <f t="shared" si="17"/>
        <v>0</v>
      </c>
      <c r="AN27" s="237">
        <f t="shared" si="18"/>
        <v>0.63198368964843743</v>
      </c>
      <c r="AO27" s="236">
        <f t="shared" si="19"/>
        <v>0.54779345917561983</v>
      </c>
      <c r="AP27" s="237">
        <f t="shared" si="47"/>
        <v>99.867952529296886</v>
      </c>
      <c r="AQ27" s="237">
        <f>+IF($P27&gt;G$8,"FIN",(AP27-SUM(AR$24:AR26))*VLOOKUP($P27,$A:$O,7,0)/VLOOKUP(G$15,$P$1:$R$4,2,0))</f>
        <v>0.49933976264648444</v>
      </c>
      <c r="AR27" s="237">
        <f t="shared" si="20"/>
        <v>0</v>
      </c>
      <c r="AS27" s="237">
        <f t="shared" si="48"/>
        <v>0.49933976264648444</v>
      </c>
      <c r="AT27" s="236">
        <f t="shared" si="21"/>
        <v>0.43281980273290588</v>
      </c>
      <c r="AU27" s="237">
        <f t="shared" si="49"/>
        <v>102.13877812499999</v>
      </c>
      <c r="AV27" s="237">
        <f>+IF($P27&gt;H$8,"FIN",(AU27-SUM(AW$24:AW26))*VLOOKUP($P27,$A:$O,8,0)/VLOOKUP(H$15,$P$1:$R$4,2,0))</f>
        <v>0.63836736328124999</v>
      </c>
      <c r="AW27" s="237">
        <f t="shared" si="22"/>
        <v>0</v>
      </c>
      <c r="AX27" s="237">
        <f t="shared" si="23"/>
        <v>0.63836736328124999</v>
      </c>
      <c r="AY27" s="236">
        <f t="shared" si="24"/>
        <v>0.55332672644002012</v>
      </c>
      <c r="AZ27" s="237">
        <f t="shared" si="50"/>
        <v>101.63376562499998</v>
      </c>
      <c r="BA27" s="237">
        <f>+IF($P27&gt;I$8,"FIN",(AZ27-SUM(BB$24:BB26))*VLOOKUP($P27,$A:$O,9,0)/VLOOKUP(I$15,$P$1:$R$4,2,0))</f>
        <v>0.12704220703124997</v>
      </c>
      <c r="BB27" s="237">
        <f t="shared" si="25"/>
        <v>0</v>
      </c>
      <c r="BC27" s="237">
        <f t="shared" si="51"/>
        <v>0.12704220703124997</v>
      </c>
      <c r="BD27" s="236">
        <f t="shared" si="26"/>
        <v>0.11011817423590015</v>
      </c>
      <c r="BE27" s="237">
        <f t="shared" si="52"/>
        <v>102.13877812499999</v>
      </c>
      <c r="BF27" s="237">
        <f>+IF($P27&gt;J$8,"FIN",(BE27-SUM(BG$24:BG26))*VLOOKUP($P27,$A:$O,10,0)/VLOOKUP(J$15,$P$1:$R$4,2,0))</f>
        <v>0.63836736328124999</v>
      </c>
      <c r="BG27" s="237">
        <f t="shared" si="27"/>
        <v>0</v>
      </c>
      <c r="BH27" s="237">
        <f t="shared" si="28"/>
        <v>0.63836736328124999</v>
      </c>
      <c r="BI27" s="236">
        <f t="shared" si="29"/>
        <v>0.55332672644002012</v>
      </c>
      <c r="BJ27" s="237">
        <f t="shared" si="53"/>
        <v>101.63376562499998</v>
      </c>
      <c r="BK27" s="237">
        <f>+IF($P27&gt;K$8,"FIN",(BJ27-SUM(BL$24:BL26))*VLOOKUP($P27,$A:$O,11,0)/VLOOKUP(K$15,$P$1:$R$4,2,0))</f>
        <v>0.12704220703124997</v>
      </c>
      <c r="BL27" s="237">
        <f t="shared" si="30"/>
        <v>0</v>
      </c>
      <c r="BM27" s="237">
        <f t="shared" si="54"/>
        <v>0.12704220703124997</v>
      </c>
      <c r="BN27" s="236">
        <f t="shared" si="31"/>
        <v>0.11011817423590015</v>
      </c>
      <c r="BO27" s="237">
        <f t="shared" si="55"/>
        <v>101.11739034374997</v>
      </c>
      <c r="BP27" s="237">
        <f>+IF($P27&gt;L$8,"FIN",(BO27-SUM(BQ$24:BQ26))*VLOOKUP($P27,$A:$O,12,0)/VLOOKUP(L$15,$P$1:$R$4,2,0))</f>
        <v>0.63198368964843743</v>
      </c>
      <c r="BQ27" s="237">
        <f t="shared" si="32"/>
        <v>0</v>
      </c>
      <c r="BR27" s="237">
        <f t="shared" si="56"/>
        <v>0.63198368964843743</v>
      </c>
      <c r="BS27" s="236">
        <f t="shared" si="34"/>
        <v>0.54779345917561983</v>
      </c>
      <c r="BT27" s="237">
        <f t="shared" si="57"/>
        <v>100.61742796874999</v>
      </c>
      <c r="BU27" s="237">
        <f>+IF($P27&gt;M$8,"FIN",(BT27-SUM(BV$24:BV26))*VLOOKUP($P27,$A:$O,13,0)/VLOOKUP(M$15,$P$1:$R$4,2,0))</f>
        <v>0.12577178496093749</v>
      </c>
      <c r="BV27" s="237">
        <f t="shared" si="35"/>
        <v>0</v>
      </c>
      <c r="BW27" s="237">
        <f t="shared" si="58"/>
        <v>0.12577178496093749</v>
      </c>
      <c r="BX27" s="236">
        <f t="shared" si="36"/>
        <v>0.10901699249354117</v>
      </c>
      <c r="BY27" s="12"/>
    </row>
    <row r="28" spans="1:77" s="5" customFormat="1" x14ac:dyDescent="0.25">
      <c r="A28" s="261">
        <f t="shared" si="37"/>
        <v>44696</v>
      </c>
      <c r="B28" s="295">
        <v>2.2499999999999999E-2</v>
      </c>
      <c r="C28" s="295">
        <v>1.2500000000000001E-2</v>
      </c>
      <c r="D28" s="295">
        <v>2.2499999999999999E-2</v>
      </c>
      <c r="E28" s="295">
        <v>1.2500000000000001E-2</v>
      </c>
      <c r="F28" s="295">
        <v>2.2499999999999999E-2</v>
      </c>
      <c r="G28" s="295">
        <v>1.2500000000000001E-2</v>
      </c>
      <c r="H28" s="295">
        <v>2.2499999999999999E-2</v>
      </c>
      <c r="I28" s="295">
        <v>1.2500000000000001E-2</v>
      </c>
      <c r="J28" s="295">
        <v>2.2499999999999999E-2</v>
      </c>
      <c r="K28" s="295">
        <v>1.2500000000000001E-2</v>
      </c>
      <c r="L28" s="295">
        <v>2.2499999999999999E-2</v>
      </c>
      <c r="M28" s="296">
        <v>1.2500000000000001E-2</v>
      </c>
      <c r="N28" s="202"/>
      <c r="O28" s="238">
        <f t="shared" si="38"/>
        <v>2022</v>
      </c>
      <c r="P28" s="261">
        <f t="shared" si="39"/>
        <v>44696</v>
      </c>
      <c r="Q28" s="237">
        <f t="shared" si="40"/>
        <v>102.13877812499999</v>
      </c>
      <c r="R28" s="237">
        <f>+IF($P28&gt;B$8,"FIN",(Q28-SUM($S$24:S27))*VLOOKUP($P28,$A:$O,2,0)/VLOOKUP(B$15,$P$1:$R$4,2,0))</f>
        <v>1.1490612539062499</v>
      </c>
      <c r="S28" s="237">
        <f t="shared" si="7"/>
        <v>0</v>
      </c>
      <c r="T28" s="237">
        <f t="shared" si="41"/>
        <v>1.1490612539062499</v>
      </c>
      <c r="U28" s="236">
        <f t="shared" si="8"/>
        <v>0.9496373999225205</v>
      </c>
      <c r="V28" s="237">
        <f t="shared" si="42"/>
        <v>101.63376562499998</v>
      </c>
      <c r="W28" s="237">
        <f>+IF($P28&gt;C$8,"FIN",(V28-SUM($X$24:X27))*VLOOKUP($P28,$A:$O,3,0)/VLOOKUP(C$15,$P$1:$R$4,2,0))</f>
        <v>0.63521103515624988</v>
      </c>
      <c r="X28" s="237">
        <f t="shared" si="43"/>
        <v>0</v>
      </c>
      <c r="Y28" s="237">
        <f t="shared" si="9"/>
        <v>0.63521103515624988</v>
      </c>
      <c r="Z28" s="236">
        <f t="shared" si="10"/>
        <v>0.52496779764979318</v>
      </c>
      <c r="AA28" s="237">
        <f t="shared" si="44"/>
        <v>102.13877812499999</v>
      </c>
      <c r="AB28" s="237">
        <f>+IF($P28&gt;D$8,"FIN",(AA28-SUM($AC$24:AC27))*VLOOKUP($P28,$A:$O,4,0)/VLOOKUP(D$15,$P$1:$R$4,2,0))</f>
        <v>1.1490612539062499</v>
      </c>
      <c r="AC28" s="237">
        <f t="shared" si="11"/>
        <v>0</v>
      </c>
      <c r="AD28" s="237">
        <f t="shared" si="59"/>
        <v>1.1490612539062499</v>
      </c>
      <c r="AE28" s="236">
        <f t="shared" si="13"/>
        <v>0.9496373999225205</v>
      </c>
      <c r="AF28" s="237">
        <f t="shared" si="45"/>
        <v>101.63376562499998</v>
      </c>
      <c r="AG28" s="237">
        <f>+IF($P28&gt;E$8,"FIN",(AF28-SUM($AH$24:AH27))*VLOOKUP($P28,$A:$O,5,0)/VLOOKUP(E$15,$P$1:$R$4,2,0))</f>
        <v>0.63521103515624988</v>
      </c>
      <c r="AH28" s="237">
        <f t="shared" si="14"/>
        <v>0</v>
      </c>
      <c r="AI28" s="237">
        <f t="shared" si="15"/>
        <v>0.63521103515624988</v>
      </c>
      <c r="AJ28" s="236">
        <f t="shared" si="16"/>
        <v>0.52496779764979318</v>
      </c>
      <c r="AK28" s="237">
        <f t="shared" si="46"/>
        <v>101.11739034374997</v>
      </c>
      <c r="AL28" s="237">
        <f>+IF($P28&gt;F$8,"FIN",(AK28-SUM($AM$24:AM27))*VLOOKUP($P28,$A:$O,6,0)/VLOOKUP(F$15,$P$1:$R$4,2,0))</f>
        <v>1.1375706413671871</v>
      </c>
      <c r="AM28" s="237">
        <f t="shared" si="17"/>
        <v>0</v>
      </c>
      <c r="AN28" s="237">
        <f t="shared" si="18"/>
        <v>1.1375706413671871</v>
      </c>
      <c r="AO28" s="236">
        <f t="shared" si="19"/>
        <v>0.94014102592329496</v>
      </c>
      <c r="AP28" s="237">
        <f t="shared" si="47"/>
        <v>99.867952529296886</v>
      </c>
      <c r="AQ28" s="237">
        <f>+IF($P28&gt;G$8,"FIN",(AP28-SUM(AR$24:AR27))*VLOOKUP($P28,$A:$O,7,0)/VLOOKUP(G$15,$P$1:$R$4,2,0))</f>
        <v>0.62417470330810554</v>
      </c>
      <c r="AR28" s="237">
        <f t="shared" si="20"/>
        <v>0</v>
      </c>
      <c r="AS28" s="237">
        <f t="shared" si="48"/>
        <v>0.62417470330810554</v>
      </c>
      <c r="AT28" s="236">
        <f t="shared" si="21"/>
        <v>0.51584686223810372</v>
      </c>
      <c r="AU28" s="237">
        <f t="shared" si="49"/>
        <v>102.13877812499999</v>
      </c>
      <c r="AV28" s="237">
        <f>+IF($P28&gt;H$8,"FIN",(AU28-SUM(AW$24:AW27))*VLOOKUP($P28,$A:$O,8,0)/VLOOKUP(H$15,$P$1:$R$4,2,0))</f>
        <v>1.1490612539062499</v>
      </c>
      <c r="AW28" s="237">
        <f t="shared" si="22"/>
        <v>0</v>
      </c>
      <c r="AX28" s="237">
        <f t="shared" si="23"/>
        <v>1.1490612539062499</v>
      </c>
      <c r="AY28" s="236">
        <f t="shared" si="24"/>
        <v>0.9496373999225205</v>
      </c>
      <c r="AZ28" s="237">
        <f t="shared" si="50"/>
        <v>101.63376562499998</v>
      </c>
      <c r="BA28" s="237">
        <f>+IF($P28&gt;I$8,"FIN",(AZ28-SUM(BB$24:BB27))*VLOOKUP($P28,$A:$O,9,0)/VLOOKUP(I$15,$P$1:$R$4,2,0))</f>
        <v>0.63521103515624988</v>
      </c>
      <c r="BB28" s="237">
        <f t="shared" si="25"/>
        <v>0</v>
      </c>
      <c r="BC28" s="237">
        <f t="shared" si="51"/>
        <v>0.63521103515624988</v>
      </c>
      <c r="BD28" s="236">
        <f t="shared" si="26"/>
        <v>0.52496779764979318</v>
      </c>
      <c r="BE28" s="237">
        <f t="shared" si="52"/>
        <v>102.13877812499999</v>
      </c>
      <c r="BF28" s="237">
        <f>+IF($P28&gt;J$8,"FIN",(BE28-SUM(BG$24:BG27))*VLOOKUP($P28,$A:$O,10,0)/VLOOKUP(J$15,$P$1:$R$4,2,0))</f>
        <v>1.1490612539062499</v>
      </c>
      <c r="BG28" s="237">
        <f t="shared" si="27"/>
        <v>0</v>
      </c>
      <c r="BH28" s="237">
        <f t="shared" si="28"/>
        <v>1.1490612539062499</v>
      </c>
      <c r="BI28" s="236">
        <f t="shared" si="29"/>
        <v>0.9496373999225205</v>
      </c>
      <c r="BJ28" s="237">
        <f t="shared" si="53"/>
        <v>101.63376562499998</v>
      </c>
      <c r="BK28" s="237">
        <f>+IF($P28&gt;K$8,"FIN",(BJ28-SUM(BL$24:BL27))*VLOOKUP($P28,$A:$O,11,0)/VLOOKUP(K$15,$P$1:$R$4,2,0))</f>
        <v>0.63521103515624988</v>
      </c>
      <c r="BL28" s="237">
        <f t="shared" si="30"/>
        <v>0</v>
      </c>
      <c r="BM28" s="237">
        <f t="shared" si="54"/>
        <v>0.63521103515624988</v>
      </c>
      <c r="BN28" s="236">
        <f t="shared" si="31"/>
        <v>0.52496779764979318</v>
      </c>
      <c r="BO28" s="237">
        <f t="shared" si="55"/>
        <v>101.11739034374997</v>
      </c>
      <c r="BP28" s="237">
        <f>+IF($P28&gt;L$8,"FIN",(BO28-SUM(BQ$24:BQ27))*VLOOKUP($P28,$A:$O,12,0)/VLOOKUP(L$15,$P$1:$R$4,2,0))</f>
        <v>1.1375706413671871</v>
      </c>
      <c r="BQ28" s="237">
        <f t="shared" si="32"/>
        <v>0</v>
      </c>
      <c r="BR28" s="237">
        <f t="shared" si="56"/>
        <v>1.1375706413671871</v>
      </c>
      <c r="BS28" s="236">
        <f t="shared" si="34"/>
        <v>0.94014102592329496</v>
      </c>
      <c r="BT28" s="237">
        <f t="shared" si="57"/>
        <v>100.61742796874999</v>
      </c>
      <c r="BU28" s="237">
        <f>+IF($P28&gt;M$8,"FIN",(BT28-SUM(BV$24:BV27))*VLOOKUP($P28,$A:$O,13,0)/VLOOKUP(M$15,$P$1:$R$4,2,0))</f>
        <v>0.62885892480468752</v>
      </c>
      <c r="BV28" s="237">
        <f t="shared" si="35"/>
        <v>0</v>
      </c>
      <c r="BW28" s="237">
        <f t="shared" si="58"/>
        <v>0.62885892480468752</v>
      </c>
      <c r="BX28" s="236">
        <f t="shared" si="36"/>
        <v>0.5197181196732954</v>
      </c>
      <c r="BY28" s="12"/>
    </row>
    <row r="29" spans="1:77" s="5" customFormat="1" x14ac:dyDescent="0.25">
      <c r="A29" s="261">
        <f t="shared" si="37"/>
        <v>44880</v>
      </c>
      <c r="B29" s="295">
        <v>2.2499999999999999E-2</v>
      </c>
      <c r="C29" s="295">
        <v>1.2500000000000001E-2</v>
      </c>
      <c r="D29" s="295">
        <v>2.2499999999999999E-2</v>
      </c>
      <c r="E29" s="295">
        <v>1.2500000000000001E-2</v>
      </c>
      <c r="F29" s="295">
        <v>2.2499999999999999E-2</v>
      </c>
      <c r="G29" s="295">
        <v>1.2500000000000001E-2</v>
      </c>
      <c r="H29" s="295">
        <v>2.2499999999999999E-2</v>
      </c>
      <c r="I29" s="295">
        <v>1.2500000000000001E-2</v>
      </c>
      <c r="J29" s="295">
        <v>2.2499999999999999E-2</v>
      </c>
      <c r="K29" s="295">
        <v>1.2500000000000001E-2</v>
      </c>
      <c r="L29" s="295">
        <v>2.2499999999999999E-2</v>
      </c>
      <c r="M29" s="296">
        <v>1.2500000000000001E-2</v>
      </c>
      <c r="N29" s="202"/>
      <c r="O29" s="238">
        <f t="shared" si="38"/>
        <v>2022</v>
      </c>
      <c r="P29" s="261">
        <f t="shared" si="39"/>
        <v>44880</v>
      </c>
      <c r="Q29" s="237">
        <f t="shared" si="40"/>
        <v>102.13877812499999</v>
      </c>
      <c r="R29" s="237">
        <f>+IF($P29&gt;B$8,"FIN",(Q29-SUM($S$24:S28))*VLOOKUP($P29,$A:$O,2,0)/VLOOKUP(B$15,$P$1:$R$4,2,0))</f>
        <v>1.1490612539062499</v>
      </c>
      <c r="S29" s="237">
        <f t="shared" si="7"/>
        <v>0</v>
      </c>
      <c r="T29" s="237">
        <f t="shared" si="41"/>
        <v>1.1490612539062499</v>
      </c>
      <c r="U29" s="236">
        <f t="shared" si="8"/>
        <v>0.90544373417457835</v>
      </c>
      <c r="V29" s="237">
        <f t="shared" si="42"/>
        <v>101.63376562499998</v>
      </c>
      <c r="W29" s="237">
        <f>+IF($P29&gt;C$8,"FIN",(V29-SUM($X$24:X28))*VLOOKUP($P29,$A:$O,3,0)/VLOOKUP(C$15,$P$1:$R$4,2,0))</f>
        <v>0.63521103515624988</v>
      </c>
      <c r="X29" s="237">
        <f t="shared" si="43"/>
        <v>0</v>
      </c>
      <c r="Y29" s="237">
        <f t="shared" si="9"/>
        <v>0.63521103515624988</v>
      </c>
      <c r="Z29" s="236">
        <f t="shared" si="10"/>
        <v>0.50053715561772805</v>
      </c>
      <c r="AA29" s="237">
        <f t="shared" si="44"/>
        <v>102.13877812499999</v>
      </c>
      <c r="AB29" s="237">
        <f>+IF($P29&gt;D$8,"FIN",(AA29-SUM($AC$24:AC28))*VLOOKUP($P29,$A:$O,4,0)/VLOOKUP(D$15,$P$1:$R$4,2,0))</f>
        <v>1.1490612539062499</v>
      </c>
      <c r="AC29" s="237">
        <f t="shared" si="11"/>
        <v>0</v>
      </c>
      <c r="AD29" s="237">
        <f t="shared" si="59"/>
        <v>1.1490612539062499</v>
      </c>
      <c r="AE29" s="236">
        <f t="shared" si="13"/>
        <v>0.90544373417457835</v>
      </c>
      <c r="AF29" s="237">
        <f t="shared" si="45"/>
        <v>101.63376562499998</v>
      </c>
      <c r="AG29" s="237">
        <f>+IF($P29&gt;E$8,"FIN",(AF29-SUM($AH$24:AH28))*VLOOKUP($P29,$A:$O,5,0)/VLOOKUP(E$15,$P$1:$R$4,2,0))</f>
        <v>0.63521103515624988</v>
      </c>
      <c r="AH29" s="237">
        <f t="shared" si="14"/>
        <v>0</v>
      </c>
      <c r="AI29" s="237">
        <f t="shared" si="15"/>
        <v>0.63521103515624988</v>
      </c>
      <c r="AJ29" s="236">
        <f t="shared" si="16"/>
        <v>0.50053715561772805</v>
      </c>
      <c r="AK29" s="237">
        <f t="shared" si="46"/>
        <v>101.11739034374997</v>
      </c>
      <c r="AL29" s="237">
        <f>+IF($P29&gt;F$8,"FIN",(AK29-SUM($AM$24:AM28))*VLOOKUP($P29,$A:$O,6,0)/VLOOKUP(F$15,$P$1:$R$4,2,0))</f>
        <v>1.1375706413671871</v>
      </c>
      <c r="AM29" s="237">
        <f t="shared" si="17"/>
        <v>0</v>
      </c>
      <c r="AN29" s="237">
        <f t="shared" si="18"/>
        <v>1.1375706413671871</v>
      </c>
      <c r="AO29" s="236">
        <f t="shared" si="19"/>
        <v>0.89638929683283231</v>
      </c>
      <c r="AP29" s="237">
        <f t="shared" si="47"/>
        <v>99.867952529296886</v>
      </c>
      <c r="AQ29" s="237">
        <f>+IF($P29&gt;G$8,"FIN",(AP29-SUM(AR$24:AR28))*VLOOKUP($P29,$A:$O,7,0)/VLOOKUP(G$15,$P$1:$R$4,2,0))</f>
        <v>0.62417470330810554</v>
      </c>
      <c r="AR29" s="237">
        <f t="shared" si="20"/>
        <v>0</v>
      </c>
      <c r="AS29" s="237">
        <f t="shared" si="48"/>
        <v>0.62417470330810554</v>
      </c>
      <c r="AT29" s="236">
        <f t="shared" si="21"/>
        <v>0.49184068492375671</v>
      </c>
      <c r="AU29" s="237">
        <f t="shared" si="49"/>
        <v>102.13877812499999</v>
      </c>
      <c r="AV29" s="237">
        <f>+IF($P29&gt;H$8,"FIN",(AU29-SUM(AW$24:AW28))*VLOOKUP($P29,$A:$O,8,0)/VLOOKUP(H$15,$P$1:$R$4,2,0))</f>
        <v>1.1490612539062499</v>
      </c>
      <c r="AW29" s="237">
        <f t="shared" si="22"/>
        <v>0</v>
      </c>
      <c r="AX29" s="237">
        <f t="shared" si="23"/>
        <v>1.1490612539062499</v>
      </c>
      <c r="AY29" s="236">
        <f t="shared" si="24"/>
        <v>0.90544373417457835</v>
      </c>
      <c r="AZ29" s="237">
        <f t="shared" si="50"/>
        <v>101.63376562499998</v>
      </c>
      <c r="BA29" s="237">
        <f>+IF($P29&gt;I$8,"FIN",(AZ29-SUM(BB$24:BB28))*VLOOKUP($P29,$A:$O,9,0)/VLOOKUP(I$15,$P$1:$R$4,2,0))</f>
        <v>0.63521103515624988</v>
      </c>
      <c r="BB29" s="237">
        <f t="shared" si="25"/>
        <v>0</v>
      </c>
      <c r="BC29" s="237">
        <f t="shared" si="51"/>
        <v>0.63521103515624988</v>
      </c>
      <c r="BD29" s="236">
        <f t="shared" si="26"/>
        <v>0.50053715561772805</v>
      </c>
      <c r="BE29" s="237">
        <f t="shared" si="52"/>
        <v>102.13877812499999</v>
      </c>
      <c r="BF29" s="237">
        <f>+IF($P29&gt;J$8,"FIN",(BE29-SUM(BG$24:BG28))*VLOOKUP($P29,$A:$O,10,0)/VLOOKUP(J$15,$P$1:$R$4,2,0))</f>
        <v>1.1490612539062499</v>
      </c>
      <c r="BG29" s="237">
        <f t="shared" si="27"/>
        <v>0</v>
      </c>
      <c r="BH29" s="237">
        <f t="shared" si="28"/>
        <v>1.1490612539062499</v>
      </c>
      <c r="BI29" s="236">
        <f t="shared" si="29"/>
        <v>0.90544373417457835</v>
      </c>
      <c r="BJ29" s="237">
        <f t="shared" si="53"/>
        <v>101.63376562499998</v>
      </c>
      <c r="BK29" s="237">
        <f>+IF($P29&gt;K$8,"FIN",(BJ29-SUM(BL$24:BL28))*VLOOKUP($P29,$A:$O,11,0)/VLOOKUP(K$15,$P$1:$R$4,2,0))</f>
        <v>0.63521103515624988</v>
      </c>
      <c r="BL29" s="237">
        <f t="shared" si="30"/>
        <v>0</v>
      </c>
      <c r="BM29" s="237">
        <f t="shared" si="54"/>
        <v>0.63521103515624988</v>
      </c>
      <c r="BN29" s="236">
        <f t="shared" si="31"/>
        <v>0.50053715561772805</v>
      </c>
      <c r="BO29" s="237">
        <f t="shared" si="55"/>
        <v>101.11739034374997</v>
      </c>
      <c r="BP29" s="237">
        <f>+IF($P29&gt;L$8,"FIN",(BO29-SUM(BQ$24:BQ28))*VLOOKUP($P29,$A:$O,12,0)/VLOOKUP(L$15,$P$1:$R$4,2,0))</f>
        <v>1.1375706413671871</v>
      </c>
      <c r="BQ29" s="237">
        <f t="shared" si="32"/>
        <v>0</v>
      </c>
      <c r="BR29" s="237">
        <f t="shared" si="56"/>
        <v>1.1375706413671871</v>
      </c>
      <c r="BS29" s="236">
        <f t="shared" si="34"/>
        <v>0.89638929683283231</v>
      </c>
      <c r="BT29" s="237">
        <f t="shared" si="57"/>
        <v>100.61742796874999</v>
      </c>
      <c r="BU29" s="237">
        <f>+IF($P29&gt;M$8,"FIN",(BT29-SUM(BV$24:BV28))*VLOOKUP($P29,$A:$O,13,0)/VLOOKUP(M$15,$P$1:$R$4,2,0))</f>
        <v>0.62885892480468752</v>
      </c>
      <c r="BV29" s="237">
        <f t="shared" si="35"/>
        <v>0</v>
      </c>
      <c r="BW29" s="237">
        <f t="shared" si="58"/>
        <v>0.62885892480468752</v>
      </c>
      <c r="BX29" s="236">
        <f t="shared" si="36"/>
        <v>0.49553178406155085</v>
      </c>
      <c r="BY29" s="12"/>
    </row>
    <row r="30" spans="1:77" x14ac:dyDescent="0.25">
      <c r="A30" s="261">
        <f t="shared" si="37"/>
        <v>45061</v>
      </c>
      <c r="B30" s="295">
        <v>3.2500000000000001E-2</v>
      </c>
      <c r="C30" s="295">
        <v>2.2499999999999999E-2</v>
      </c>
      <c r="D30" s="295">
        <v>3.2500000000000001E-2</v>
      </c>
      <c r="E30" s="295">
        <v>2.2499999999999999E-2</v>
      </c>
      <c r="F30" s="295">
        <v>3.2500000000000001E-2</v>
      </c>
      <c r="G30" s="295">
        <v>2.2499999999999999E-2</v>
      </c>
      <c r="H30" s="295">
        <v>3.2500000000000001E-2</v>
      </c>
      <c r="I30" s="295">
        <v>2.2499999999999999E-2</v>
      </c>
      <c r="J30" s="295">
        <v>3.2500000000000001E-2</v>
      </c>
      <c r="K30" s="295">
        <v>2.2499999999999999E-2</v>
      </c>
      <c r="L30" s="295">
        <v>3.2500000000000001E-2</v>
      </c>
      <c r="M30" s="296">
        <v>2.2499999999999999E-2</v>
      </c>
      <c r="N30" s="202"/>
      <c r="O30" s="238">
        <f t="shared" si="38"/>
        <v>2023</v>
      </c>
      <c r="P30" s="261">
        <f t="shared" si="39"/>
        <v>45061</v>
      </c>
      <c r="Q30" s="237">
        <f t="shared" si="40"/>
        <v>102.13877812499999</v>
      </c>
      <c r="R30" s="237">
        <f>+IF($P30&gt;B$8,"FIN",(Q30-SUM($S$24:S29))*VLOOKUP($P30,$A:$O,2,0)/VLOOKUP(B$15,$P$1:$R$4,2,0))</f>
        <v>1.6597551445312499</v>
      </c>
      <c r="S30" s="237">
        <f t="shared" si="7"/>
        <v>0</v>
      </c>
      <c r="T30" s="237">
        <f t="shared" si="41"/>
        <v>1.6597551445312499</v>
      </c>
      <c r="U30" s="236">
        <f t="shared" si="8"/>
        <v>1.2469986059588651</v>
      </c>
      <c r="V30" s="237">
        <f t="shared" si="42"/>
        <v>101.63376562499998</v>
      </c>
      <c r="W30" s="237">
        <f>+IF($P30&gt;C$8,"FIN",(V30-SUM($X$24:X29))*VLOOKUP($P30,$A:$O,3,0)/VLOOKUP(C$15,$P$1:$R$4,2,0))</f>
        <v>1.1433798632812497</v>
      </c>
      <c r="X30" s="237">
        <f t="shared" si="43"/>
        <v>0</v>
      </c>
      <c r="Y30" s="237">
        <f t="shared" si="9"/>
        <v>1.1433798632812497</v>
      </c>
      <c r="Z30" s="236">
        <f t="shared" si="10"/>
        <v>0.85903821433602512</v>
      </c>
      <c r="AA30" s="237">
        <f t="shared" si="44"/>
        <v>102.13877812499999</v>
      </c>
      <c r="AB30" s="237">
        <f>+IF($P30&gt;D$8,"FIN",(AA30-SUM($AC$24:AC29))*VLOOKUP($P30,$A:$O,4,0)/VLOOKUP(D$15,$P$1:$R$4,2,0))</f>
        <v>1.6597551445312499</v>
      </c>
      <c r="AC30" s="237">
        <f t="shared" si="11"/>
        <v>0</v>
      </c>
      <c r="AD30" s="237">
        <f t="shared" si="59"/>
        <v>1.6597551445312499</v>
      </c>
      <c r="AE30" s="236">
        <f t="shared" si="13"/>
        <v>1.2469986059588651</v>
      </c>
      <c r="AF30" s="237">
        <f t="shared" si="45"/>
        <v>101.63376562499998</v>
      </c>
      <c r="AG30" s="237">
        <f>+IF($P30&gt;E$8,"FIN",(AF30-SUM($AH$24:AH29))*VLOOKUP($P30,$A:$O,5,0)/VLOOKUP(E$15,$P$1:$R$4,2,0))</f>
        <v>1.1433798632812497</v>
      </c>
      <c r="AH30" s="237">
        <f t="shared" si="14"/>
        <v>0</v>
      </c>
      <c r="AI30" s="237">
        <f t="shared" si="15"/>
        <v>1.1433798632812497</v>
      </c>
      <c r="AJ30" s="236">
        <f t="shared" si="16"/>
        <v>0.85903821433602512</v>
      </c>
      <c r="AK30" s="237">
        <f t="shared" si="46"/>
        <v>101.11739034374997</v>
      </c>
      <c r="AL30" s="237">
        <f>+IF($P30&gt;F$8,"FIN",(AK30-SUM($AM$24:AM29))*VLOOKUP($P30,$A:$O,6,0)/VLOOKUP(F$15,$P$1:$R$4,2,0))</f>
        <v>1.6431575930859372</v>
      </c>
      <c r="AM30" s="237">
        <f t="shared" si="17"/>
        <v>0</v>
      </c>
      <c r="AN30" s="237">
        <f t="shared" si="18"/>
        <v>1.6431575930859372</v>
      </c>
      <c r="AO30" s="236">
        <f t="shared" si="19"/>
        <v>1.2345286198992762</v>
      </c>
      <c r="AP30" s="237">
        <f t="shared" si="47"/>
        <v>99.867952529296886</v>
      </c>
      <c r="AQ30" s="237">
        <f>+IF($P30&gt;G$8,"FIN",(AP30-SUM(AR$24:AR29))*VLOOKUP($P30,$A:$O,7,0)/VLOOKUP(G$15,$P$1:$R$4,2,0))</f>
        <v>1.1235144659545899</v>
      </c>
      <c r="AR30" s="237">
        <f t="shared" si="20"/>
        <v>0</v>
      </c>
      <c r="AS30" s="237">
        <f t="shared" si="48"/>
        <v>1.1235144659545899</v>
      </c>
      <c r="AT30" s="236">
        <f t="shared" si="21"/>
        <v>0.84411304729871495</v>
      </c>
      <c r="AU30" s="237">
        <f t="shared" si="49"/>
        <v>102.13877812499999</v>
      </c>
      <c r="AV30" s="237">
        <f>+IF($P30&gt;H$8,"FIN",(AU30-SUM(AW$24:AW29))*VLOOKUP($P30,$A:$O,8,0)/VLOOKUP(H$15,$P$1:$R$4,2,0))</f>
        <v>1.6597551445312499</v>
      </c>
      <c r="AW30" s="237">
        <f t="shared" si="22"/>
        <v>0</v>
      </c>
      <c r="AX30" s="237">
        <f t="shared" si="23"/>
        <v>1.6597551445312499</v>
      </c>
      <c r="AY30" s="236">
        <f t="shared" si="24"/>
        <v>1.2469986059588651</v>
      </c>
      <c r="AZ30" s="237">
        <f t="shared" si="50"/>
        <v>101.63376562499998</v>
      </c>
      <c r="BA30" s="237">
        <f>+IF($P30&gt;I$8,"FIN",(AZ30-SUM(BB$24:BB29))*VLOOKUP($P30,$A:$O,9,0)/VLOOKUP(I$15,$P$1:$R$4,2,0))</f>
        <v>1.1433798632812497</v>
      </c>
      <c r="BB30" s="237">
        <f t="shared" si="25"/>
        <v>0</v>
      </c>
      <c r="BC30" s="237">
        <f t="shared" si="51"/>
        <v>1.1433798632812497</v>
      </c>
      <c r="BD30" s="236">
        <f t="shared" si="26"/>
        <v>0.85903821433602512</v>
      </c>
      <c r="BE30" s="237">
        <f t="shared" si="52"/>
        <v>102.13877812499999</v>
      </c>
      <c r="BF30" s="237">
        <f>+IF($P30&gt;J$8,"FIN",(BE30-SUM(BG$24:BG29))*VLOOKUP($P30,$A:$O,10,0)/VLOOKUP(J$15,$P$1:$R$4,2,0))</f>
        <v>1.6597551445312499</v>
      </c>
      <c r="BG30" s="237">
        <f t="shared" si="27"/>
        <v>0</v>
      </c>
      <c r="BH30" s="237">
        <f t="shared" si="28"/>
        <v>1.6597551445312499</v>
      </c>
      <c r="BI30" s="236">
        <f t="shared" si="29"/>
        <v>1.2469986059588651</v>
      </c>
      <c r="BJ30" s="237">
        <f t="shared" si="53"/>
        <v>101.63376562499998</v>
      </c>
      <c r="BK30" s="237">
        <f>+IF($P30&gt;K$8,"FIN",(BJ30-SUM(BL$24:BL29))*VLOOKUP($P30,$A:$O,11,0)/VLOOKUP(K$15,$P$1:$R$4,2,0))</f>
        <v>1.1433798632812497</v>
      </c>
      <c r="BL30" s="237">
        <f t="shared" si="30"/>
        <v>0</v>
      </c>
      <c r="BM30" s="237">
        <f t="shared" si="54"/>
        <v>1.1433798632812497</v>
      </c>
      <c r="BN30" s="236">
        <f t="shared" si="31"/>
        <v>0.85903821433602512</v>
      </c>
      <c r="BO30" s="237">
        <f t="shared" si="55"/>
        <v>101.11739034374997</v>
      </c>
      <c r="BP30" s="237">
        <f>+IF($P30&gt;L$8,"FIN",(BO30-SUM(BQ$24:BQ29))*VLOOKUP($P30,$A:$O,12,0)/VLOOKUP(L$15,$P$1:$R$4,2,0))</f>
        <v>1.6431575930859372</v>
      </c>
      <c r="BQ30" s="237">
        <f t="shared" si="32"/>
        <v>0</v>
      </c>
      <c r="BR30" s="237">
        <f t="shared" si="56"/>
        <v>1.6431575930859372</v>
      </c>
      <c r="BS30" s="236">
        <f t="shared" si="34"/>
        <v>1.2345286198992762</v>
      </c>
      <c r="BT30" s="237">
        <f t="shared" si="57"/>
        <v>100.61742796874999</v>
      </c>
      <c r="BU30" s="237">
        <f>+IF($P30&gt;M$8,"FIN",(BT30-SUM(BV$24:BV29))*VLOOKUP($P30,$A:$O,13,0)/VLOOKUP(M$15,$P$1:$R$4,2,0))</f>
        <v>1.1319460646484374</v>
      </c>
      <c r="BV30" s="237">
        <f t="shared" si="35"/>
        <v>0</v>
      </c>
      <c r="BW30" s="237">
        <f t="shared" si="58"/>
        <v>1.1319460646484374</v>
      </c>
      <c r="BX30" s="236">
        <f t="shared" si="36"/>
        <v>0.85044783219266495</v>
      </c>
      <c r="BY30" s="12"/>
    </row>
    <row r="31" spans="1:77" x14ac:dyDescent="0.25">
      <c r="A31" s="261">
        <f t="shared" si="37"/>
        <v>45245</v>
      </c>
      <c r="B31" s="295">
        <v>3.2500000000000001E-2</v>
      </c>
      <c r="C31" s="295">
        <v>2.2499999999999999E-2</v>
      </c>
      <c r="D31" s="295">
        <v>3.2500000000000001E-2</v>
      </c>
      <c r="E31" s="295">
        <v>2.2499999999999999E-2</v>
      </c>
      <c r="F31" s="295">
        <v>3.2500000000000001E-2</v>
      </c>
      <c r="G31" s="295">
        <v>2.2499999999999999E-2</v>
      </c>
      <c r="H31" s="295">
        <v>3.2500000000000001E-2</v>
      </c>
      <c r="I31" s="295">
        <v>2.2499999999999999E-2</v>
      </c>
      <c r="J31" s="295">
        <v>3.2500000000000001E-2</v>
      </c>
      <c r="K31" s="295">
        <v>2.2499999999999999E-2</v>
      </c>
      <c r="L31" s="295">
        <v>3.2500000000000001E-2</v>
      </c>
      <c r="M31" s="296">
        <v>2.2499999999999999E-2</v>
      </c>
      <c r="N31" s="202"/>
      <c r="O31" s="238">
        <f t="shared" si="38"/>
        <v>2023</v>
      </c>
      <c r="P31" s="261">
        <f t="shared" si="39"/>
        <v>45245</v>
      </c>
      <c r="Q31" s="237">
        <f t="shared" si="40"/>
        <v>102.13877812499999</v>
      </c>
      <c r="R31" s="237">
        <f>+IF($P31&gt;B$8,"FIN",(Q31-SUM($S$24:S30))*VLOOKUP($P31,$A:$O,2,0)/VLOOKUP(B$15,$P$1:$R$4,2,0))</f>
        <v>1.6597551445312499</v>
      </c>
      <c r="S31" s="237">
        <f t="shared" si="7"/>
        <v>0</v>
      </c>
      <c r="T31" s="237">
        <f t="shared" si="41"/>
        <v>1.6597551445312499</v>
      </c>
      <c r="U31" s="236">
        <f t="shared" si="8"/>
        <v>1.1889665196231838</v>
      </c>
      <c r="V31" s="237">
        <f t="shared" si="42"/>
        <v>101.63376562499998</v>
      </c>
      <c r="W31" s="237">
        <f>+IF($P31&gt;C$8,"FIN",(V31-SUM($X$24:X30))*VLOOKUP($P31,$A:$O,3,0)/VLOOKUP(C$15,$P$1:$R$4,2,0))</f>
        <v>1.1433798632812497</v>
      </c>
      <c r="X31" s="237">
        <f t="shared" si="43"/>
        <v>0</v>
      </c>
      <c r="Y31" s="237">
        <f t="shared" si="9"/>
        <v>1.1433798632812497</v>
      </c>
      <c r="Z31" s="236">
        <f t="shared" si="10"/>
        <v>0.81906080010173665</v>
      </c>
      <c r="AA31" s="237">
        <f t="shared" si="44"/>
        <v>102.13877812499999</v>
      </c>
      <c r="AB31" s="237">
        <f>+IF($P31&gt;D$8,"FIN",(AA31-SUM($AC$24:AC30))*VLOOKUP($P31,$A:$O,4,0)/VLOOKUP(D$15,$P$1:$R$4,2,0))</f>
        <v>1.6597551445312499</v>
      </c>
      <c r="AC31" s="237">
        <f t="shared" si="11"/>
        <v>0</v>
      </c>
      <c r="AD31" s="237">
        <f t="shared" si="59"/>
        <v>1.6597551445312499</v>
      </c>
      <c r="AE31" s="236">
        <f t="shared" si="13"/>
        <v>1.1889665196231838</v>
      </c>
      <c r="AF31" s="237">
        <f t="shared" si="45"/>
        <v>101.63376562499998</v>
      </c>
      <c r="AG31" s="237">
        <f>+IF($P31&gt;E$8,"FIN",(AF31-SUM($AH$24:AH30))*VLOOKUP($P31,$A:$O,5,0)/VLOOKUP(E$15,$P$1:$R$4,2,0))</f>
        <v>1.1433798632812497</v>
      </c>
      <c r="AH31" s="237">
        <f t="shared" si="14"/>
        <v>0</v>
      </c>
      <c r="AI31" s="237">
        <f t="shared" si="15"/>
        <v>1.1433798632812497</v>
      </c>
      <c r="AJ31" s="236">
        <f t="shared" si="16"/>
        <v>0.81906080010173665</v>
      </c>
      <c r="AK31" s="237">
        <f t="shared" si="46"/>
        <v>101.11739034374997</v>
      </c>
      <c r="AL31" s="237">
        <f>+IF($P31&gt;F$8,"FIN",(AK31-SUM($AM$24:AM30))*VLOOKUP($P31,$A:$O,6,0)/VLOOKUP(F$15,$P$1:$R$4,2,0))</f>
        <v>1.6431575930859372</v>
      </c>
      <c r="AM31" s="237">
        <f t="shared" si="17"/>
        <v>0</v>
      </c>
      <c r="AN31" s="237">
        <f t="shared" si="18"/>
        <v>1.6431575930859372</v>
      </c>
      <c r="AO31" s="236">
        <f t="shared" si="19"/>
        <v>1.1770768544269519</v>
      </c>
      <c r="AP31" s="237">
        <f t="shared" si="47"/>
        <v>99.867952529296886</v>
      </c>
      <c r="AQ31" s="237">
        <f>+IF($P31&gt;G$8,"FIN",(AP31-SUM(AR$24:AR30))*VLOOKUP($P31,$A:$O,7,0)/VLOOKUP(G$15,$P$1:$R$4,2,0))</f>
        <v>1.1235144659545899</v>
      </c>
      <c r="AR31" s="237">
        <f t="shared" si="20"/>
        <v>0</v>
      </c>
      <c r="AS31" s="237">
        <f t="shared" si="48"/>
        <v>1.1235144659545899</v>
      </c>
      <c r="AT31" s="236">
        <f t="shared" si="21"/>
        <v>0.80483021169341995</v>
      </c>
      <c r="AU31" s="237">
        <f t="shared" si="49"/>
        <v>102.13877812499999</v>
      </c>
      <c r="AV31" s="237">
        <f>+IF($P31&gt;H$8,"FIN",(AU31-SUM(AW$24:AW30))*VLOOKUP($P31,$A:$O,8,0)/VLOOKUP(H$15,$P$1:$R$4,2,0))</f>
        <v>1.6597551445312499</v>
      </c>
      <c r="AW31" s="237">
        <f t="shared" si="22"/>
        <v>0</v>
      </c>
      <c r="AX31" s="237">
        <f t="shared" si="23"/>
        <v>1.6597551445312499</v>
      </c>
      <c r="AY31" s="236">
        <f t="shared" si="24"/>
        <v>1.1889665196231838</v>
      </c>
      <c r="AZ31" s="237">
        <f t="shared" si="50"/>
        <v>101.63376562499998</v>
      </c>
      <c r="BA31" s="237">
        <f>+IF($P31&gt;I$8,"FIN",(AZ31-SUM(BB$24:BB30))*VLOOKUP($P31,$A:$O,9,0)/VLOOKUP(I$15,$P$1:$R$4,2,0))</f>
        <v>1.1433798632812497</v>
      </c>
      <c r="BB31" s="237">
        <f t="shared" si="25"/>
        <v>0</v>
      </c>
      <c r="BC31" s="237">
        <f t="shared" si="51"/>
        <v>1.1433798632812497</v>
      </c>
      <c r="BD31" s="236">
        <f t="shared" si="26"/>
        <v>0.81906080010173665</v>
      </c>
      <c r="BE31" s="237">
        <f t="shared" si="52"/>
        <v>102.13877812499999</v>
      </c>
      <c r="BF31" s="237">
        <f>+IF($P31&gt;J$8,"FIN",(BE31-SUM(BG$24:BG30))*VLOOKUP($P31,$A:$O,10,0)/VLOOKUP(J$15,$P$1:$R$4,2,0))</f>
        <v>1.6597551445312499</v>
      </c>
      <c r="BG31" s="237">
        <f t="shared" si="27"/>
        <v>0</v>
      </c>
      <c r="BH31" s="237">
        <f t="shared" si="28"/>
        <v>1.6597551445312499</v>
      </c>
      <c r="BI31" s="236">
        <f t="shared" si="29"/>
        <v>1.1889665196231838</v>
      </c>
      <c r="BJ31" s="237">
        <f t="shared" si="53"/>
        <v>101.63376562499998</v>
      </c>
      <c r="BK31" s="237">
        <f>+IF($P31&gt;K$8,"FIN",(BJ31-SUM(BL$24:BL30))*VLOOKUP($P31,$A:$O,11,0)/VLOOKUP(K$15,$P$1:$R$4,2,0))</f>
        <v>1.1433798632812497</v>
      </c>
      <c r="BL31" s="237">
        <f t="shared" si="30"/>
        <v>0</v>
      </c>
      <c r="BM31" s="237">
        <f t="shared" si="54"/>
        <v>1.1433798632812497</v>
      </c>
      <c r="BN31" s="236">
        <f t="shared" si="31"/>
        <v>0.81906080010173665</v>
      </c>
      <c r="BO31" s="237">
        <f t="shared" si="55"/>
        <v>101.11739034374997</v>
      </c>
      <c r="BP31" s="237">
        <f>+IF($P31&gt;L$8,"FIN",(BO31-SUM(BQ$24:BQ30))*VLOOKUP($P31,$A:$O,12,0)/VLOOKUP(L$15,$P$1:$R$4,2,0))</f>
        <v>1.6431575930859372</v>
      </c>
      <c r="BQ31" s="237">
        <f t="shared" si="32"/>
        <v>0</v>
      </c>
      <c r="BR31" s="237">
        <f t="shared" si="56"/>
        <v>1.6431575930859372</v>
      </c>
      <c r="BS31" s="236">
        <f t="shared" si="34"/>
        <v>1.1770768544269519</v>
      </c>
      <c r="BT31" s="237">
        <f t="shared" si="57"/>
        <v>100.61742796874999</v>
      </c>
      <c r="BU31" s="237">
        <f>+IF($P31&gt;M$8,"FIN",(BT31-SUM(BV$24:BV30))*VLOOKUP($P31,$A:$O,13,0)/VLOOKUP(M$15,$P$1:$R$4,2,0))</f>
        <v>1.1319460646484374</v>
      </c>
      <c r="BV31" s="237">
        <f t="shared" si="35"/>
        <v>0</v>
      </c>
      <c r="BW31" s="237">
        <f t="shared" si="58"/>
        <v>1.1319460646484374</v>
      </c>
      <c r="BX31" s="236">
        <f t="shared" si="36"/>
        <v>0.81087019210071942</v>
      </c>
      <c r="BY31" s="12"/>
    </row>
    <row r="32" spans="1:77" x14ac:dyDescent="0.25">
      <c r="A32" s="261">
        <f t="shared" si="37"/>
        <v>45427</v>
      </c>
      <c r="B32" s="295">
        <v>3.7499999999999999E-2</v>
      </c>
      <c r="C32" s="295">
        <v>2.75E-2</v>
      </c>
      <c r="D32" s="295">
        <v>4.2500000000000003E-2</v>
      </c>
      <c r="E32" s="295">
        <v>3.2500000000000001E-2</v>
      </c>
      <c r="F32" s="295">
        <v>4.2500000000000003E-2</v>
      </c>
      <c r="G32" s="295">
        <v>3.2500000000000001E-2</v>
      </c>
      <c r="H32" s="295">
        <v>4.2500000000000003E-2</v>
      </c>
      <c r="I32" s="295">
        <v>3.2500000000000001E-2</v>
      </c>
      <c r="J32" s="295">
        <v>3.7499999999999999E-2</v>
      </c>
      <c r="K32" s="295">
        <v>3.3799999999999997E-2</v>
      </c>
      <c r="L32" s="295">
        <v>4.2500000000000003E-2</v>
      </c>
      <c r="M32" s="296">
        <v>3.2500000000000001E-2</v>
      </c>
      <c r="N32" s="202"/>
      <c r="O32" s="238">
        <f t="shared" si="38"/>
        <v>2024</v>
      </c>
      <c r="P32" s="261">
        <f t="shared" si="39"/>
        <v>45427</v>
      </c>
      <c r="Q32" s="237">
        <f t="shared" si="40"/>
        <v>102.13877812499999</v>
      </c>
      <c r="R32" s="237">
        <f>+IF($P32&gt;B$8,"FIN",(Q32-SUM($S$24:S31))*VLOOKUP($P32,$A:$O,2,0)/VLOOKUP(B$15,$P$1:$R$4,2,0))</f>
        <v>1.9151020898437496</v>
      </c>
      <c r="S32" s="237">
        <f t="shared" si="7"/>
        <v>0</v>
      </c>
      <c r="T32" s="237">
        <f t="shared" si="41"/>
        <v>1.9151020898437496</v>
      </c>
      <c r="U32" s="236">
        <f t="shared" si="8"/>
        <v>1.3080404957610472</v>
      </c>
      <c r="V32" s="237">
        <f t="shared" si="42"/>
        <v>101.63376562499998</v>
      </c>
      <c r="W32" s="237">
        <f>+IF($P32&gt;C$8,"FIN",(V32-SUM($X$24:X31))*VLOOKUP($P32,$A:$O,3,0)/VLOOKUP(C$15,$P$1:$R$4,2,0))</f>
        <v>1.3974642773437498</v>
      </c>
      <c r="X32" s="237">
        <f t="shared" si="43"/>
        <v>0</v>
      </c>
      <c r="Y32" s="237">
        <f t="shared" si="9"/>
        <v>1.3974642773437498</v>
      </c>
      <c r="Z32" s="236">
        <f t="shared" si="10"/>
        <v>0.95448690481780574</v>
      </c>
      <c r="AA32" s="237">
        <f t="shared" si="44"/>
        <v>102.13877812499999</v>
      </c>
      <c r="AB32" s="237">
        <f>+IF($P32&gt;D$8,"FIN",(AA32-SUM($AC$24:AC31))*VLOOKUP($P32,$A:$O,4,0)/VLOOKUP(D$15,$P$1:$R$4,2,0))</f>
        <v>2.17044903515625</v>
      </c>
      <c r="AC32" s="237">
        <f t="shared" si="11"/>
        <v>0</v>
      </c>
      <c r="AD32" s="237">
        <f t="shared" si="59"/>
        <v>2.17044903515625</v>
      </c>
      <c r="AE32" s="236">
        <f t="shared" si="13"/>
        <v>1.4824458951958537</v>
      </c>
      <c r="AF32" s="237">
        <f t="shared" si="45"/>
        <v>101.63376562499998</v>
      </c>
      <c r="AG32" s="237">
        <f>+IF($P32&gt;E$8,"FIN",(AF32-SUM($AH$24:AH31))*VLOOKUP($P32,$A:$O,5,0)/VLOOKUP(E$15,$P$1:$R$4,2,0))</f>
        <v>1.6515486914062498</v>
      </c>
      <c r="AH32" s="237">
        <f t="shared" si="14"/>
        <v>0</v>
      </c>
      <c r="AI32" s="237">
        <f t="shared" si="15"/>
        <v>1.6515486914062498</v>
      </c>
      <c r="AJ32" s="236">
        <f t="shared" si="16"/>
        <v>1.1280299784210432</v>
      </c>
      <c r="AK32" s="237">
        <f t="shared" si="46"/>
        <v>101.11739034374997</v>
      </c>
      <c r="AL32" s="237">
        <f>+IF($P32&gt;F$8,"FIN",(AK32-SUM($AM$24:AM31))*VLOOKUP($P32,$A:$O,6,0)/VLOOKUP(F$15,$P$1:$R$4,2,0))</f>
        <v>2.1487445448046869</v>
      </c>
      <c r="AM32" s="237">
        <f t="shared" si="17"/>
        <v>0</v>
      </c>
      <c r="AN32" s="237">
        <f t="shared" si="18"/>
        <v>2.1487445448046869</v>
      </c>
      <c r="AO32" s="236">
        <f t="shared" si="19"/>
        <v>1.4676214362438949</v>
      </c>
      <c r="AP32" s="237">
        <f t="shared" si="47"/>
        <v>99.867952529296886</v>
      </c>
      <c r="AQ32" s="237">
        <f>+IF($P32&gt;G$8,"FIN",(AP32-SUM(AR$24:AR31))*VLOOKUP($P32,$A:$O,7,0)/VLOOKUP(G$15,$P$1:$R$4,2,0))</f>
        <v>1.6228542286010745</v>
      </c>
      <c r="AR32" s="237">
        <f t="shared" si="20"/>
        <v>0</v>
      </c>
      <c r="AS32" s="237">
        <f t="shared" si="48"/>
        <v>1.6228542286010745</v>
      </c>
      <c r="AT32" s="236">
        <f t="shared" si="21"/>
        <v>1.1084312742306359</v>
      </c>
      <c r="AU32" s="237">
        <f t="shared" si="49"/>
        <v>102.13877812499999</v>
      </c>
      <c r="AV32" s="237">
        <f>+IF($P32&gt;H$8,"FIN",(AU32-SUM(AW$24:AW31))*VLOOKUP($P32,$A:$O,8,0)/VLOOKUP(H$15,$P$1:$R$4,2,0))</f>
        <v>2.17044903515625</v>
      </c>
      <c r="AW32" s="237">
        <f t="shared" si="22"/>
        <v>0</v>
      </c>
      <c r="AX32" s="237">
        <f t="shared" si="23"/>
        <v>2.17044903515625</v>
      </c>
      <c r="AY32" s="236">
        <f t="shared" si="24"/>
        <v>1.4824458951958537</v>
      </c>
      <c r="AZ32" s="237">
        <f t="shared" si="50"/>
        <v>101.63376562499998</v>
      </c>
      <c r="BA32" s="237">
        <f>+IF($P32&gt;I$8,"FIN",(AZ32-SUM(BB$24:BB31))*VLOOKUP($P32,$A:$O,9,0)/VLOOKUP(I$15,$P$1:$R$4,2,0))</f>
        <v>1.6515486914062498</v>
      </c>
      <c r="BB32" s="237">
        <f t="shared" si="25"/>
        <v>0</v>
      </c>
      <c r="BC32" s="237">
        <f t="shared" si="51"/>
        <v>1.6515486914062498</v>
      </c>
      <c r="BD32" s="236">
        <f t="shared" si="26"/>
        <v>1.1280299784210432</v>
      </c>
      <c r="BE32" s="237">
        <f t="shared" si="52"/>
        <v>102.13877812499999</v>
      </c>
      <c r="BF32" s="237">
        <f>+IF($P32&gt;J$8,"FIN",(BE32-SUM(BG$24:BG31))*VLOOKUP($P32,$A:$O,10,0)/VLOOKUP(J$15,$P$1:$R$4,2,0))</f>
        <v>1.9151020898437496</v>
      </c>
      <c r="BG32" s="237">
        <f t="shared" si="27"/>
        <v>0</v>
      </c>
      <c r="BH32" s="237">
        <f t="shared" si="28"/>
        <v>1.9151020898437496</v>
      </c>
      <c r="BI32" s="236">
        <f t="shared" si="29"/>
        <v>1.3080404957610472</v>
      </c>
      <c r="BJ32" s="237">
        <f t="shared" si="53"/>
        <v>101.63376562499998</v>
      </c>
      <c r="BK32" s="237">
        <f>+IF($P32&gt;K$8,"FIN",(BJ32-SUM(BL$24:BL31))*VLOOKUP($P32,$A:$O,11,0)/VLOOKUP(K$15,$P$1:$R$4,2,0))</f>
        <v>1.7176106390624994</v>
      </c>
      <c r="BL32" s="237">
        <f t="shared" si="30"/>
        <v>0</v>
      </c>
      <c r="BM32" s="237">
        <f t="shared" si="54"/>
        <v>1.7176106390624994</v>
      </c>
      <c r="BN32" s="236">
        <f t="shared" si="31"/>
        <v>1.1731511775578847</v>
      </c>
      <c r="BO32" s="237">
        <f t="shared" si="55"/>
        <v>101.11739034374997</v>
      </c>
      <c r="BP32" s="237">
        <f>+IF($P32&gt;L$8,"FIN",(BO32-SUM(BQ$24:BQ31))*VLOOKUP($P32,$A:$O,12,0)/VLOOKUP(L$15,$P$1:$R$4,2,0))</f>
        <v>2.1487445448046869</v>
      </c>
      <c r="BQ32" s="237">
        <f t="shared" si="32"/>
        <v>0</v>
      </c>
      <c r="BR32" s="237">
        <f t="shared" si="56"/>
        <v>2.1487445448046869</v>
      </c>
      <c r="BS32" s="236">
        <f t="shared" si="34"/>
        <v>1.4676214362438949</v>
      </c>
      <c r="BT32" s="237">
        <f t="shared" si="57"/>
        <v>100.61742796874999</v>
      </c>
      <c r="BU32" s="237">
        <f>+IF($P32&gt;M$8,"FIN",(BT32-SUM(BV$24:BV31))*VLOOKUP($P32,$A:$O,13,0)/VLOOKUP(M$15,$P$1:$R$4,2,0))</f>
        <v>1.6350332044921874</v>
      </c>
      <c r="BV32" s="237">
        <f t="shared" si="35"/>
        <v>0</v>
      </c>
      <c r="BW32" s="237">
        <f t="shared" si="58"/>
        <v>1.6350332044921874</v>
      </c>
      <c r="BX32" s="236">
        <f t="shared" si="36"/>
        <v>1.1167496786368327</v>
      </c>
      <c r="BY32" s="12"/>
    </row>
    <row r="33" spans="1:77" x14ac:dyDescent="0.25">
      <c r="A33" s="261">
        <f t="shared" si="37"/>
        <v>45611</v>
      </c>
      <c r="B33" s="295">
        <v>3.7499999999999999E-2</v>
      </c>
      <c r="C33" s="295">
        <v>2.75E-2</v>
      </c>
      <c r="D33" s="295">
        <v>4.2500000000000003E-2</v>
      </c>
      <c r="E33" s="295">
        <v>3.2500000000000001E-2</v>
      </c>
      <c r="F33" s="295">
        <v>4.2500000000000003E-2</v>
      </c>
      <c r="G33" s="295">
        <v>3.2500000000000001E-2</v>
      </c>
      <c r="H33" s="295">
        <v>4.2500000000000003E-2</v>
      </c>
      <c r="I33" s="295">
        <v>3.2500000000000001E-2</v>
      </c>
      <c r="J33" s="295">
        <v>3.7499999999999999E-2</v>
      </c>
      <c r="K33" s="295">
        <v>3.3799999999999997E-2</v>
      </c>
      <c r="L33" s="295">
        <v>4.2500000000000003E-2</v>
      </c>
      <c r="M33" s="296">
        <v>3.2500000000000001E-2</v>
      </c>
      <c r="N33" s="202"/>
      <c r="O33" s="238">
        <f t="shared" si="38"/>
        <v>2024</v>
      </c>
      <c r="P33" s="261">
        <f t="shared" si="39"/>
        <v>45611</v>
      </c>
      <c r="Q33" s="237">
        <f t="shared" si="40"/>
        <v>102.13877812499999</v>
      </c>
      <c r="R33" s="237">
        <f>+IF($P33&gt;B$8,"FIN",(Q33-SUM($S$24:S32))*VLOOKUP($P33,$A:$O,2,0)/VLOOKUP(B$15,$P$1:$R$4,2,0))</f>
        <v>1.9151020898437496</v>
      </c>
      <c r="S33" s="237">
        <f t="shared" si="7"/>
        <v>0</v>
      </c>
      <c r="T33" s="237">
        <f t="shared" si="41"/>
        <v>1.9151020898437496</v>
      </c>
      <c r="U33" s="236">
        <f t="shared" si="8"/>
        <v>1.247167677926416</v>
      </c>
      <c r="V33" s="237">
        <f t="shared" si="42"/>
        <v>101.63376562499998</v>
      </c>
      <c r="W33" s="237">
        <f>+IF($P33&gt;C$8,"FIN",(V33-SUM($X$24:X32))*VLOOKUP($P33,$A:$O,3,0)/VLOOKUP(C$15,$P$1:$R$4,2,0))</f>
        <v>1.3974642773437498</v>
      </c>
      <c r="X33" s="237">
        <f t="shared" si="43"/>
        <v>0</v>
      </c>
      <c r="Y33" s="237">
        <f t="shared" si="9"/>
        <v>1.3974642773437498</v>
      </c>
      <c r="Z33" s="236">
        <f t="shared" si="10"/>
        <v>0.91006755566859621</v>
      </c>
      <c r="AA33" s="237">
        <f t="shared" si="44"/>
        <v>102.13877812499999</v>
      </c>
      <c r="AB33" s="237">
        <f>+IF($P33&gt;D$8,"FIN",(AA33-SUM($AC$24:AC32))*VLOOKUP($P33,$A:$O,4,0)/VLOOKUP(D$15,$P$1:$R$4,2,0))</f>
        <v>2.17044903515625</v>
      </c>
      <c r="AC33" s="237">
        <f t="shared" si="11"/>
        <v>0</v>
      </c>
      <c r="AD33" s="237">
        <f t="shared" si="59"/>
        <v>2.17044903515625</v>
      </c>
      <c r="AE33" s="236">
        <f t="shared" si="13"/>
        <v>1.4134567016499386</v>
      </c>
      <c r="AF33" s="237">
        <f t="shared" si="45"/>
        <v>101.63376562499998</v>
      </c>
      <c r="AG33" s="237">
        <f>+IF($P33&gt;E$8,"FIN",(AF33-SUM($AH$24:AH32))*VLOOKUP($P33,$A:$O,5,0)/VLOOKUP(E$15,$P$1:$R$4,2,0))</f>
        <v>1.6515486914062498</v>
      </c>
      <c r="AH33" s="237">
        <f t="shared" si="14"/>
        <v>0</v>
      </c>
      <c r="AI33" s="237">
        <f t="shared" si="15"/>
        <v>1.6515486914062498</v>
      </c>
      <c r="AJ33" s="236">
        <f t="shared" si="16"/>
        <v>1.0755343839719773</v>
      </c>
      <c r="AK33" s="237">
        <f t="shared" si="46"/>
        <v>101.11739034374997</v>
      </c>
      <c r="AL33" s="237">
        <f>+IF($P33&gt;F$8,"FIN",(AK33-SUM($AM$24:AM32))*VLOOKUP($P33,$A:$O,6,0)/VLOOKUP(F$15,$P$1:$R$4,2,0))</f>
        <v>2.1487445448046869</v>
      </c>
      <c r="AM33" s="237">
        <f t="shared" si="17"/>
        <v>0</v>
      </c>
      <c r="AN33" s="237">
        <f t="shared" si="18"/>
        <v>2.1487445448046869</v>
      </c>
      <c r="AO33" s="236">
        <f t="shared" si="19"/>
        <v>1.3993221346334388</v>
      </c>
      <c r="AP33" s="237">
        <f t="shared" si="47"/>
        <v>99.867952529296886</v>
      </c>
      <c r="AQ33" s="237">
        <f>+IF($P33&gt;G$8,"FIN",(AP33-SUM(AR$24:AR32))*VLOOKUP($P33,$A:$O,7,0)/VLOOKUP(G$15,$P$1:$R$4,2,0))</f>
        <v>1.6228542286010745</v>
      </c>
      <c r="AR33" s="237">
        <f t="shared" si="20"/>
        <v>0</v>
      </c>
      <c r="AS33" s="237">
        <f t="shared" si="48"/>
        <v>1.6228542286010745</v>
      </c>
      <c r="AT33" s="236">
        <f t="shared" si="21"/>
        <v>1.0568477527287332</v>
      </c>
      <c r="AU33" s="237">
        <f t="shared" si="49"/>
        <v>102.13877812499999</v>
      </c>
      <c r="AV33" s="237">
        <f>+IF($P33&gt;H$8,"FIN",(AU33-SUM(AW$24:AW32))*VLOOKUP($P33,$A:$O,8,0)/VLOOKUP(H$15,$P$1:$R$4,2,0))</f>
        <v>2.17044903515625</v>
      </c>
      <c r="AW33" s="237">
        <f t="shared" si="22"/>
        <v>0</v>
      </c>
      <c r="AX33" s="237">
        <f t="shared" si="23"/>
        <v>2.17044903515625</v>
      </c>
      <c r="AY33" s="236">
        <f t="shared" si="24"/>
        <v>1.4134567016499386</v>
      </c>
      <c r="AZ33" s="237">
        <f t="shared" si="50"/>
        <v>101.63376562499998</v>
      </c>
      <c r="BA33" s="237">
        <f>+IF($P33&gt;I$8,"FIN",(AZ33-SUM(BB$24:BB32))*VLOOKUP($P33,$A:$O,9,0)/VLOOKUP(I$15,$P$1:$R$4,2,0))</f>
        <v>1.6515486914062498</v>
      </c>
      <c r="BB33" s="237">
        <f t="shared" si="25"/>
        <v>0</v>
      </c>
      <c r="BC33" s="237">
        <f t="shared" si="51"/>
        <v>1.6515486914062498</v>
      </c>
      <c r="BD33" s="236">
        <f t="shared" si="26"/>
        <v>1.0755343839719773</v>
      </c>
      <c r="BE33" s="237">
        <f t="shared" si="52"/>
        <v>102.13877812499999</v>
      </c>
      <c r="BF33" s="237">
        <f>+IF($P33&gt;J$8,"FIN",(BE33-SUM(BG$24:BG32))*VLOOKUP($P33,$A:$O,10,0)/VLOOKUP(J$15,$P$1:$R$4,2,0))</f>
        <v>1.9151020898437496</v>
      </c>
      <c r="BG33" s="237">
        <f t="shared" si="27"/>
        <v>0</v>
      </c>
      <c r="BH33" s="237">
        <f t="shared" si="28"/>
        <v>1.9151020898437496</v>
      </c>
      <c r="BI33" s="236">
        <f t="shared" si="29"/>
        <v>1.247167677926416</v>
      </c>
      <c r="BJ33" s="237">
        <f t="shared" si="53"/>
        <v>101.63376562499998</v>
      </c>
      <c r="BK33" s="237">
        <f>+IF($P33&gt;K$8,"FIN",(BJ33-SUM(BL$24:BL32))*VLOOKUP($P33,$A:$O,11,0)/VLOOKUP(K$15,$P$1:$R$4,2,0))</f>
        <v>1.7176106390624994</v>
      </c>
      <c r="BL33" s="237">
        <f t="shared" si="30"/>
        <v>0</v>
      </c>
      <c r="BM33" s="237">
        <f t="shared" si="54"/>
        <v>1.7176106390624994</v>
      </c>
      <c r="BN33" s="236">
        <f t="shared" si="31"/>
        <v>1.1185557593308562</v>
      </c>
      <c r="BO33" s="237">
        <f t="shared" si="55"/>
        <v>101.11739034374997</v>
      </c>
      <c r="BP33" s="237">
        <f>+IF($P33&gt;L$8,"FIN",(BO33-SUM(BQ$24:BQ32))*VLOOKUP($P33,$A:$O,12,0)/VLOOKUP(L$15,$P$1:$R$4,2,0))</f>
        <v>2.1487445448046869</v>
      </c>
      <c r="BQ33" s="237">
        <f t="shared" si="32"/>
        <v>0</v>
      </c>
      <c r="BR33" s="237">
        <f t="shared" si="56"/>
        <v>2.1487445448046869</v>
      </c>
      <c r="BS33" s="236">
        <f t="shared" si="34"/>
        <v>1.3993221346334388</v>
      </c>
      <c r="BT33" s="237">
        <f t="shared" si="57"/>
        <v>100.61742796874999</v>
      </c>
      <c r="BU33" s="237">
        <f>+IF($P33&gt;M$8,"FIN",(BT33-SUM(BV$24:BV32))*VLOOKUP($P33,$A:$O,13,0)/VLOOKUP(M$15,$P$1:$R$4,2,0))</f>
        <v>1.6350332044921874</v>
      </c>
      <c r="BV33" s="237">
        <f t="shared" si="35"/>
        <v>0</v>
      </c>
      <c r="BW33" s="237">
        <f t="shared" si="58"/>
        <v>1.6350332044921874</v>
      </c>
      <c r="BX33" s="236">
        <f t="shared" si="36"/>
        <v>1.0647790401322577</v>
      </c>
      <c r="BY33" s="12"/>
    </row>
    <row r="34" spans="1:77" x14ac:dyDescent="0.25">
      <c r="A34" s="261">
        <f t="shared" si="37"/>
        <v>45792</v>
      </c>
      <c r="B34" s="295">
        <v>3.7499999999999999E-2</v>
      </c>
      <c r="C34" s="295">
        <v>2.75E-2</v>
      </c>
      <c r="D34" s="295">
        <v>4.2500000000000003E-2</v>
      </c>
      <c r="E34" s="295">
        <v>3.2500000000000001E-2</v>
      </c>
      <c r="F34" s="295">
        <v>5.8500000000000003E-2</v>
      </c>
      <c r="G34" s="295">
        <v>4.8500000000000001E-2</v>
      </c>
      <c r="H34" s="295">
        <v>6.9500000000000006E-2</v>
      </c>
      <c r="I34" s="295">
        <v>6.5500000000000003E-2</v>
      </c>
      <c r="J34" s="295">
        <v>3.7499999999999999E-2</v>
      </c>
      <c r="K34" s="295">
        <v>3.3799999999999997E-2</v>
      </c>
      <c r="L34" s="295">
        <v>6.3500000000000001E-2</v>
      </c>
      <c r="M34" s="296">
        <v>5.3499999999999999E-2</v>
      </c>
      <c r="N34" s="202"/>
      <c r="O34" s="238">
        <f t="shared" si="38"/>
        <v>2025</v>
      </c>
      <c r="P34" s="261">
        <f t="shared" si="39"/>
        <v>45792</v>
      </c>
      <c r="Q34" s="237">
        <f t="shared" si="40"/>
        <v>102.13877812499999</v>
      </c>
      <c r="R34" s="237">
        <f>+IF($P34&gt;B$8,"FIN",(Q34-SUM($S$24:S33))*VLOOKUP($P34,$A:$O,2,0)/VLOOKUP(B$15,$P$1:$R$4,2,0))</f>
        <v>1.9151020898437496</v>
      </c>
      <c r="S34" s="237">
        <f t="shared" si="7"/>
        <v>17.023129687499999</v>
      </c>
      <c r="T34" s="237">
        <f t="shared" si="41"/>
        <v>18.938231777343749</v>
      </c>
      <c r="U34" s="236">
        <f t="shared" si="8"/>
        <v>11.759151931589212</v>
      </c>
      <c r="V34" s="237">
        <f t="shared" si="42"/>
        <v>101.63376562499998</v>
      </c>
      <c r="W34" s="237">
        <f>+IF($P34&gt;C$8,"FIN",(V34-SUM($X$24:X33))*VLOOKUP($P34,$A:$O,3,0)/VLOOKUP(C$15,$P$1:$R$4,2,0))</f>
        <v>1.3974642773437498</v>
      </c>
      <c r="X34" s="237">
        <f t="shared" si="43"/>
        <v>16.938960937499996</v>
      </c>
      <c r="Y34" s="237">
        <f t="shared" si="9"/>
        <v>18.336425214843747</v>
      </c>
      <c r="Z34" s="236">
        <f t="shared" si="10"/>
        <v>11.385477404576029</v>
      </c>
      <c r="AA34" s="237">
        <f t="shared" si="44"/>
        <v>102.13877812499999</v>
      </c>
      <c r="AB34" s="237">
        <f>+IF($P34&gt;D$8,"FIN",(AA34-SUM($AC$24:AC33))*VLOOKUP($P34,$A:$O,4,0)/VLOOKUP(D$15,$P$1:$R$4,2,0))</f>
        <v>2.17044903515625</v>
      </c>
      <c r="AC34" s="237">
        <f t="shared" si="11"/>
        <v>0</v>
      </c>
      <c r="AD34" s="237">
        <f t="shared" si="59"/>
        <v>2.17044903515625</v>
      </c>
      <c r="AE34" s="236">
        <f t="shared" si="13"/>
        <v>1.3476780865416851</v>
      </c>
      <c r="AF34" s="237">
        <f t="shared" si="45"/>
        <v>101.63376562499998</v>
      </c>
      <c r="AG34" s="237">
        <f>+IF($P34&gt;E$8,"FIN",(AF34-SUM($AH$24:AH33))*VLOOKUP($P34,$A:$O,5,0)/VLOOKUP(E$15,$P$1:$R$4,2,0))</f>
        <v>1.6515486914062498</v>
      </c>
      <c r="AH34" s="237">
        <f t="shared" si="14"/>
        <v>0</v>
      </c>
      <c r="AI34" s="237">
        <f t="shared" si="15"/>
        <v>1.6515486914062498</v>
      </c>
      <c r="AJ34" s="236">
        <f t="shared" si="16"/>
        <v>1.0254817985645848</v>
      </c>
      <c r="AK34" s="237">
        <f t="shared" si="46"/>
        <v>101.11739034374997</v>
      </c>
      <c r="AL34" s="237">
        <f>+IF($P34&gt;F$8,"FIN",(AK34-SUM($AM$24:AM33))*VLOOKUP($P34,$A:$O,6,0)/VLOOKUP(F$15,$P$1:$R$4,2,0))</f>
        <v>2.9576836675546869</v>
      </c>
      <c r="AM34" s="237">
        <f t="shared" si="17"/>
        <v>0</v>
      </c>
      <c r="AN34" s="237">
        <f t="shared" si="18"/>
        <v>2.9576836675546869</v>
      </c>
      <c r="AO34" s="236">
        <f t="shared" si="19"/>
        <v>1.83648885604851</v>
      </c>
      <c r="AP34" s="237">
        <f t="shared" si="47"/>
        <v>99.867952529296886</v>
      </c>
      <c r="AQ34" s="237">
        <f>+IF($P34&gt;G$8,"FIN",(AP34-SUM(AR$24:AR33))*VLOOKUP($P34,$A:$O,7,0)/VLOOKUP(G$15,$P$1:$R$4,2,0))</f>
        <v>2.4217978488354497</v>
      </c>
      <c r="AR34" s="237">
        <f t="shared" si="20"/>
        <v>0</v>
      </c>
      <c r="AS34" s="237">
        <f t="shared" si="48"/>
        <v>2.4217978488354497</v>
      </c>
      <c r="AT34" s="236">
        <f t="shared" si="21"/>
        <v>1.5037459244807228</v>
      </c>
      <c r="AU34" s="237">
        <f t="shared" si="49"/>
        <v>102.13877812499999</v>
      </c>
      <c r="AV34" s="237">
        <f>+IF($P34&gt;H$8,"FIN",(AU34-SUM(AW$24:AW33))*VLOOKUP($P34,$A:$O,8,0)/VLOOKUP(H$15,$P$1:$R$4,2,0))</f>
        <v>3.5493225398437498</v>
      </c>
      <c r="AW34" s="237">
        <f t="shared" si="22"/>
        <v>0</v>
      </c>
      <c r="AX34" s="237">
        <f t="shared" si="23"/>
        <v>3.5493225398437498</v>
      </c>
      <c r="AY34" s="236">
        <f t="shared" si="24"/>
        <v>2.2038500474034612</v>
      </c>
      <c r="AZ34" s="237">
        <f t="shared" si="50"/>
        <v>101.63376562499998</v>
      </c>
      <c r="BA34" s="237">
        <f>+IF($P34&gt;I$8,"FIN",(AZ34-SUM(BB$24:BB33))*VLOOKUP($P34,$A:$O,9,0)/VLOOKUP(I$15,$P$1:$R$4,2,0))</f>
        <v>3.3285058242187495</v>
      </c>
      <c r="BB34" s="237">
        <f t="shared" si="25"/>
        <v>0</v>
      </c>
      <c r="BC34" s="237">
        <f t="shared" si="51"/>
        <v>3.3285058242187495</v>
      </c>
      <c r="BD34" s="236">
        <f t="shared" si="26"/>
        <v>2.0667402401840089</v>
      </c>
      <c r="BE34" s="237">
        <f t="shared" si="52"/>
        <v>102.13877812499999</v>
      </c>
      <c r="BF34" s="237">
        <f>+IF($P34&gt;J$8,"FIN",(BE34-SUM(BG$24:BG33))*VLOOKUP($P34,$A:$O,10,0)/VLOOKUP(J$15,$P$1:$R$4,2,0))</f>
        <v>1.9151020898437496</v>
      </c>
      <c r="BG34" s="237">
        <f t="shared" si="27"/>
        <v>0</v>
      </c>
      <c r="BH34" s="237">
        <f t="shared" si="28"/>
        <v>1.9151020898437496</v>
      </c>
      <c r="BI34" s="236">
        <f t="shared" si="29"/>
        <v>1.1891277234191338</v>
      </c>
      <c r="BJ34" s="237">
        <f t="shared" si="53"/>
        <v>101.63376562499998</v>
      </c>
      <c r="BK34" s="237">
        <f>+IF($P34&gt;K$8,"FIN",(BJ34-SUM(BL$24:BL33))*VLOOKUP($P34,$A:$O,11,0)/VLOOKUP(K$15,$P$1:$R$4,2,0))</f>
        <v>1.7176106390624994</v>
      </c>
      <c r="BL34" s="237">
        <f t="shared" si="30"/>
        <v>0</v>
      </c>
      <c r="BM34" s="237">
        <f t="shared" si="54"/>
        <v>1.7176106390624994</v>
      </c>
      <c r="BN34" s="236">
        <f t="shared" si="31"/>
        <v>1.0665010705071678</v>
      </c>
      <c r="BO34" s="237">
        <f t="shared" si="55"/>
        <v>101.11739034374997</v>
      </c>
      <c r="BP34" s="237">
        <f>+IF($P34&gt;L$8,"FIN",(BO34-SUM(BQ$24:BQ33))*VLOOKUP($P34,$A:$O,12,0)/VLOOKUP(L$15,$P$1:$R$4,2,0))</f>
        <v>3.2104771434140615</v>
      </c>
      <c r="BQ34" s="237">
        <f t="shared" si="32"/>
        <v>0</v>
      </c>
      <c r="BR34" s="237">
        <f t="shared" si="56"/>
        <v>3.2104771434140615</v>
      </c>
      <c r="BS34" s="236">
        <f t="shared" si="34"/>
        <v>1.9934537155398355</v>
      </c>
      <c r="BT34" s="237">
        <f t="shared" si="57"/>
        <v>100.61742796874999</v>
      </c>
      <c r="BU34" s="237">
        <f>+IF($P34&gt;M$8,"FIN",(BT34-SUM(BV$24:BV33))*VLOOKUP($P34,$A:$O,13,0)/VLOOKUP(M$15,$P$1:$R$4,2,0))</f>
        <v>2.6915161981640621</v>
      </c>
      <c r="BV34" s="237">
        <f t="shared" si="35"/>
        <v>0</v>
      </c>
      <c r="BW34" s="237">
        <f t="shared" si="58"/>
        <v>2.6915161981640621</v>
      </c>
      <c r="BX34" s="236">
        <f t="shared" si="36"/>
        <v>1.6712197987991761</v>
      </c>
      <c r="BY34" s="12"/>
    </row>
    <row r="35" spans="1:77" x14ac:dyDescent="0.25">
      <c r="A35" s="261">
        <f t="shared" si="37"/>
        <v>45976</v>
      </c>
      <c r="B35" s="295">
        <v>3.7499999999999999E-2</v>
      </c>
      <c r="C35" s="295">
        <v>2.75E-2</v>
      </c>
      <c r="D35" s="295">
        <v>4.2500000000000003E-2</v>
      </c>
      <c r="E35" s="295">
        <v>3.2500000000000001E-2</v>
      </c>
      <c r="F35" s="295">
        <v>5.8500000000000003E-2</v>
      </c>
      <c r="G35" s="295">
        <v>4.8500000000000001E-2</v>
      </c>
      <c r="H35" s="295">
        <v>6.9500000000000006E-2</v>
      </c>
      <c r="I35" s="295">
        <v>6.5500000000000003E-2</v>
      </c>
      <c r="J35" s="295">
        <v>3.7499999999999999E-2</v>
      </c>
      <c r="K35" s="295">
        <v>3.3799999999999997E-2</v>
      </c>
      <c r="L35" s="295">
        <v>6.3500000000000001E-2</v>
      </c>
      <c r="M35" s="296">
        <v>5.3499999999999999E-2</v>
      </c>
      <c r="N35" s="202"/>
      <c r="O35" s="238">
        <f t="shared" si="38"/>
        <v>2025</v>
      </c>
      <c r="P35" s="261">
        <f t="shared" si="39"/>
        <v>45976</v>
      </c>
      <c r="Q35" s="237">
        <f t="shared" si="40"/>
        <v>102.13877812499999</v>
      </c>
      <c r="R35" s="237">
        <f>+IF($P35&gt;B$8,"FIN",(Q35-SUM($S$24:S34))*VLOOKUP($P35,$A:$O,2,0)/VLOOKUP(B$15,$P$1:$R$4,2,0))</f>
        <v>1.5959184082031246</v>
      </c>
      <c r="S35" s="237">
        <f t="shared" si="7"/>
        <v>17.023129687499999</v>
      </c>
      <c r="T35" s="237">
        <f t="shared" si="41"/>
        <v>18.619048095703125</v>
      </c>
      <c r="U35" s="236">
        <f t="shared" si="8"/>
        <v>11.02294664833954</v>
      </c>
      <c r="V35" s="237">
        <f t="shared" si="42"/>
        <v>101.63376562499998</v>
      </c>
      <c r="W35" s="237">
        <f>+IF($P35&gt;C$8,"FIN",(V35-SUM($X$24:X34))*VLOOKUP($P35,$A:$O,3,0)/VLOOKUP(C$15,$P$1:$R$4,2,0))</f>
        <v>1.1645535644531249</v>
      </c>
      <c r="X35" s="237">
        <f t="shared" si="43"/>
        <v>16.938960937499996</v>
      </c>
      <c r="Y35" s="237">
        <f t="shared" si="9"/>
        <v>18.103514501953121</v>
      </c>
      <c r="Z35" s="236">
        <f t="shared" si="10"/>
        <v>10.717737742378096</v>
      </c>
      <c r="AA35" s="237">
        <f t="shared" si="44"/>
        <v>102.13877812499999</v>
      </c>
      <c r="AB35" s="237">
        <f>+IF($P35&gt;D$8,"FIN",(AA35-SUM($AC$24:AC34))*VLOOKUP($P35,$A:$O,4,0)/VLOOKUP(D$15,$P$1:$R$4,2,0))</f>
        <v>2.17044903515625</v>
      </c>
      <c r="AC35" s="237">
        <f t="shared" si="11"/>
        <v>0</v>
      </c>
      <c r="AD35" s="237">
        <f t="shared" si="59"/>
        <v>2.17044903515625</v>
      </c>
      <c r="AE35" s="236">
        <f t="shared" si="13"/>
        <v>1.2849606378635805</v>
      </c>
      <c r="AF35" s="237">
        <f t="shared" si="45"/>
        <v>101.63376562499998</v>
      </c>
      <c r="AG35" s="237">
        <f>+IF($P35&gt;E$8,"FIN",(AF35-SUM($AH$24:AH34))*VLOOKUP($P35,$A:$O,5,0)/VLOOKUP(E$15,$P$1:$R$4,2,0))</f>
        <v>1.6515486914062498</v>
      </c>
      <c r="AH35" s="237">
        <f t="shared" si="14"/>
        <v>0</v>
      </c>
      <c r="AI35" s="237">
        <f t="shared" si="15"/>
        <v>1.6515486914062498</v>
      </c>
      <c r="AJ35" s="236">
        <f t="shared" si="16"/>
        <v>0.97775853088361586</v>
      </c>
      <c r="AK35" s="237">
        <f t="shared" si="46"/>
        <v>101.11739034374997</v>
      </c>
      <c r="AL35" s="237">
        <f>+IF($P35&gt;F$8,"FIN",(AK35-SUM($AM$24:AM34))*VLOOKUP($P35,$A:$O,6,0)/VLOOKUP(F$15,$P$1:$R$4,2,0))</f>
        <v>2.9576836675546869</v>
      </c>
      <c r="AM35" s="237">
        <f t="shared" si="17"/>
        <v>0</v>
      </c>
      <c r="AN35" s="237">
        <f t="shared" si="18"/>
        <v>2.9576836675546869</v>
      </c>
      <c r="AO35" s="236">
        <f t="shared" si="19"/>
        <v>1.7510234198086883</v>
      </c>
      <c r="AP35" s="237">
        <f t="shared" si="47"/>
        <v>99.867952529296886</v>
      </c>
      <c r="AQ35" s="237">
        <f>+IF($P35&gt;G$8,"FIN",(AP35-SUM(AR$24:AR34))*VLOOKUP($P35,$A:$O,7,0)/VLOOKUP(G$15,$P$1:$R$4,2,0))</f>
        <v>2.4217978488354497</v>
      </c>
      <c r="AR35" s="237">
        <f t="shared" si="20"/>
        <v>0</v>
      </c>
      <c r="AS35" s="237">
        <f t="shared" si="48"/>
        <v>2.4217978488354497</v>
      </c>
      <c r="AT35" s="236">
        <f t="shared" si="21"/>
        <v>1.4337654827228969</v>
      </c>
      <c r="AU35" s="237">
        <f t="shared" si="49"/>
        <v>102.13877812499999</v>
      </c>
      <c r="AV35" s="237">
        <f>+IF($P35&gt;H$8,"FIN",(AU35-SUM(AW$24:AW34))*VLOOKUP($P35,$A:$O,8,0)/VLOOKUP(H$15,$P$1:$R$4,2,0))</f>
        <v>3.5493225398437498</v>
      </c>
      <c r="AW35" s="237">
        <f t="shared" si="22"/>
        <v>0</v>
      </c>
      <c r="AX35" s="237">
        <f t="shared" si="23"/>
        <v>3.5493225398437498</v>
      </c>
      <c r="AY35" s="236">
        <f t="shared" si="24"/>
        <v>2.1012885725063257</v>
      </c>
      <c r="AZ35" s="237">
        <f t="shared" si="50"/>
        <v>101.63376562499998</v>
      </c>
      <c r="BA35" s="237">
        <f>+IF($P35&gt;I$8,"FIN",(AZ35-SUM(BB$24:BB34))*VLOOKUP($P35,$A:$O,9,0)/VLOOKUP(I$15,$P$1:$R$4,2,0))</f>
        <v>3.3285058242187495</v>
      </c>
      <c r="BB35" s="237">
        <f t="shared" si="25"/>
        <v>0</v>
      </c>
      <c r="BC35" s="237">
        <f t="shared" si="51"/>
        <v>3.3285058242187495</v>
      </c>
      <c r="BD35" s="236">
        <f t="shared" si="26"/>
        <v>1.9705595007039027</v>
      </c>
      <c r="BE35" s="237">
        <f t="shared" si="52"/>
        <v>102.13877812499999</v>
      </c>
      <c r="BF35" s="237">
        <f>+IF($P35&gt;J$8,"FIN",(BE35-SUM(BG$24:BG34))*VLOOKUP($P35,$A:$O,10,0)/VLOOKUP(J$15,$P$1:$R$4,2,0))</f>
        <v>1.9151020898437496</v>
      </c>
      <c r="BG35" s="237">
        <f t="shared" si="27"/>
        <v>0</v>
      </c>
      <c r="BH35" s="237">
        <f t="shared" si="28"/>
        <v>1.9151020898437496</v>
      </c>
      <c r="BI35" s="236">
        <f t="shared" si="29"/>
        <v>1.1337887981149237</v>
      </c>
      <c r="BJ35" s="237">
        <f t="shared" si="53"/>
        <v>101.63376562499998</v>
      </c>
      <c r="BK35" s="237">
        <f>+IF($P35&gt;K$8,"FIN",(BJ35-SUM(BL$24:BL34))*VLOOKUP($P35,$A:$O,11,0)/VLOOKUP(K$15,$P$1:$R$4,2,0))</f>
        <v>1.7176106390624994</v>
      </c>
      <c r="BL35" s="237">
        <f t="shared" si="30"/>
        <v>0</v>
      </c>
      <c r="BM35" s="237">
        <f t="shared" si="54"/>
        <v>1.7176106390624994</v>
      </c>
      <c r="BN35" s="236">
        <f t="shared" si="31"/>
        <v>1.0168688721189603</v>
      </c>
      <c r="BO35" s="237">
        <f t="shared" si="55"/>
        <v>101.11739034374997</v>
      </c>
      <c r="BP35" s="237">
        <f>+IF($P35&gt;L$8,"FIN",(BO35-SUM(BQ$24:BQ34))*VLOOKUP($P35,$A:$O,12,0)/VLOOKUP(L$15,$P$1:$R$4,2,0))</f>
        <v>3.2104771434140615</v>
      </c>
      <c r="BQ35" s="237">
        <f t="shared" si="32"/>
        <v>0</v>
      </c>
      <c r="BR35" s="237">
        <f t="shared" si="56"/>
        <v>3.2104771434140615</v>
      </c>
      <c r="BS35" s="236">
        <f t="shared" si="34"/>
        <v>1.9006835411598579</v>
      </c>
      <c r="BT35" s="237">
        <f t="shared" si="57"/>
        <v>100.61742796874999</v>
      </c>
      <c r="BU35" s="237">
        <f>+IF($P35&gt;M$8,"FIN",(BT35-SUM(BV$24:BV34))*VLOOKUP($P35,$A:$O,13,0)/VLOOKUP(M$15,$P$1:$R$4,2,0))</f>
        <v>2.6915161981640621</v>
      </c>
      <c r="BV35" s="237">
        <f t="shared" si="35"/>
        <v>0</v>
      </c>
      <c r="BW35" s="237">
        <f t="shared" si="58"/>
        <v>2.6915161981640621</v>
      </c>
      <c r="BX35" s="236">
        <f t="shared" si="36"/>
        <v>1.5934455565615604</v>
      </c>
      <c r="BY35" s="12"/>
    </row>
    <row r="36" spans="1:77" x14ac:dyDescent="0.25">
      <c r="A36" s="261">
        <f t="shared" si="37"/>
        <v>46157</v>
      </c>
      <c r="B36" s="295">
        <v>3.7499999999999999E-2</v>
      </c>
      <c r="C36" s="295">
        <v>2.75E-2</v>
      </c>
      <c r="D36" s="295">
        <v>4.2500000000000003E-2</v>
      </c>
      <c r="E36" s="295">
        <v>3.2500000000000001E-2</v>
      </c>
      <c r="F36" s="295">
        <v>5.8500000000000003E-2</v>
      </c>
      <c r="G36" s="295">
        <v>4.8500000000000001E-2</v>
      </c>
      <c r="H36" s="295">
        <v>6.9500000000000006E-2</v>
      </c>
      <c r="I36" s="295">
        <v>6.5500000000000003E-2</v>
      </c>
      <c r="J36" s="295">
        <v>3.7499999999999999E-2</v>
      </c>
      <c r="K36" s="295">
        <v>3.3799999999999997E-2</v>
      </c>
      <c r="L36" s="295">
        <v>6.3500000000000001E-2</v>
      </c>
      <c r="M36" s="296">
        <v>5.3499999999999999E-2</v>
      </c>
      <c r="N36" s="202"/>
      <c r="O36" s="238">
        <f t="shared" si="38"/>
        <v>2026</v>
      </c>
      <c r="P36" s="261">
        <f t="shared" si="39"/>
        <v>46157</v>
      </c>
      <c r="Q36" s="237">
        <f>+Q35*IF($P36&gt;R$6,1,(1+#REF!/VLOOKUP(B$15,$P$1:$Q$4,2,0))^(VLOOKUP(B$15,$P$1:$Q$4,2,0)*#REF!))</f>
        <v>102.13877812499999</v>
      </c>
      <c r="R36" s="237">
        <f>+IF($P36&gt;B$8,"FIN",(Q36-SUM($S$24:S35))*VLOOKUP($P36,$A:$O,2,0)/VLOOKUP(B$15,$P$1:$R$4,2,0))</f>
        <v>1.2767347265624995</v>
      </c>
      <c r="S36" s="237">
        <f t="shared" si="7"/>
        <v>17.023129687499999</v>
      </c>
      <c r="T36" s="237">
        <f t="shared" si="41"/>
        <v>18.299864414062498</v>
      </c>
      <c r="U36" s="236">
        <f t="shared" si="8"/>
        <v>10.32979638525712</v>
      </c>
      <c r="V36" s="237">
        <f>+V35*IF($P36&gt;W$6,1,(1+#REF!/VLOOKUP(C$15,$P$1:$Q$4,2,0))^(VLOOKUP(C$15,$P$1:$Q$4,2,0)*#REF!))</f>
        <v>101.63376562499998</v>
      </c>
      <c r="W36" s="237">
        <f>+IF($P36&gt;C$8,"FIN",(V36-SUM($X$24:X35))*VLOOKUP($P36,$A:$O,3,0)/VLOOKUP(C$15,$P$1:$R$4,2,0))</f>
        <v>0.93164285156249993</v>
      </c>
      <c r="X36" s="237">
        <f t="shared" si="43"/>
        <v>16.938960937499996</v>
      </c>
      <c r="Y36" s="237">
        <f t="shared" si="9"/>
        <v>17.870603789062496</v>
      </c>
      <c r="Z36" s="236">
        <f t="shared" si="10"/>
        <v>10.087489953246029</v>
      </c>
      <c r="AA36" s="237">
        <f>+AA35*IF($P36&gt;AB$6,1,(1+#REF!/VLOOKUP(D$15,$P$1:$Q$4,2,0))^(VLOOKUP(D$15,$P$1:$Q$4,2,0)*#REF!))</f>
        <v>102.13877812499999</v>
      </c>
      <c r="AB36" s="237">
        <f>+IF($P36&gt;D$8,"FIN",(AA36-SUM($AC$24:AC35))*VLOOKUP($P36,$A:$O,4,0)/VLOOKUP(D$15,$P$1:$R$4,2,0))</f>
        <v>2.17044903515625</v>
      </c>
      <c r="AC36" s="237">
        <f t="shared" si="11"/>
        <v>10.213877812499998</v>
      </c>
      <c r="AD36" s="237">
        <f t="shared" si="59"/>
        <v>12.384326847656247</v>
      </c>
      <c r="AE36" s="236">
        <f t="shared" si="13"/>
        <v>6.9906296467670268</v>
      </c>
      <c r="AF36" s="237">
        <f>+AF35*IF($P36&gt;AG$6,1,(1+#REF!/VLOOKUP(E$15,$P$1:$Q$4,2,0))^(VLOOKUP(E$15,$P$1:$Q$4,2,0)*#REF!))</f>
        <v>101.63376562499998</v>
      </c>
      <c r="AG36" s="237">
        <f>+IF($P36&gt;E$8,"FIN",(AF36-SUM($AH$24:AH35))*VLOOKUP($P36,$A:$O,5,0)/VLOOKUP(E$15,$P$1:$R$4,2,0))</f>
        <v>1.6515486914062498</v>
      </c>
      <c r="AH36" s="237">
        <f t="shared" si="14"/>
        <v>10.163376562499998</v>
      </c>
      <c r="AI36" s="237">
        <f t="shared" si="15"/>
        <v>11.814925253906248</v>
      </c>
      <c r="AJ36" s="236">
        <f t="shared" si="16"/>
        <v>6.669217291364081</v>
      </c>
      <c r="AK36" s="237">
        <f>+AK35*IF($P36&gt;AL$6,1,(1+#REF!/VLOOKUP(F$15,$P$1:$Q$4,2,0))^(VLOOKUP(F$15,$P$1:$Q$4,2,0)*#REF!))</f>
        <v>101.11739034374997</v>
      </c>
      <c r="AL36" s="237">
        <f>+IF($P36&gt;F$8,"FIN",(AK36-SUM($AM$24:AM35))*VLOOKUP($P36,$A:$O,6,0)/VLOOKUP(F$15,$P$1:$R$4,2,0))</f>
        <v>2.9576836675546869</v>
      </c>
      <c r="AM36" s="237">
        <f t="shared" si="17"/>
        <v>0</v>
      </c>
      <c r="AN36" s="237">
        <f t="shared" si="18"/>
        <v>2.9576836675546869</v>
      </c>
      <c r="AO36" s="236">
        <f t="shared" si="19"/>
        <v>1.6695353236804635</v>
      </c>
      <c r="AP36" s="237">
        <f>+AP35*IF($P36&gt;AQ$6,1,(1+#REF!/VLOOKUP(G$15,$P$1:$Q$4,2,0))^(VLOOKUP(G$15,$P$1:$Q$4,2,0)*#REF!))</f>
        <v>99.867952529296886</v>
      </c>
      <c r="AQ36" s="237">
        <f>+IF($P36&gt;G$8,"FIN",(AP36-SUM(AR$24:AR35))*VLOOKUP($P36,$A:$O,7,0)/VLOOKUP(G$15,$P$1:$R$4,2,0))</f>
        <v>2.4217978488354497</v>
      </c>
      <c r="AR36" s="237">
        <f t="shared" si="20"/>
        <v>0</v>
      </c>
      <c r="AS36" s="237">
        <f t="shared" si="48"/>
        <v>2.4217978488354497</v>
      </c>
      <c r="AT36" s="236">
        <f t="shared" si="21"/>
        <v>1.3670417495279297</v>
      </c>
      <c r="AU36" s="237">
        <f>+AU35*IF($P36&gt;AV$6,1,(1+#REF!/VLOOKUP(H$15,$P$1:$Q$4,2,0))^(VLOOKUP(H$15,$P$1:$Q$4,2,0)*#REF!))</f>
        <v>102.13877812499999</v>
      </c>
      <c r="AV36" s="237">
        <f>+IF($P36&gt;H$8,"FIN",(AU36-SUM(AW$24:AW35))*VLOOKUP($P36,$A:$O,8,0)/VLOOKUP(H$15,$P$1:$R$4,2,0))</f>
        <v>3.5493225398437498</v>
      </c>
      <c r="AW36" s="237">
        <f t="shared" si="22"/>
        <v>0</v>
      </c>
      <c r="AX36" s="237">
        <f t="shared" si="23"/>
        <v>3.5493225398437498</v>
      </c>
      <c r="AY36" s="236">
        <f t="shared" si="24"/>
        <v>2.0035000430940557</v>
      </c>
      <c r="AZ36" s="237">
        <f>+AZ35*IF($P36&gt;BA$6,1,(1+#REF!/VLOOKUP(I$15,$P$1:$Q$4,2,0))^(VLOOKUP(I$15,$P$1:$Q$4,2,0)*#REF!))</f>
        <v>101.63376562499998</v>
      </c>
      <c r="BA36" s="237">
        <f>+IF($P36&gt;I$8,"FIN",(AZ36-SUM(BB$24:BB35))*VLOOKUP($P36,$A:$O,9,0)/VLOOKUP(I$15,$P$1:$R$4,2,0))</f>
        <v>3.3285058242187495</v>
      </c>
      <c r="BB36" s="237">
        <f t="shared" si="25"/>
        <v>0</v>
      </c>
      <c r="BC36" s="237">
        <f t="shared" si="51"/>
        <v>3.3285058242187495</v>
      </c>
      <c r="BD36" s="236">
        <f t="shared" si="26"/>
        <v>1.8788547638036444</v>
      </c>
      <c r="BE36" s="237">
        <f>+BE35*IF($P36&gt;BF$6,1,(1+#REF!/VLOOKUP(J$15,$P$1:$Q$4,2,0))^(VLOOKUP(J$15,$P$1:$Q$4,2,0)*#REF!))</f>
        <v>102.13877812499999</v>
      </c>
      <c r="BF36" s="237">
        <f>+IF($P36&gt;J$8,"FIN",(BE36-SUM(BG$24:BG35))*VLOOKUP($P36,$A:$O,10,0)/VLOOKUP(J$15,$P$1:$R$4,2,0))</f>
        <v>1.9151020898437496</v>
      </c>
      <c r="BG36" s="237">
        <f t="shared" si="27"/>
        <v>0</v>
      </c>
      <c r="BH36" s="237">
        <f t="shared" si="28"/>
        <v>1.9151020898437496</v>
      </c>
      <c r="BI36" s="236">
        <f t="shared" si="29"/>
        <v>1.0810252031083032</v>
      </c>
      <c r="BJ36" s="237">
        <f>+BJ35*IF($P36&gt;BK$6,1,(1+#REF!/VLOOKUP(K$15,$P$1:$Q$4,2,0))^(VLOOKUP(K$15,$P$1:$Q$4,2,0)*#REF!))</f>
        <v>101.63376562499998</v>
      </c>
      <c r="BK36" s="237">
        <f>+IF($P36&gt;K$8,"FIN",(BJ36-SUM(BL$24:BL35))*VLOOKUP($P36,$A:$O,11,0)/VLOOKUP(K$15,$P$1:$R$4,2,0))</f>
        <v>1.7176106390624994</v>
      </c>
      <c r="BL36" s="237">
        <f t="shared" si="30"/>
        <v>0</v>
      </c>
      <c r="BM36" s="237">
        <f t="shared" si="54"/>
        <v>1.7176106390624994</v>
      </c>
      <c r="BN36" s="236">
        <f t="shared" si="31"/>
        <v>0.96954642773378885</v>
      </c>
      <c r="BO36" s="237">
        <f>+BO35*IF($P36&gt;BP$6,1,(1+#REF!/VLOOKUP(L$15,$P$1:$Q$4,2,0))^(VLOOKUP(L$15,$P$1:$Q$4,2,0)*#REF!))</f>
        <v>101.11739034374997</v>
      </c>
      <c r="BP36" s="237">
        <f>+IF($P36&gt;L$8,"FIN",(BO36-SUM(BQ$24:BQ35))*VLOOKUP($P36,$A:$O,12,0)/VLOOKUP(L$15,$P$1:$R$4,2,0))</f>
        <v>3.2104771434140615</v>
      </c>
      <c r="BQ36" s="237">
        <f t="shared" si="32"/>
        <v>0</v>
      </c>
      <c r="BR36" s="237">
        <f t="shared" si="56"/>
        <v>3.2104771434140615</v>
      </c>
      <c r="BS36" s="236">
        <f t="shared" si="34"/>
        <v>1.8122306504907593</v>
      </c>
      <c r="BT36" s="237">
        <f>+BT35*IF($P36&gt;BU$6,1,(1+#REF!/VLOOKUP(M$15,$P$1:$Q$4,2,0))^(VLOOKUP(M$15,$P$1:$Q$4,2,0)*#REF!))</f>
        <v>100.61742796874999</v>
      </c>
      <c r="BU36" s="237">
        <f>+IF($P36&gt;M$8,"FIN",(BT36-SUM(BV$24:BV35))*VLOOKUP($P36,$A:$O,13,0)/VLOOKUP(M$15,$P$1:$R$4,2,0))</f>
        <v>2.6915161981640621</v>
      </c>
      <c r="BV36" s="237">
        <f t="shared" si="35"/>
        <v>0</v>
      </c>
      <c r="BW36" s="237">
        <f t="shared" si="58"/>
        <v>2.6915161981640621</v>
      </c>
      <c r="BX36" s="236">
        <f t="shared" si="36"/>
        <v>1.5192907261810691</v>
      </c>
      <c r="BY36" s="12"/>
    </row>
    <row r="37" spans="1:77" x14ac:dyDescent="0.25">
      <c r="A37" s="261">
        <f t="shared" si="37"/>
        <v>46341</v>
      </c>
      <c r="B37" s="295">
        <v>3.7499999999999999E-2</v>
      </c>
      <c r="C37" s="295">
        <v>2.75E-2</v>
      </c>
      <c r="D37" s="295">
        <v>4.2500000000000003E-2</v>
      </c>
      <c r="E37" s="295">
        <v>3.2500000000000001E-2</v>
      </c>
      <c r="F37" s="295">
        <v>5.8500000000000003E-2</v>
      </c>
      <c r="G37" s="295">
        <v>4.8500000000000001E-2</v>
      </c>
      <c r="H37" s="295">
        <v>6.9500000000000006E-2</v>
      </c>
      <c r="I37" s="295">
        <v>6.5500000000000003E-2</v>
      </c>
      <c r="J37" s="295">
        <v>3.7499999999999999E-2</v>
      </c>
      <c r="K37" s="295">
        <v>3.3799999999999997E-2</v>
      </c>
      <c r="L37" s="295">
        <v>6.3500000000000001E-2</v>
      </c>
      <c r="M37" s="296">
        <v>5.3499999999999999E-2</v>
      </c>
      <c r="N37" s="202"/>
      <c r="O37" s="238">
        <f t="shared" si="38"/>
        <v>2026</v>
      </c>
      <c r="P37" s="261">
        <f t="shared" si="39"/>
        <v>46341</v>
      </c>
      <c r="Q37" s="237">
        <f>+Q36*IF($P37&gt;R$6,1,(1+#REF!/VLOOKUP(B$15,$P$1:$Q$4,2,0))^(VLOOKUP(B$15,$P$1:$Q$4,2,0)*#REF!))</f>
        <v>102.13877812499999</v>
      </c>
      <c r="R37" s="237">
        <f>+IF($P37&gt;B$8,"FIN",(Q37-SUM($S$24:S36))*VLOOKUP($P37,$A:$O,2,0)/VLOOKUP(B$15,$P$1:$R$4,2,0))</f>
        <v>0.95755104492187482</v>
      </c>
      <c r="S37" s="237">
        <f t="shared" si="7"/>
        <v>17.023129687499999</v>
      </c>
      <c r="T37" s="237">
        <f t="shared" si="41"/>
        <v>17.980680732421874</v>
      </c>
      <c r="U37" s="236">
        <f t="shared" si="8"/>
        <v>9.6772882263344506</v>
      </c>
      <c r="V37" s="237">
        <f>+V36*IF($P37&gt;W$6,1,(1+#REF!/VLOOKUP(C$15,$P$1:$Q$4,2,0))^(VLOOKUP(C$15,$P$1:$Q$4,2,0)*#REF!))</f>
        <v>101.63376562499998</v>
      </c>
      <c r="W37" s="237">
        <f>+IF($P37&gt;C$8,"FIN",(V37-SUM($X$24:X36))*VLOOKUP($P37,$A:$O,3,0)/VLOOKUP(C$15,$P$1:$R$4,2,0))</f>
        <v>0.698732138671875</v>
      </c>
      <c r="X37" s="237">
        <f t="shared" si="43"/>
        <v>16.938960937499996</v>
      </c>
      <c r="Y37" s="237">
        <f t="shared" si="9"/>
        <v>17.637693076171871</v>
      </c>
      <c r="Z37" s="236">
        <f t="shared" si="10"/>
        <v>9.4926906320052655</v>
      </c>
      <c r="AA37" s="237">
        <f>+AA36*IF($P37&gt;AB$6,1,(1+#REF!/VLOOKUP(D$15,$P$1:$Q$4,2,0))^(VLOOKUP(D$15,$P$1:$Q$4,2,0)*#REF!))</f>
        <v>102.13877812499999</v>
      </c>
      <c r="AB37" s="237">
        <f>+IF($P37&gt;D$8,"FIN",(AA37-SUM($AC$24:AC36))*VLOOKUP($P37,$A:$O,4,0)/VLOOKUP(D$15,$P$1:$R$4,2,0))</f>
        <v>1.9534041316406248</v>
      </c>
      <c r="AC37" s="237">
        <f t="shared" si="11"/>
        <v>10.213877812499998</v>
      </c>
      <c r="AD37" s="237">
        <f t="shared" si="59"/>
        <v>12.167281944140623</v>
      </c>
      <c r="AE37" s="236">
        <f t="shared" si="13"/>
        <v>6.5484892400213468</v>
      </c>
      <c r="AF37" s="237">
        <f>+AF36*IF($P37&gt;AG$6,1,(1+#REF!/VLOOKUP(E$15,$P$1:$Q$4,2,0))^(VLOOKUP(E$15,$P$1:$Q$4,2,0)*#REF!))</f>
        <v>101.63376562499998</v>
      </c>
      <c r="AG37" s="237">
        <f>+IF($P37&gt;E$8,"FIN",(AF37-SUM($AH$24:AH36))*VLOOKUP($P37,$A:$O,5,0)/VLOOKUP(E$15,$P$1:$R$4,2,0))</f>
        <v>1.4863938222656246</v>
      </c>
      <c r="AH37" s="237">
        <f t="shared" si="14"/>
        <v>10.163376562499998</v>
      </c>
      <c r="AI37" s="237">
        <f t="shared" si="15"/>
        <v>11.649770384765622</v>
      </c>
      <c r="AJ37" s="236">
        <f t="shared" si="16"/>
        <v>6.2699620476942339</v>
      </c>
      <c r="AK37" s="237">
        <f>+AK36*IF($P37&gt;AL$6,1,(1+#REF!/VLOOKUP(F$15,$P$1:$Q$4,2,0))^(VLOOKUP(F$15,$P$1:$Q$4,2,0)*#REF!))</f>
        <v>101.11739034374997</v>
      </c>
      <c r="AL37" s="237">
        <f>+IF($P37&gt;F$8,"FIN",(AK37-SUM($AM$24:AM36))*VLOOKUP($P37,$A:$O,6,0)/VLOOKUP(F$15,$P$1:$R$4,2,0))</f>
        <v>2.9576836675546869</v>
      </c>
      <c r="AM37" s="237">
        <f t="shared" si="17"/>
        <v>0</v>
      </c>
      <c r="AN37" s="237">
        <f t="shared" si="18"/>
        <v>2.9576836675546869</v>
      </c>
      <c r="AO37" s="236">
        <f t="shared" si="19"/>
        <v>1.5918394725533527</v>
      </c>
      <c r="AP37" s="237">
        <f>+AP36*IF($P37&gt;AQ$6,1,(1+#REF!/VLOOKUP(G$15,$P$1:$Q$4,2,0))^(VLOOKUP(G$15,$P$1:$Q$4,2,0)*#REF!))</f>
        <v>99.867952529296886</v>
      </c>
      <c r="AQ37" s="237">
        <f>+IF($P37&gt;G$8,"FIN",(AP37-SUM(AR$24:AR36))*VLOOKUP($P37,$A:$O,7,0)/VLOOKUP(G$15,$P$1:$R$4,2,0))</f>
        <v>2.4217978488354497</v>
      </c>
      <c r="AR37" s="237">
        <f t="shared" si="20"/>
        <v>0</v>
      </c>
      <c r="AS37" s="237">
        <f t="shared" si="48"/>
        <v>2.4217978488354497</v>
      </c>
      <c r="AT37" s="236">
        <f t="shared" si="21"/>
        <v>1.3034231661117244</v>
      </c>
      <c r="AU37" s="237">
        <f>+AU36*IF($P37&gt;AV$6,1,(1+#REF!/VLOOKUP(H$15,$P$1:$Q$4,2,0))^(VLOOKUP(H$15,$P$1:$Q$4,2,0)*#REF!))</f>
        <v>102.13877812499999</v>
      </c>
      <c r="AV37" s="237">
        <f>+IF($P37&gt;H$8,"FIN",(AU37-SUM(AW$24:AW36))*VLOOKUP($P37,$A:$O,8,0)/VLOOKUP(H$15,$P$1:$R$4,2,0))</f>
        <v>3.5493225398437498</v>
      </c>
      <c r="AW37" s="237">
        <f t="shared" si="22"/>
        <v>0</v>
      </c>
      <c r="AX37" s="237">
        <f t="shared" si="23"/>
        <v>3.5493225398437498</v>
      </c>
      <c r="AY37" s="236">
        <f t="shared" si="24"/>
        <v>1.910262338642114</v>
      </c>
      <c r="AZ37" s="237">
        <f>+AZ36*IF($P37&gt;BA$6,1,(1+#REF!/VLOOKUP(I$15,$P$1:$Q$4,2,0))^(VLOOKUP(I$15,$P$1:$Q$4,2,0)*#REF!))</f>
        <v>101.63376562499998</v>
      </c>
      <c r="BA37" s="237">
        <f>+IF($P37&gt;I$8,"FIN",(AZ37-SUM(BB$24:BB36))*VLOOKUP($P37,$A:$O,9,0)/VLOOKUP(I$15,$P$1:$R$4,2,0))</f>
        <v>3.3285058242187495</v>
      </c>
      <c r="BB37" s="237">
        <f t="shared" si="25"/>
        <v>0</v>
      </c>
      <c r="BC37" s="237">
        <f t="shared" si="51"/>
        <v>3.3285058242187495</v>
      </c>
      <c r="BD37" s="236">
        <f t="shared" si="26"/>
        <v>1.7914177279126384</v>
      </c>
      <c r="BE37" s="237">
        <f>+BE36*IF($P37&gt;BF$6,1,(1+#REF!/VLOOKUP(J$15,$P$1:$Q$4,2,0))^(VLOOKUP(J$15,$P$1:$Q$4,2,0)*#REF!))</f>
        <v>102.13877812499999</v>
      </c>
      <c r="BF37" s="237">
        <f>+IF($P37&gt;J$8,"FIN",(BE37-SUM(BG$24:BG36))*VLOOKUP($P37,$A:$O,10,0)/VLOOKUP(J$15,$P$1:$R$4,2,0))</f>
        <v>1.9151020898437496</v>
      </c>
      <c r="BG37" s="237">
        <f t="shared" si="27"/>
        <v>0</v>
      </c>
      <c r="BH37" s="237">
        <f t="shared" si="28"/>
        <v>1.9151020898437496</v>
      </c>
      <c r="BI37" s="236">
        <f t="shared" si="29"/>
        <v>1.0307170891953852</v>
      </c>
      <c r="BJ37" s="237">
        <f>+BJ36*IF($P37&gt;BK$6,1,(1+#REF!/VLOOKUP(K$15,$P$1:$Q$4,2,0))^(VLOOKUP(K$15,$P$1:$Q$4,2,0)*#REF!))</f>
        <v>101.63376562499998</v>
      </c>
      <c r="BK37" s="237">
        <f>+IF($P37&gt;K$8,"FIN",(BJ37-SUM(BL$24:BL36))*VLOOKUP($P37,$A:$O,11,0)/VLOOKUP(K$15,$P$1:$R$4,2,0))</f>
        <v>1.7176106390624994</v>
      </c>
      <c r="BL37" s="237">
        <f t="shared" si="30"/>
        <v>0</v>
      </c>
      <c r="BM37" s="237">
        <f t="shared" si="54"/>
        <v>1.7176106390624994</v>
      </c>
      <c r="BN37" s="236">
        <f t="shared" si="31"/>
        <v>0.92442624738087287</v>
      </c>
      <c r="BO37" s="237">
        <f>+BO36*IF($P37&gt;BP$6,1,(1+#REF!/VLOOKUP(L$15,$P$1:$Q$4,2,0))^(VLOOKUP(L$15,$P$1:$Q$4,2,0)*#REF!))</f>
        <v>101.11739034374997</v>
      </c>
      <c r="BP37" s="237">
        <f>+IF($P37&gt;L$8,"FIN",(BO37-SUM(BQ$24:BQ36))*VLOOKUP($P37,$A:$O,12,0)/VLOOKUP(L$15,$P$1:$R$4,2,0))</f>
        <v>3.2104771434140615</v>
      </c>
      <c r="BQ37" s="237">
        <f t="shared" si="32"/>
        <v>0</v>
      </c>
      <c r="BR37" s="237">
        <f t="shared" si="56"/>
        <v>3.2104771434140615</v>
      </c>
      <c r="BS37" s="236">
        <f t="shared" si="34"/>
        <v>1.7278941283271434</v>
      </c>
      <c r="BT37" s="237">
        <f>+BT36*IF($P37&gt;BU$6,1,(1+#REF!/VLOOKUP(M$15,$P$1:$Q$4,2,0))^(VLOOKUP(M$15,$P$1:$Q$4,2,0)*#REF!))</f>
        <v>100.61742796874999</v>
      </c>
      <c r="BU37" s="237">
        <f>+IF($P37&gt;M$8,"FIN",(BT37-SUM(BV$24:BV36))*VLOOKUP($P37,$A:$O,13,0)/VLOOKUP(M$15,$P$1:$R$4,2,0))</f>
        <v>2.6915161981640621</v>
      </c>
      <c r="BV37" s="237">
        <f t="shared" si="35"/>
        <v>0</v>
      </c>
      <c r="BW37" s="237">
        <f t="shared" si="58"/>
        <v>2.6915161981640621</v>
      </c>
      <c r="BX37" s="236">
        <f t="shared" si="36"/>
        <v>1.4485868696014184</v>
      </c>
      <c r="BY37" s="12"/>
    </row>
    <row r="38" spans="1:77" x14ac:dyDescent="0.25">
      <c r="A38" s="261">
        <f t="shared" si="37"/>
        <v>46522</v>
      </c>
      <c r="B38" s="295">
        <v>3.7499999999999999E-2</v>
      </c>
      <c r="C38" s="295">
        <v>2.75E-2</v>
      </c>
      <c r="D38" s="295">
        <v>4.2500000000000003E-2</v>
      </c>
      <c r="E38" s="295">
        <v>3.2500000000000001E-2</v>
      </c>
      <c r="F38" s="295">
        <v>5.8500000000000003E-2</v>
      </c>
      <c r="G38" s="295">
        <v>4.8500000000000001E-2</v>
      </c>
      <c r="H38" s="295">
        <v>6.9500000000000006E-2</v>
      </c>
      <c r="I38" s="295">
        <v>6.5500000000000003E-2</v>
      </c>
      <c r="J38" s="295">
        <v>3.7499999999999999E-2</v>
      </c>
      <c r="K38" s="295">
        <v>3.3799999999999997E-2</v>
      </c>
      <c r="L38" s="295">
        <v>6.3500000000000001E-2</v>
      </c>
      <c r="M38" s="296">
        <v>5.3499999999999999E-2</v>
      </c>
      <c r="N38" s="202"/>
      <c r="O38" s="238">
        <f t="shared" si="38"/>
        <v>2027</v>
      </c>
      <c r="P38" s="261">
        <f t="shared" si="39"/>
        <v>46522</v>
      </c>
      <c r="Q38" s="237">
        <f>+Q37*IF($P38&gt;R$6,1,(1+S20/VLOOKUP(B$15,$P$1:$Q$4,2,0))^(VLOOKUP(B$15,$P$1:$Q$4,2,0)*R20))</f>
        <v>102.13877812499999</v>
      </c>
      <c r="R38" s="237">
        <f>+IF($P38&gt;B$8,"FIN",(Q38-SUM($S$24:S37))*VLOOKUP($P38,$A:$O,2,0)/VLOOKUP(B$15,$P$1:$R$4,2,0))</f>
        <v>0.63836736328124977</v>
      </c>
      <c r="S38" s="237">
        <f t="shared" si="7"/>
        <v>17.023129687499999</v>
      </c>
      <c r="T38" s="237">
        <f t="shared" si="41"/>
        <v>17.66149705078125</v>
      </c>
      <c r="U38" s="236">
        <f t="shared" si="8"/>
        <v>9.0631405917160777</v>
      </c>
      <c r="V38" s="237">
        <f>+V37*IF($P38&gt;W$6,1,(1+X20/VLOOKUP(C$15,$P$1:$Q$4,2,0))^(VLOOKUP(C$15,$P$1:$Q$4,2,0)*W20))</f>
        <v>101.63376562499998</v>
      </c>
      <c r="W38" s="237">
        <f>+IF($P38&gt;C$8,"FIN",(V38-SUM($X$24:X37))*VLOOKUP($P38,$A:$O,3,0)/VLOOKUP(C$15,$P$1:$R$4,2,0))</f>
        <v>0.46582142578124996</v>
      </c>
      <c r="X38" s="237">
        <f t="shared" si="43"/>
        <v>16.938960937499996</v>
      </c>
      <c r="Y38" s="237">
        <f t="shared" si="9"/>
        <v>17.404782363281246</v>
      </c>
      <c r="Z38" s="236">
        <f t="shared" si="10"/>
        <v>8.9314053657563921</v>
      </c>
      <c r="AA38" s="237">
        <f>+AA37*IF($P38&gt;AB$6,1,(1+AC20/VLOOKUP(D$15,$P$1:$Q$4,2,0))^(VLOOKUP(D$15,$P$1:$Q$4,2,0)*AB20))</f>
        <v>102.13877812499999</v>
      </c>
      <c r="AB38" s="237">
        <f>+IF($P38&gt;D$8,"FIN",(AA38-SUM($AC$24:AC37))*VLOOKUP($P38,$A:$O,4,0)/VLOOKUP(D$15,$P$1:$R$4,2,0))</f>
        <v>1.7363592281249998</v>
      </c>
      <c r="AC38" s="237">
        <f t="shared" si="11"/>
        <v>10.213877812499998</v>
      </c>
      <c r="AD38" s="237">
        <f t="shared" si="59"/>
        <v>11.950237040624998</v>
      </c>
      <c r="AE38" s="236">
        <f t="shared" si="13"/>
        <v>6.1323611521780101</v>
      </c>
      <c r="AF38" s="237">
        <f>+AF37*IF($P38&gt;AG$6,1,(1+AH20/VLOOKUP(E$15,$P$1:$Q$4,2,0))^(VLOOKUP(E$15,$P$1:$Q$4,2,0)*AG20))</f>
        <v>101.63376562499998</v>
      </c>
      <c r="AG38" s="237">
        <f>+IF($P38&gt;E$8,"FIN",(AF38-SUM($AH$24:AH37))*VLOOKUP($P38,$A:$O,5,0)/VLOOKUP(E$15,$P$1:$R$4,2,0))</f>
        <v>1.3212389531249997</v>
      </c>
      <c r="AH38" s="237">
        <f t="shared" si="14"/>
        <v>10.163376562499998</v>
      </c>
      <c r="AI38" s="237">
        <f t="shared" si="15"/>
        <v>11.484615515624998</v>
      </c>
      <c r="AJ38" s="236">
        <f t="shared" si="16"/>
        <v>5.8934236866012988</v>
      </c>
      <c r="AK38" s="237">
        <f>+AK37*IF($P38&gt;AL$6,1,(1+AM20/VLOOKUP(F$15,$P$1:$Q$4,2,0))^(VLOOKUP(F$15,$P$1:$Q$4,2,0)*AL20))</f>
        <v>101.11739034374997</v>
      </c>
      <c r="AL38" s="237">
        <f>+IF($P38&gt;F$8,"FIN",(AK38-SUM($AM$24:AM37))*VLOOKUP($P38,$A:$O,6,0)/VLOOKUP(F$15,$P$1:$R$4,2,0))</f>
        <v>2.9576836675546869</v>
      </c>
      <c r="AM38" s="237">
        <f t="shared" si="17"/>
        <v>0</v>
      </c>
      <c r="AN38" s="237">
        <f t="shared" si="18"/>
        <v>2.9576836675546869</v>
      </c>
      <c r="AO38" s="236">
        <f t="shared" si="19"/>
        <v>1.5177593851640574</v>
      </c>
      <c r="AP38" s="237">
        <f>+AP37*IF($P38&gt;AQ$6,1,(1+AR20/VLOOKUP(G$15,$P$1:$Q$4,2,0))^(VLOOKUP(G$15,$P$1:$Q$4,2,0)*AQ20))</f>
        <v>99.867952529296886</v>
      </c>
      <c r="AQ38" s="237">
        <f>+IF($P38&gt;G$8,"FIN",(AP38-SUM(AR$24:AR37))*VLOOKUP($P38,$A:$O,7,0)/VLOOKUP(G$15,$P$1:$R$4,2,0))</f>
        <v>2.4217978488354497</v>
      </c>
      <c r="AR38" s="237">
        <f t="shared" si="20"/>
        <v>0</v>
      </c>
      <c r="AS38" s="237">
        <f t="shared" si="48"/>
        <v>2.4217978488354497</v>
      </c>
      <c r="AT38" s="236">
        <f t="shared" si="21"/>
        <v>1.2427652268435723</v>
      </c>
      <c r="AU38" s="237">
        <f>+AU37*IF($P38&gt;AV$6,1,(1+AW20/VLOOKUP(H$15,$P$1:$Q$4,2,0))^(VLOOKUP(H$15,$P$1:$Q$4,2,0)*AV20))</f>
        <v>102.13877812499999</v>
      </c>
      <c r="AV38" s="237">
        <f>+IF($P38&gt;H$8,"FIN",(AU38-SUM(AW$24:AW37))*VLOOKUP($P38,$A:$O,8,0)/VLOOKUP(H$15,$P$1:$R$4,2,0))</f>
        <v>3.5493225398437498</v>
      </c>
      <c r="AW38" s="237">
        <f t="shared" si="22"/>
        <v>0</v>
      </c>
      <c r="AX38" s="237">
        <f t="shared" si="23"/>
        <v>3.5493225398437498</v>
      </c>
      <c r="AY38" s="236">
        <f t="shared" si="24"/>
        <v>1.8213636755400502</v>
      </c>
      <c r="AZ38" s="237">
        <f>+AZ37*IF($P38&gt;BA$6,1,(1+BB20/VLOOKUP(I$15,$P$1:$Q$4,2,0))^(VLOOKUP(I$15,$P$1:$Q$4,2,0)*BA20))</f>
        <v>101.63376562499998</v>
      </c>
      <c r="BA38" s="237">
        <f>+IF($P38&gt;I$8,"FIN",(AZ38-SUM(BB$24:BB37))*VLOOKUP($P38,$A:$O,9,0)/VLOOKUP(I$15,$P$1:$R$4,2,0))</f>
        <v>3.3285058242187495</v>
      </c>
      <c r="BB38" s="237">
        <f t="shared" si="25"/>
        <v>0</v>
      </c>
      <c r="BC38" s="237">
        <f t="shared" si="51"/>
        <v>3.3285058242187495</v>
      </c>
      <c r="BD38" s="236">
        <f t="shared" si="26"/>
        <v>1.7080497852760401</v>
      </c>
      <c r="BE38" s="237">
        <f>+BE37*IF($P38&gt;BF$6,1,(1+BG20/VLOOKUP(J$15,$P$1:$Q$4,2,0))^(VLOOKUP(J$15,$P$1:$Q$4,2,0)*BF20))</f>
        <v>102.13877812499999</v>
      </c>
      <c r="BF38" s="237">
        <f>+IF($P38&gt;J$8,"FIN",(BE38-SUM(BG$24:BG37))*VLOOKUP($P38,$A:$O,10,0)/VLOOKUP(J$15,$P$1:$R$4,2,0))</f>
        <v>1.9151020898437496</v>
      </c>
      <c r="BG38" s="237">
        <f t="shared" si="27"/>
        <v>0</v>
      </c>
      <c r="BH38" s="237">
        <f t="shared" si="28"/>
        <v>1.9151020898437496</v>
      </c>
      <c r="BI38" s="236">
        <f t="shared" si="29"/>
        <v>0.98275018464391184</v>
      </c>
      <c r="BJ38" s="237">
        <f>+BJ37*IF($P38&gt;BK$6,1,(1+BL20/VLOOKUP(K$15,$P$1:$Q$4,2,0))^(VLOOKUP(K$15,$P$1:$Q$4,2,0)*BK20))</f>
        <v>101.63376562499998</v>
      </c>
      <c r="BK38" s="237">
        <f>+IF($P38&gt;K$8,"FIN",(BJ38-SUM(BL$24:BL37))*VLOOKUP($P38,$A:$O,11,0)/VLOOKUP(K$15,$P$1:$R$4,2,0))</f>
        <v>1.7176106390624994</v>
      </c>
      <c r="BL38" s="237">
        <f t="shared" si="30"/>
        <v>0</v>
      </c>
      <c r="BM38" s="237">
        <f t="shared" si="54"/>
        <v>1.7176106390624994</v>
      </c>
      <c r="BN38" s="236">
        <f t="shared" si="31"/>
        <v>0.88140584339435335</v>
      </c>
      <c r="BO38" s="237">
        <f>+BO37*IF($P38&gt;BP$6,1,(1+BQ20/VLOOKUP(L$15,$P$1:$Q$4,2,0))^(VLOOKUP(L$15,$P$1:$Q$4,2,0)*BP20))</f>
        <v>101.11739034374997</v>
      </c>
      <c r="BP38" s="237">
        <f>+IF($P38&gt;L$8,"FIN",(BO38-SUM(BQ$24:BQ37))*VLOOKUP($P38,$A:$O,12,0)/VLOOKUP(L$15,$P$1:$R$4,2,0))</f>
        <v>3.2104771434140615</v>
      </c>
      <c r="BQ38" s="237">
        <f t="shared" si="32"/>
        <v>0</v>
      </c>
      <c r="BR38" s="237">
        <f t="shared" si="56"/>
        <v>3.2104771434140615</v>
      </c>
      <c r="BS38" s="236">
        <f t="shared" si="34"/>
        <v>1.6474824095370537</v>
      </c>
      <c r="BT38" s="237">
        <f>+BT37*IF($P38&gt;BU$6,1,(1+BV20/VLOOKUP(M$15,$P$1:$Q$4,2,0))^(VLOOKUP(M$15,$P$1:$Q$4,2,0)*BU20))</f>
        <v>100.61742796874999</v>
      </c>
      <c r="BU38" s="237">
        <f>+IF($P38&gt;M$8,"FIN",(BT38-SUM(BV$24:BV37))*VLOOKUP($P38,$A:$O,13,0)/VLOOKUP(M$15,$P$1:$R$4,2,0))</f>
        <v>2.6915161981640621</v>
      </c>
      <c r="BV38" s="237">
        <f t="shared" si="35"/>
        <v>0</v>
      </c>
      <c r="BW38" s="237">
        <f t="shared" si="58"/>
        <v>2.6915161981640621</v>
      </c>
      <c r="BX38" s="236">
        <f t="shared" si="36"/>
        <v>1.3811733874373353</v>
      </c>
      <c r="BY38" s="12"/>
    </row>
    <row r="39" spans="1:77" x14ac:dyDescent="0.25">
      <c r="A39" s="261">
        <f t="shared" si="37"/>
        <v>46706</v>
      </c>
      <c r="B39" s="295">
        <v>3.7499999999999999E-2</v>
      </c>
      <c r="C39" s="295">
        <v>2.75E-2</v>
      </c>
      <c r="D39" s="295">
        <v>4.2500000000000003E-2</v>
      </c>
      <c r="E39" s="295">
        <v>3.2500000000000001E-2</v>
      </c>
      <c r="F39" s="295">
        <v>5.8500000000000003E-2</v>
      </c>
      <c r="G39" s="295">
        <v>4.8500000000000001E-2</v>
      </c>
      <c r="H39" s="295">
        <v>6.9500000000000006E-2</v>
      </c>
      <c r="I39" s="295">
        <v>6.5500000000000003E-2</v>
      </c>
      <c r="J39" s="295">
        <v>3.7499999999999999E-2</v>
      </c>
      <c r="K39" s="295">
        <v>3.3799999999999997E-2</v>
      </c>
      <c r="L39" s="295">
        <v>6.3500000000000001E-2</v>
      </c>
      <c r="M39" s="296">
        <v>5.3499999999999999E-2</v>
      </c>
      <c r="N39" s="202"/>
      <c r="O39" s="238">
        <f t="shared" si="38"/>
        <v>2027</v>
      </c>
      <c r="P39" s="261">
        <f t="shared" si="39"/>
        <v>46706</v>
      </c>
      <c r="Q39" s="237">
        <f>+Q38*IF($P39&gt;R$6,1,(1+#REF!/VLOOKUP(B$15,$P$1:$Q$4,2,0))^(VLOOKUP(B$15,$P$1:$Q$4,2,0)*#REF!))</f>
        <v>102.13877812499999</v>
      </c>
      <c r="R39" s="237">
        <f>+IF($P39&gt;B$8,"FIN",(Q39-SUM($S$24:S38))*VLOOKUP($P39,$A:$O,2,0)/VLOOKUP(B$15,$P$1:$R$4,2,0))</f>
        <v>0.31918368164062477</v>
      </c>
      <c r="S39" s="237">
        <f t="shared" si="7"/>
        <v>17.023129687499999</v>
      </c>
      <c r="T39" s="237">
        <f t="shared" si="41"/>
        <v>17.342313369140623</v>
      </c>
      <c r="U39" s="236">
        <f t="shared" si="8"/>
        <v>8.4851962393357461</v>
      </c>
      <c r="V39" s="237">
        <f>+V38*IF($P39&gt;W$6,1,(1+#REF!/VLOOKUP(C$15,$P$1:$Q$4,2,0))^(VLOOKUP(C$15,$P$1:$Q$4,2,0)*#REF!))</f>
        <v>101.63376562499998</v>
      </c>
      <c r="W39" s="237">
        <f>+IF($P39&gt;C$8,"FIN",(V39-SUM($X$24:X38))*VLOOKUP($P39,$A:$O,3,0)/VLOOKUP(C$15,$P$1:$R$4,2,0))</f>
        <v>0.23291071289062498</v>
      </c>
      <c r="X39" s="237">
        <f t="shared" si="43"/>
        <v>16.938960937499996</v>
      </c>
      <c r="Y39" s="237">
        <f t="shared" si="9"/>
        <v>17.171871650390621</v>
      </c>
      <c r="Z39" s="236">
        <f t="shared" si="10"/>
        <v>8.4018030149037095</v>
      </c>
      <c r="AA39" s="237">
        <f>+AA38*IF($P39&gt;AB$6,1,(1+#REF!/VLOOKUP(D$15,$P$1:$Q$4,2,0))^(VLOOKUP(D$15,$P$1:$Q$4,2,0)*#REF!))</f>
        <v>102.13877812499999</v>
      </c>
      <c r="AB39" s="237">
        <f>+IF($P39&gt;D$8,"FIN",(AA39-SUM($AC$24:AC38))*VLOOKUP($P39,$A:$O,4,0)/VLOOKUP(D$15,$P$1:$R$4,2,0))</f>
        <v>1.519314324609375</v>
      </c>
      <c r="AC39" s="237">
        <f t="shared" si="11"/>
        <v>10.213877812499998</v>
      </c>
      <c r="AD39" s="237">
        <f t="shared" si="59"/>
        <v>11.733192137109373</v>
      </c>
      <c r="AE39" s="236">
        <f t="shared" si="13"/>
        <v>5.7407818483064172</v>
      </c>
      <c r="AF39" s="237">
        <f>+AF38*IF($P39&gt;AG$6,1,(1+#REF!/VLOOKUP(E$15,$P$1:$Q$4,2,0))^(VLOOKUP(E$15,$P$1:$Q$4,2,0)*#REF!))</f>
        <v>101.63376562499998</v>
      </c>
      <c r="AG39" s="237">
        <f>+IF($P39&gt;E$8,"FIN",(AF39-SUM($AH$24:AH38))*VLOOKUP($P39,$A:$O,5,0)/VLOOKUP(E$15,$P$1:$R$4,2,0))</f>
        <v>1.1560840839843749</v>
      </c>
      <c r="AH39" s="237">
        <f t="shared" si="14"/>
        <v>10.163376562499998</v>
      </c>
      <c r="AI39" s="237">
        <f t="shared" si="15"/>
        <v>11.319460646484373</v>
      </c>
      <c r="AJ39" s="236">
        <f t="shared" si="16"/>
        <v>5.5383525175925072</v>
      </c>
      <c r="AK39" s="237">
        <f>+AK38*IF($P39&gt;AL$6,1,(1+#REF!/VLOOKUP(F$15,$P$1:$Q$4,2,0))^(VLOOKUP(F$15,$P$1:$Q$4,2,0)*#REF!))</f>
        <v>101.11739034374997</v>
      </c>
      <c r="AL39" s="237">
        <f>+IF($P39&gt;F$8,"FIN",(AK39-SUM($AM$24:AM38))*VLOOKUP($P39,$A:$O,6,0)/VLOOKUP(F$15,$P$1:$R$4,2,0))</f>
        <v>2.9576836675546869</v>
      </c>
      <c r="AM39" s="237">
        <f t="shared" si="17"/>
        <v>0</v>
      </c>
      <c r="AN39" s="237">
        <f t="shared" si="18"/>
        <v>2.9576836675546869</v>
      </c>
      <c r="AO39" s="236">
        <f t="shared" si="19"/>
        <v>1.4471267932303205</v>
      </c>
      <c r="AP39" s="237">
        <f>+AP38*IF($P39&gt;AQ$6,1,(1+#REF!/VLOOKUP(G$15,$P$1:$Q$4,2,0))^(VLOOKUP(G$15,$P$1:$Q$4,2,0)*#REF!))</f>
        <v>99.867952529296886</v>
      </c>
      <c r="AQ39" s="237">
        <f>+IF($P39&gt;G$8,"FIN",(AP39-SUM(AR$24:AR38))*VLOOKUP($P39,$A:$O,7,0)/VLOOKUP(G$15,$P$1:$R$4,2,0))</f>
        <v>2.4217978488354497</v>
      </c>
      <c r="AR39" s="237">
        <f t="shared" si="20"/>
        <v>0</v>
      </c>
      <c r="AS39" s="237">
        <f t="shared" si="48"/>
        <v>2.4217978488354497</v>
      </c>
      <c r="AT39" s="236">
        <f t="shared" si="21"/>
        <v>1.1849301510106582</v>
      </c>
      <c r="AU39" s="237">
        <f>+AU38*IF($P39&gt;AV$6,1,(1+#REF!/VLOOKUP(H$15,$P$1:$Q$4,2,0))^(VLOOKUP(H$15,$P$1:$Q$4,2,0)*#REF!))</f>
        <v>102.13877812499999</v>
      </c>
      <c r="AV39" s="237">
        <f>+IF($P39&gt;H$8,"FIN",(AU39-SUM(AW$24:AW38))*VLOOKUP($P39,$A:$O,8,0)/VLOOKUP(H$15,$P$1:$R$4,2,0))</f>
        <v>3.5493225398437498</v>
      </c>
      <c r="AW39" s="237">
        <f t="shared" si="22"/>
        <v>0</v>
      </c>
      <c r="AX39" s="237">
        <f t="shared" si="23"/>
        <v>3.5493225398437498</v>
      </c>
      <c r="AY39" s="236">
        <f t="shared" si="24"/>
        <v>1.7366021260382851</v>
      </c>
      <c r="AZ39" s="237">
        <f>+AZ38*IF($P39&gt;BA$6,1,(1+#REF!/VLOOKUP(I$15,$P$1:$Q$4,2,0))^(VLOOKUP(I$15,$P$1:$Q$4,2,0)*#REF!))</f>
        <v>101.63376562499998</v>
      </c>
      <c r="BA39" s="237">
        <f>+IF($P39&gt;I$8,"FIN",(AZ39-SUM(BB$24:BB38))*VLOOKUP($P39,$A:$O,9,0)/VLOOKUP(I$15,$P$1:$R$4,2,0))</f>
        <v>3.3285058242187495</v>
      </c>
      <c r="BB39" s="237">
        <f t="shared" si="25"/>
        <v>0</v>
      </c>
      <c r="BC39" s="237">
        <f t="shared" si="51"/>
        <v>3.3285058242187495</v>
      </c>
      <c r="BD39" s="236">
        <f t="shared" si="26"/>
        <v>1.6285615708296712</v>
      </c>
      <c r="BE39" s="237">
        <f>+BE38*IF($P39&gt;BF$6,1,(1+#REF!/VLOOKUP(J$15,$P$1:$Q$4,2,0))^(VLOOKUP(J$15,$P$1:$Q$4,2,0)*#REF!))</f>
        <v>102.13877812499999</v>
      </c>
      <c r="BF39" s="237">
        <f>+IF($P39&gt;J$8,"FIN",(BE39-SUM(BG$24:BG38))*VLOOKUP($P39,$A:$O,10,0)/VLOOKUP(J$15,$P$1:$R$4,2,0))</f>
        <v>1.9151020898437496</v>
      </c>
      <c r="BG39" s="237">
        <f t="shared" si="27"/>
        <v>0</v>
      </c>
      <c r="BH39" s="237">
        <f t="shared" si="28"/>
        <v>1.9151020898437496</v>
      </c>
      <c r="BI39" s="236">
        <f t="shared" si="29"/>
        <v>0.93701553563216811</v>
      </c>
      <c r="BJ39" s="237">
        <f>+BJ38*IF($P39&gt;BK$6,1,(1+#REF!/VLOOKUP(K$15,$P$1:$Q$4,2,0))^(VLOOKUP(K$15,$P$1:$Q$4,2,0)*#REF!))</f>
        <v>101.63376562499998</v>
      </c>
      <c r="BK39" s="237">
        <f>+IF($P39&gt;K$8,"FIN",(BJ39-SUM(BL$24:BL38))*VLOOKUP($P39,$A:$O,11,0)/VLOOKUP(K$15,$P$1:$R$4,2,0))</f>
        <v>1.7176106390624994</v>
      </c>
      <c r="BL39" s="237">
        <f t="shared" si="30"/>
        <v>0</v>
      </c>
      <c r="BM39" s="237">
        <f t="shared" si="54"/>
        <v>1.7176106390624994</v>
      </c>
      <c r="BN39" s="236">
        <f t="shared" si="31"/>
        <v>0.84038749761897524</v>
      </c>
      <c r="BO39" s="237">
        <f>+BO38*IF($P39&gt;BP$6,1,(1+#REF!/VLOOKUP(L$15,$P$1:$Q$4,2,0))^(VLOOKUP(L$15,$P$1:$Q$4,2,0)*#REF!))</f>
        <v>101.11739034374997</v>
      </c>
      <c r="BP39" s="237">
        <f>+IF($P39&gt;L$8,"FIN",(BO39-SUM(BQ$24:BQ38))*VLOOKUP($P39,$A:$O,12,0)/VLOOKUP(L$15,$P$1:$R$4,2,0))</f>
        <v>3.2104771434140615</v>
      </c>
      <c r="BQ39" s="237">
        <f t="shared" si="32"/>
        <v>0</v>
      </c>
      <c r="BR39" s="237">
        <f t="shared" si="56"/>
        <v>3.2104771434140615</v>
      </c>
      <c r="BS39" s="236">
        <f t="shared" si="34"/>
        <v>1.5708128439337665</v>
      </c>
      <c r="BT39" s="237">
        <f>+BT38*IF($P39&gt;BU$6,1,(1+#REF!/VLOOKUP(M$15,$P$1:$Q$4,2,0))^(VLOOKUP(M$15,$P$1:$Q$4,2,0)*#REF!))</f>
        <v>100.61742796874999</v>
      </c>
      <c r="BU39" s="237">
        <f>+IF($P39&gt;M$8,"FIN",(BT39-SUM(BV$24:BV38))*VLOOKUP($P39,$A:$O,13,0)/VLOOKUP(M$15,$P$1:$R$4,2,0))</f>
        <v>2.6915161981640621</v>
      </c>
      <c r="BV39" s="237">
        <f t="shared" si="35"/>
        <v>0</v>
      </c>
      <c r="BW39" s="237">
        <f t="shared" si="58"/>
        <v>2.6915161981640621</v>
      </c>
      <c r="BX39" s="236">
        <f t="shared" si="36"/>
        <v>1.3168971541831074</v>
      </c>
      <c r="BY39" s="12"/>
    </row>
    <row r="40" spans="1:77" x14ac:dyDescent="0.25">
      <c r="A40" s="261">
        <f t="shared" si="37"/>
        <v>46888</v>
      </c>
      <c r="B40" s="295"/>
      <c r="C40" s="295"/>
      <c r="D40" s="295">
        <v>4.2500000000000003E-2</v>
      </c>
      <c r="E40" s="295">
        <v>3.2500000000000001E-2</v>
      </c>
      <c r="F40" s="295">
        <v>5.8500000000000003E-2</v>
      </c>
      <c r="G40" s="295">
        <v>4.8500000000000001E-2</v>
      </c>
      <c r="H40" s="295">
        <v>6.9500000000000006E-2</v>
      </c>
      <c r="I40" s="295">
        <v>6.5500000000000003E-2</v>
      </c>
      <c r="J40" s="295">
        <v>3.7499999999999999E-2</v>
      </c>
      <c r="K40" s="295">
        <v>3.3799999999999997E-2</v>
      </c>
      <c r="L40" s="295">
        <v>6.3500000000000001E-2</v>
      </c>
      <c r="M40" s="296">
        <v>5.3499999999999999E-2</v>
      </c>
      <c r="N40" s="202"/>
      <c r="O40" s="238">
        <f t="shared" si="38"/>
        <v>2028</v>
      </c>
      <c r="P40" s="261">
        <f t="shared" si="39"/>
        <v>46888</v>
      </c>
      <c r="Q40" s="237"/>
      <c r="R40" s="237"/>
      <c r="S40" s="237"/>
      <c r="T40" s="237"/>
      <c r="U40" s="236"/>
      <c r="V40" s="237"/>
      <c r="W40" s="237"/>
      <c r="X40" s="237"/>
      <c r="Y40" s="237"/>
      <c r="Z40" s="236"/>
      <c r="AA40" s="237">
        <f>+AA39*IF($P40&gt;AB$6,1,(1+#REF!/VLOOKUP(D$15,$P$1:$Q$4,2,0))^(VLOOKUP(D$15,$P$1:$Q$4,2,0)*#REF!))</f>
        <v>102.13877812499999</v>
      </c>
      <c r="AB40" s="237">
        <f>+IF($P40&gt;D$8,"FIN",(AA40-SUM($AC$24:AC39))*VLOOKUP($P40,$A:$O,4,0)/VLOOKUP(D$15,$P$1:$R$4,2,0))</f>
        <v>1.30226942109375</v>
      </c>
      <c r="AC40" s="237">
        <f t="shared" si="11"/>
        <v>10.213877812499998</v>
      </c>
      <c r="AD40" s="237">
        <f t="shared" si="59"/>
        <v>11.516147233593749</v>
      </c>
      <c r="AE40" s="236">
        <f t="shared" si="13"/>
        <v>5.3723676760533863</v>
      </c>
      <c r="AF40" s="237">
        <f>+AF39*IF($P40&gt;AG$6,1,(1+#REF!/VLOOKUP(E$15,$P$1:$Q$4,2,0))^(VLOOKUP(E$15,$P$1:$Q$4,2,0)*#REF!))</f>
        <v>101.63376562499998</v>
      </c>
      <c r="AG40" s="237">
        <f>+IF($P40&gt;E$8,"FIN",(AF40-SUM($AH$24:AH39))*VLOOKUP($P40,$A:$O,5,0)/VLOOKUP(E$15,$P$1:$R$4,2,0))</f>
        <v>0.99092921484374985</v>
      </c>
      <c r="AH40" s="237">
        <f t="shared" si="14"/>
        <v>10.163376562499998</v>
      </c>
      <c r="AI40" s="237">
        <f t="shared" si="15"/>
        <v>11.154305777343748</v>
      </c>
      <c r="AJ40" s="236">
        <f t="shared" si="16"/>
        <v>5.2035659662469227</v>
      </c>
      <c r="AK40" s="237">
        <f>+AK39*IF($P40&gt;AL$6,1,(1+#REF!/VLOOKUP(F$15,$P$1:$Q$4,2,0))^(VLOOKUP(F$15,$P$1:$Q$4,2,0)*#REF!))</f>
        <v>101.11739034374997</v>
      </c>
      <c r="AL40" s="237">
        <f>+IF($P40&gt;F$8,"FIN",(AK40-SUM($AM$24:AM39))*VLOOKUP($P40,$A:$O,6,0)/VLOOKUP(F$15,$P$1:$R$4,2,0))</f>
        <v>2.9576836675546869</v>
      </c>
      <c r="AM40" s="237">
        <f t="shared" si="17"/>
        <v>0</v>
      </c>
      <c r="AN40" s="237">
        <f t="shared" si="18"/>
        <v>2.9576836675546869</v>
      </c>
      <c r="AO40" s="236">
        <f t="shared" si="19"/>
        <v>1.3797812592400525</v>
      </c>
      <c r="AP40" s="237">
        <f>+AP39*IF($P40&gt;AQ$6,1,(1+#REF!/VLOOKUP(G$15,$P$1:$Q$4,2,0))^(VLOOKUP(G$15,$P$1:$Q$4,2,0)*#REF!))</f>
        <v>99.867952529296886</v>
      </c>
      <c r="AQ40" s="237">
        <f>+IF($P40&gt;G$8,"FIN",(AP40-SUM(AR$24:AR39))*VLOOKUP($P40,$A:$O,7,0)/VLOOKUP(G$15,$P$1:$R$4,2,0))</f>
        <v>2.4217978488354497</v>
      </c>
      <c r="AR40" s="237">
        <f t="shared" si="20"/>
        <v>0</v>
      </c>
      <c r="AS40" s="237">
        <f t="shared" si="48"/>
        <v>2.4217978488354497</v>
      </c>
      <c r="AT40" s="236">
        <f t="shared" si="21"/>
        <v>1.1297865698577931</v>
      </c>
      <c r="AU40" s="237">
        <f>+AU39*IF($P40&gt;AV$6,1,(1+#REF!/VLOOKUP(H$15,$P$1:$Q$4,2,0))^(VLOOKUP(H$15,$P$1:$Q$4,2,0)*#REF!))</f>
        <v>102.13877812499999</v>
      </c>
      <c r="AV40" s="237">
        <f>+IF($P40&gt;H$8,"FIN",(AU40-SUM(AW$24:AW39))*VLOOKUP($P40,$A:$O,8,0)/VLOOKUP(H$15,$P$1:$R$4,2,0))</f>
        <v>3.5493225398437498</v>
      </c>
      <c r="AW40" s="237">
        <f t="shared" si="22"/>
        <v>0</v>
      </c>
      <c r="AX40" s="237">
        <f t="shared" si="23"/>
        <v>3.5493225398437498</v>
      </c>
      <c r="AY40" s="236">
        <f t="shared" si="24"/>
        <v>1.655785159581864</v>
      </c>
      <c r="AZ40" s="237">
        <f>+AZ39*IF($P40&gt;BA$6,1,(1+#REF!/VLOOKUP(I$15,$P$1:$Q$4,2,0))^(VLOOKUP(I$15,$P$1:$Q$4,2,0)*#REF!))</f>
        <v>101.63376562499998</v>
      </c>
      <c r="BA40" s="237">
        <f>+IF($P40&gt;I$8,"FIN",(AZ40-SUM(BB$24:BB39))*VLOOKUP($P40,$A:$O,9,0)/VLOOKUP(I$15,$P$1:$R$4,2,0))</f>
        <v>3.3285058242187495</v>
      </c>
      <c r="BB40" s="237">
        <f t="shared" si="25"/>
        <v>0</v>
      </c>
      <c r="BC40" s="237">
        <f t="shared" si="51"/>
        <v>3.3285058242187495</v>
      </c>
      <c r="BD40" s="236">
        <f t="shared" si="26"/>
        <v>1.5527725320691275</v>
      </c>
      <c r="BE40" s="237">
        <f>+BE39*IF($P40&gt;BF$6,1,(1+#REF!/VLOOKUP(J$15,$P$1:$Q$4,2,0))^(VLOOKUP(J$15,$P$1:$Q$4,2,0)*#REF!))</f>
        <v>102.13877812499999</v>
      </c>
      <c r="BF40" s="237">
        <f>+IF($P40&gt;J$8,"FIN",(BE40-SUM(BG$24:BG39))*VLOOKUP($P40,$A:$O,10,0)/VLOOKUP(J$15,$P$1:$R$4,2,0))</f>
        <v>1.9151020898437496</v>
      </c>
      <c r="BG40" s="237">
        <f t="shared" si="27"/>
        <v>0</v>
      </c>
      <c r="BH40" s="237">
        <f t="shared" si="28"/>
        <v>1.9151020898437496</v>
      </c>
      <c r="BI40" s="236">
        <f t="shared" si="29"/>
        <v>0.89340925876719268</v>
      </c>
      <c r="BJ40" s="237">
        <f>+BJ39*IF($P40&gt;BK$6,1,(1+#REF!/VLOOKUP(K$15,$P$1:$Q$4,2,0))^(VLOOKUP(K$15,$P$1:$Q$4,2,0)*#REF!))</f>
        <v>101.63376562499998</v>
      </c>
      <c r="BK40" s="237">
        <f>+IF($P40&gt;K$8,"FIN",(BJ40-SUM(BL$24:BL39))*VLOOKUP($P40,$A:$O,11,0)/VLOOKUP(K$15,$P$1:$R$4,2,0))</f>
        <v>1.7176106390624994</v>
      </c>
      <c r="BL40" s="237">
        <f t="shared" si="30"/>
        <v>0</v>
      </c>
      <c r="BM40" s="237">
        <f t="shared" si="54"/>
        <v>1.7176106390624994</v>
      </c>
      <c r="BN40" s="236">
        <f t="shared" si="31"/>
        <v>0.80127803944941223</v>
      </c>
      <c r="BO40" s="237">
        <f>+BO39*IF($P40&gt;BP$6,1,(1+#REF!/VLOOKUP(L$15,$P$1:$Q$4,2,0))^(VLOOKUP(L$15,$P$1:$Q$4,2,0)*#REF!))</f>
        <v>101.11739034374997</v>
      </c>
      <c r="BP40" s="237">
        <f>+IF($P40&gt;L$8,"FIN",(BO40-SUM(BQ$24:BQ39))*VLOOKUP($P40,$A:$O,12,0)/VLOOKUP(L$15,$P$1:$R$4,2,0))</f>
        <v>3.2104771434140615</v>
      </c>
      <c r="BQ40" s="237">
        <f t="shared" si="32"/>
        <v>2.5279347585937493</v>
      </c>
      <c r="BR40" s="237">
        <f t="shared" si="56"/>
        <v>5.7384119020078108</v>
      </c>
      <c r="BS40" s="236">
        <f t="shared" si="34"/>
        <v>2.6770115029700157</v>
      </c>
      <c r="BT40" s="237">
        <f>+BT39*IF($P40&gt;BU$6,1,(1+#REF!/VLOOKUP(M$15,$P$1:$Q$4,2,0))^(VLOOKUP(M$15,$P$1:$Q$4,2,0)*#REF!))</f>
        <v>100.61742796874999</v>
      </c>
      <c r="BU40" s="237">
        <f>+IF($P40&gt;M$8,"FIN",(BT40-SUM(BV$24:BV39))*VLOOKUP($P40,$A:$O,13,0)/VLOOKUP(M$15,$P$1:$R$4,2,0))</f>
        <v>2.6915161981640621</v>
      </c>
      <c r="BV40" s="237">
        <f t="shared" si="35"/>
        <v>2.5154356992187497</v>
      </c>
      <c r="BW40" s="237">
        <f t="shared" si="58"/>
        <v>5.2069518973828117</v>
      </c>
      <c r="BX40" s="236">
        <f t="shared" si="36"/>
        <v>2.4290814885261547</v>
      </c>
      <c r="BY40" s="12"/>
    </row>
    <row r="41" spans="1:77" x14ac:dyDescent="0.25">
      <c r="A41" s="261">
        <f t="shared" si="37"/>
        <v>47072</v>
      </c>
      <c r="B41" s="295"/>
      <c r="C41" s="295"/>
      <c r="D41" s="295">
        <v>4.2500000000000003E-2</v>
      </c>
      <c r="E41" s="295">
        <v>3.2500000000000001E-2</v>
      </c>
      <c r="F41" s="295">
        <v>5.8500000000000003E-2</v>
      </c>
      <c r="G41" s="295">
        <v>4.8500000000000001E-2</v>
      </c>
      <c r="H41" s="295">
        <v>6.9500000000000006E-2</v>
      </c>
      <c r="I41" s="295">
        <v>6.5500000000000003E-2</v>
      </c>
      <c r="J41" s="295">
        <v>3.7499999999999999E-2</v>
      </c>
      <c r="K41" s="295">
        <v>3.3799999999999997E-2</v>
      </c>
      <c r="L41" s="295">
        <v>6.3500000000000001E-2</v>
      </c>
      <c r="M41" s="296">
        <v>5.3499999999999999E-2</v>
      </c>
      <c r="N41" s="202"/>
      <c r="O41" s="238">
        <f t="shared" si="38"/>
        <v>2028</v>
      </c>
      <c r="P41" s="261">
        <f t="shared" si="39"/>
        <v>47072</v>
      </c>
      <c r="Q41" s="237"/>
      <c r="R41" s="237"/>
      <c r="S41" s="237"/>
      <c r="T41" s="237"/>
      <c r="U41" s="236"/>
      <c r="V41" s="237"/>
      <c r="W41" s="237"/>
      <c r="X41" s="237"/>
      <c r="Y41" s="237"/>
      <c r="Z41" s="236"/>
      <c r="AA41" s="237">
        <f>+AA40*IF($P41&gt;AB$6,1,(1+AC21/VLOOKUP(D$15,$P$1:$Q$4,2,0))^(VLOOKUP(D$15,$P$1:$Q$4,2,0)*AB21))</f>
        <v>102.13877812499999</v>
      </c>
      <c r="AB41" s="237">
        <f>+IF($P41&gt;D$8,"FIN",(AA41-SUM($AC$24:AC40))*VLOOKUP($P41,$A:$O,4,0)/VLOOKUP(D$15,$P$1:$R$4,2,0))</f>
        <v>1.085224517578125</v>
      </c>
      <c r="AC41" s="237">
        <f t="shared" si="11"/>
        <v>10.213877812499998</v>
      </c>
      <c r="AD41" s="237">
        <f t="shared" si="59"/>
        <v>11.299102330078123</v>
      </c>
      <c r="AE41" s="236">
        <f t="shared" si="13"/>
        <v>5.0258106002089011</v>
      </c>
      <c r="AF41" s="237">
        <f>+AF40*IF($P41&gt;AG$6,1,(1+AH21/VLOOKUP(E$15,$P$1:$Q$4,2,0))^(VLOOKUP(E$15,$P$1:$Q$4,2,0)*AG21))</f>
        <v>101.63376562499998</v>
      </c>
      <c r="AG41" s="237">
        <f>+IF($P41&gt;E$8,"FIN",(AF41-SUM($AH$24:AH40))*VLOOKUP($P41,$A:$O,5,0)/VLOOKUP(E$15,$P$1:$R$4,2,0))</f>
        <v>0.82577434570312491</v>
      </c>
      <c r="AH41" s="237">
        <f t="shared" si="14"/>
        <v>10.163376562499998</v>
      </c>
      <c r="AI41" s="237">
        <f t="shared" si="15"/>
        <v>10.989150908203124</v>
      </c>
      <c r="AJ41" s="236">
        <f t="shared" si="16"/>
        <v>4.8879450338919685</v>
      </c>
      <c r="AK41" s="237">
        <f t="shared" ref="AK41:AK57" si="60">+AK40*IF($P41&gt;AL$6,1,(1+AM21/VLOOKUP(F$15,$P$1:$Q$4,2,0))^(VLOOKUP(F$15,$P$1:$Q$4,2,0)*AL21))</f>
        <v>101.11739034374997</v>
      </c>
      <c r="AL41" s="237">
        <f>+IF($P41&gt;F$8,"FIN",(AK41-SUM($AM$24:AM40))*VLOOKUP($P41,$A:$O,6,0)/VLOOKUP(F$15,$P$1:$R$4,2,0))</f>
        <v>2.9576836675546869</v>
      </c>
      <c r="AM41" s="237">
        <f t="shared" si="17"/>
        <v>0</v>
      </c>
      <c r="AN41" s="237">
        <f t="shared" si="18"/>
        <v>2.9576836675546869</v>
      </c>
      <c r="AO41" s="236">
        <f t="shared" si="19"/>
        <v>1.3155698120275638</v>
      </c>
      <c r="AP41" s="237">
        <f t="shared" ref="AP41:AP57" si="61">+AP40*IF($P41&gt;AQ$6,1,(1+AR21/VLOOKUP(G$15,$P$1:$Q$4,2,0))^(VLOOKUP(G$15,$P$1:$Q$4,2,0)*AQ21))</f>
        <v>99.867952529296886</v>
      </c>
      <c r="AQ41" s="237">
        <f>+IF($P41&gt;G$8,"FIN",(AP41-SUM(AR$24:AR40))*VLOOKUP($P41,$A:$O,7,0)/VLOOKUP(G$15,$P$1:$R$4,2,0))</f>
        <v>2.4217978488354497</v>
      </c>
      <c r="AR41" s="237">
        <f t="shared" si="20"/>
        <v>0</v>
      </c>
      <c r="AS41" s="237">
        <f t="shared" si="48"/>
        <v>2.4217978488354497</v>
      </c>
      <c r="AT41" s="236">
        <f t="shared" si="21"/>
        <v>1.0772092281915073</v>
      </c>
      <c r="AU41" s="237">
        <f t="shared" ref="AU41:AU63" si="62">+AU40*IF($P41&gt;AV$6,1,(1+AW21/VLOOKUP(H$15,$P$1:$Q$4,2,0))^(VLOOKUP(H$15,$P$1:$Q$4,2,0)*AV21))</f>
        <v>102.13877812499999</v>
      </c>
      <c r="AV41" s="237">
        <f>+IF($P41&gt;H$8,"FIN",(AU41-SUM(AW$24:AW40))*VLOOKUP($P41,$A:$O,8,0)/VLOOKUP(H$15,$P$1:$R$4,2,0))</f>
        <v>3.5493225398437498</v>
      </c>
      <c r="AW41" s="237">
        <f t="shared" si="22"/>
        <v>0</v>
      </c>
      <c r="AX41" s="237">
        <f t="shared" si="23"/>
        <v>3.5493225398437498</v>
      </c>
      <c r="AY41" s="236">
        <f t="shared" si="24"/>
        <v>1.57872920548935</v>
      </c>
      <c r="AZ41" s="237">
        <f t="shared" ref="AZ41:AZ63" si="63">+AZ40*IF($P41&gt;BA$6,1,(1+BB21/VLOOKUP(I$15,$P$1:$Q$4,2,0))^(VLOOKUP(I$15,$P$1:$Q$4,2,0)*BA21))</f>
        <v>101.63376562499998</v>
      </c>
      <c r="BA41" s="237">
        <f>+IF($P41&gt;I$8,"FIN",(AZ41-SUM(BB$24:BB40))*VLOOKUP($P41,$A:$O,9,0)/VLOOKUP(I$15,$P$1:$R$4,2,0))</f>
        <v>3.3285058242187495</v>
      </c>
      <c r="BB41" s="237">
        <f t="shared" si="25"/>
        <v>0</v>
      </c>
      <c r="BC41" s="237">
        <f t="shared" si="51"/>
        <v>3.3285058242187495</v>
      </c>
      <c r="BD41" s="236">
        <f t="shared" si="26"/>
        <v>1.4805105189360646</v>
      </c>
      <c r="BE41" s="237">
        <f t="shared" ref="BE41:BE71" si="64">+BE40*IF($P41&gt;BF$6,1,(1+BG21/VLOOKUP(J$15,$P$1:$Q$4,2,0))^(VLOOKUP(J$15,$P$1:$Q$4,2,0)*BF21))</f>
        <v>102.13877812499999</v>
      </c>
      <c r="BF41" s="237">
        <f>+IF($P41&gt;J$8,"FIN",(BE41-SUM(BG$24:BG40))*VLOOKUP($P41,$A:$O,10,0)/VLOOKUP(J$15,$P$1:$R$4,2,0))</f>
        <v>1.9151020898437496</v>
      </c>
      <c r="BG41" s="237">
        <f t="shared" si="27"/>
        <v>0</v>
      </c>
      <c r="BH41" s="237">
        <f t="shared" si="28"/>
        <v>1.9151020898437496</v>
      </c>
      <c r="BI41" s="236">
        <f t="shared" si="29"/>
        <v>0.85183230512015273</v>
      </c>
      <c r="BJ41" s="237">
        <f t="shared" ref="BJ41:BJ71" si="65">+BJ40*IF($P41&gt;BK$6,1,(1+BL21/VLOOKUP(K$15,$P$1:$Q$4,2,0))^(VLOOKUP(K$15,$P$1:$Q$4,2,0)*BK21))</f>
        <v>101.63376562499998</v>
      </c>
      <c r="BK41" s="237">
        <f>+IF($P41&gt;K$8,"FIN",(BJ41-SUM(BL$24:BL40))*VLOOKUP($P41,$A:$O,11,0)/VLOOKUP(K$15,$P$1:$R$4,2,0))</f>
        <v>1.7176106390624994</v>
      </c>
      <c r="BL41" s="237">
        <f t="shared" si="30"/>
        <v>0</v>
      </c>
      <c r="BM41" s="237">
        <f t="shared" si="54"/>
        <v>1.7176106390624994</v>
      </c>
      <c r="BN41" s="236">
        <f t="shared" si="31"/>
        <v>0.76398863419906826</v>
      </c>
      <c r="BO41" s="237">
        <f t="shared" ref="BO41:BO79" si="66">+BO40*IF($P41&gt;BP$6,1,(1+BQ21/VLOOKUP(L$15,$P$1:$Q$4,2,0))^(VLOOKUP(L$15,$P$1:$Q$4,2,0)*BP21))</f>
        <v>101.11739034374997</v>
      </c>
      <c r="BP41" s="237">
        <f>+IF($P41&gt;L$8,"FIN",(BO41-SUM(BQ$24:BQ40))*VLOOKUP($P41,$A:$O,12,0)/VLOOKUP(L$15,$P$1:$R$4,2,0))</f>
        <v>3.1302152148287106</v>
      </c>
      <c r="BQ41" s="237">
        <f t="shared" si="32"/>
        <v>2.5279347585937493</v>
      </c>
      <c r="BR41" s="237">
        <f t="shared" si="56"/>
        <v>5.6581499734224598</v>
      </c>
      <c r="BS41" s="236">
        <f t="shared" si="34"/>
        <v>2.5167300271544399</v>
      </c>
      <c r="BT41" s="237">
        <f t="shared" ref="BT41:BT79" si="67">+BT40*IF($P41&gt;BU$6,1,(1+BV21/VLOOKUP(M$15,$P$1:$Q$4,2,0))^(VLOOKUP(M$15,$P$1:$Q$4,2,0)*BU21))</f>
        <v>100.61742796874999</v>
      </c>
      <c r="BU41" s="237">
        <f>+IF($P41&gt;M$8,"FIN",(BT41-SUM(BV$24:BV40))*VLOOKUP($P41,$A:$O,13,0)/VLOOKUP(M$15,$P$1:$R$4,2,0))</f>
        <v>2.6242282932099608</v>
      </c>
      <c r="BV41" s="237">
        <f t="shared" si="35"/>
        <v>2.5154356992187497</v>
      </c>
      <c r="BW41" s="237">
        <f t="shared" si="58"/>
        <v>5.1396639924287104</v>
      </c>
      <c r="BX41" s="236">
        <f t="shared" si="36"/>
        <v>2.2861088447617961</v>
      </c>
      <c r="BY41" s="12"/>
    </row>
    <row r="42" spans="1:77" x14ac:dyDescent="0.25">
      <c r="A42" s="261">
        <f t="shared" si="37"/>
        <v>47253</v>
      </c>
      <c r="B42" s="295"/>
      <c r="C42" s="295"/>
      <c r="D42" s="295">
        <v>4.2500000000000003E-2</v>
      </c>
      <c r="E42" s="295">
        <v>3.2500000000000001E-2</v>
      </c>
      <c r="F42" s="295">
        <v>5.8500000000000003E-2</v>
      </c>
      <c r="G42" s="295">
        <v>4.8500000000000001E-2</v>
      </c>
      <c r="H42" s="295">
        <v>6.9500000000000006E-2</v>
      </c>
      <c r="I42" s="295">
        <v>6.5500000000000003E-2</v>
      </c>
      <c r="J42" s="295">
        <v>3.7499999999999999E-2</v>
      </c>
      <c r="K42" s="295">
        <v>3.3799999999999997E-2</v>
      </c>
      <c r="L42" s="295">
        <v>6.3500000000000001E-2</v>
      </c>
      <c r="M42" s="296">
        <v>5.3499999999999999E-2</v>
      </c>
      <c r="N42" s="202"/>
      <c r="O42" s="238">
        <f t="shared" si="38"/>
        <v>2029</v>
      </c>
      <c r="P42" s="261">
        <f t="shared" si="39"/>
        <v>47253</v>
      </c>
      <c r="Q42" s="237"/>
      <c r="R42" s="237"/>
      <c r="S42" s="237"/>
      <c r="T42" s="237"/>
      <c r="U42" s="236"/>
      <c r="V42" s="237"/>
      <c r="W42" s="237"/>
      <c r="X42" s="237"/>
      <c r="Y42" s="237"/>
      <c r="Z42" s="236"/>
      <c r="AA42" s="237">
        <f>+AA41*IF($P42&gt;AB$6,1,(1+AC22/VLOOKUP(D$15,$P$1:$Q$4,2,0))^(VLOOKUP(D$15,$P$1:$Q$4,2,0)*AB22))</f>
        <v>102.13877812499999</v>
      </c>
      <c r="AB42" s="237">
        <f>+IF($P42&gt;D$8,"FIN",(AA42-SUM($AC$24:AC41))*VLOOKUP($P42,$A:$O,4,0)/VLOOKUP(D$15,$P$1:$R$4,2,0))</f>
        <v>0.86817961406249988</v>
      </c>
      <c r="AC42" s="237">
        <f t="shared" si="11"/>
        <v>10.213877812499998</v>
      </c>
      <c r="AD42" s="237">
        <f t="shared" si="59"/>
        <v>11.082057426562498</v>
      </c>
      <c r="AE42" s="236">
        <f t="shared" si="13"/>
        <v>4.6998741612722617</v>
      </c>
      <c r="AF42" s="237">
        <f>+AF41*IF($P42&gt;AG$6,1,(1+AH22/VLOOKUP(E$15,$P$1:$Q$4,2,0))^(VLOOKUP(E$15,$P$1:$Q$4,2,0)*AG22))</f>
        <v>101.63376562499998</v>
      </c>
      <c r="AG42" s="237">
        <f>+IF($P42&gt;E$8,"FIN",(AF42-SUM($AH$24:AH41))*VLOOKUP($P42,$A:$O,5,0)/VLOOKUP(E$15,$P$1:$R$4,2,0))</f>
        <v>0.66061947656249986</v>
      </c>
      <c r="AH42" s="237">
        <f t="shared" si="14"/>
        <v>10.163376562499998</v>
      </c>
      <c r="AI42" s="237">
        <f t="shared" si="15"/>
        <v>10.823996039062498</v>
      </c>
      <c r="AJ42" s="236">
        <f t="shared" si="16"/>
        <v>4.5904309414396129</v>
      </c>
      <c r="AK42" s="237">
        <f t="shared" si="60"/>
        <v>101.11739034374997</v>
      </c>
      <c r="AL42" s="237">
        <f>+IF($P42&gt;F$8,"FIN",(AK42-SUM($AM$24:AM41))*VLOOKUP($P42,$A:$O,6,0)/VLOOKUP(F$15,$P$1:$R$4,2,0))</f>
        <v>2.9576836675546869</v>
      </c>
      <c r="AM42" s="237">
        <f t="shared" si="17"/>
        <v>0</v>
      </c>
      <c r="AN42" s="237">
        <f t="shared" si="18"/>
        <v>2.9576836675546869</v>
      </c>
      <c r="AO42" s="236">
        <f t="shared" si="19"/>
        <v>1.2543465993091385</v>
      </c>
      <c r="AP42" s="237">
        <f t="shared" si="61"/>
        <v>99.867952529296886</v>
      </c>
      <c r="AQ42" s="237">
        <f>+IF($P42&gt;G$8,"FIN",(AP42-SUM(AR$24:AR41))*VLOOKUP($P42,$A:$O,7,0)/VLOOKUP(G$15,$P$1:$R$4,2,0))</f>
        <v>2.4217978488354497</v>
      </c>
      <c r="AR42" s="237">
        <f t="shared" si="20"/>
        <v>0</v>
      </c>
      <c r="AS42" s="237">
        <f t="shared" si="48"/>
        <v>2.4217978488354497</v>
      </c>
      <c r="AT42" s="236">
        <f t="shared" si="21"/>
        <v>1.0270786998707209</v>
      </c>
      <c r="AU42" s="237">
        <f t="shared" si="62"/>
        <v>102.13877812499999</v>
      </c>
      <c r="AV42" s="237">
        <f>+IF($P42&gt;H$8,"FIN",(AU42-SUM(AW$24:AW41))*VLOOKUP($P42,$A:$O,8,0)/VLOOKUP(H$15,$P$1:$R$4,2,0))</f>
        <v>3.5493225398437498</v>
      </c>
      <c r="AW42" s="237">
        <f t="shared" si="22"/>
        <v>4.642671732954545</v>
      </c>
      <c r="AX42" s="237">
        <f t="shared" si="23"/>
        <v>8.1919942727982953</v>
      </c>
      <c r="AY42" s="236">
        <f t="shared" si="24"/>
        <v>3.4742052608147915</v>
      </c>
      <c r="AZ42" s="237">
        <f t="shared" si="63"/>
        <v>101.63376562499998</v>
      </c>
      <c r="BA42" s="237">
        <f>+IF($P42&gt;I$8,"FIN",(AZ42-SUM(BB$24:BB41))*VLOOKUP($P42,$A:$O,9,0)/VLOOKUP(I$15,$P$1:$R$4,2,0))</f>
        <v>3.3285058242187495</v>
      </c>
      <c r="BB42" s="237">
        <f t="shared" si="25"/>
        <v>4.6197166193181811</v>
      </c>
      <c r="BC42" s="237">
        <f t="shared" si="51"/>
        <v>7.9482224435369311</v>
      </c>
      <c r="BD42" s="236">
        <f t="shared" si="26"/>
        <v>3.3708222085987427</v>
      </c>
      <c r="BE42" s="237">
        <f t="shared" si="64"/>
        <v>102.13877812499999</v>
      </c>
      <c r="BF42" s="237">
        <f>+IF($P42&gt;J$8,"FIN",(BE42-SUM(BG$24:BG41))*VLOOKUP($P42,$A:$O,10,0)/VLOOKUP(J$15,$P$1:$R$4,2,0))</f>
        <v>1.9151020898437496</v>
      </c>
      <c r="BG42" s="237">
        <f t="shared" si="27"/>
        <v>0</v>
      </c>
      <c r="BH42" s="237">
        <f t="shared" si="28"/>
        <v>1.9151020898437496</v>
      </c>
      <c r="BI42" s="236">
        <f t="shared" si="29"/>
        <v>0.81219023524290235</v>
      </c>
      <c r="BJ42" s="237">
        <f t="shared" si="65"/>
        <v>101.63376562499998</v>
      </c>
      <c r="BK42" s="237">
        <f>+IF($P42&gt;K$8,"FIN",(BJ42-SUM(BL$24:BL41))*VLOOKUP($P42,$A:$O,11,0)/VLOOKUP(K$15,$P$1:$R$4,2,0))</f>
        <v>1.7176106390624994</v>
      </c>
      <c r="BL42" s="237">
        <f t="shared" si="30"/>
        <v>0</v>
      </c>
      <c r="BM42" s="237">
        <f t="shared" si="54"/>
        <v>1.7176106390624994</v>
      </c>
      <c r="BN42" s="236">
        <f t="shared" si="31"/>
        <v>0.72843458131764738</v>
      </c>
      <c r="BO42" s="237">
        <f t="shared" si="66"/>
        <v>101.11739034374997</v>
      </c>
      <c r="BP42" s="237">
        <f>+IF($P42&gt;L$8,"FIN",(BO42-SUM(BQ$24:BQ41))*VLOOKUP($P42,$A:$O,12,0)/VLOOKUP(L$15,$P$1:$R$4,2,0))</f>
        <v>3.0499532862433587</v>
      </c>
      <c r="BQ42" s="237">
        <f t="shared" si="32"/>
        <v>2.5279347585937493</v>
      </c>
      <c r="BR42" s="237">
        <f t="shared" si="56"/>
        <v>5.577888044837108</v>
      </c>
      <c r="BS42" s="236">
        <f t="shared" si="34"/>
        <v>2.3655690353637726</v>
      </c>
      <c r="BT42" s="237">
        <f t="shared" si="67"/>
        <v>100.61742796874999</v>
      </c>
      <c r="BU42" s="237">
        <f>+IF($P42&gt;M$8,"FIN",(BT42-SUM(BV$24:BV41))*VLOOKUP($P42,$A:$O,13,0)/VLOOKUP(M$15,$P$1:$R$4,2,0))</f>
        <v>2.556940388255859</v>
      </c>
      <c r="BV42" s="237">
        <f t="shared" si="35"/>
        <v>2.5154356992187497</v>
      </c>
      <c r="BW42" s="237">
        <f t="shared" si="58"/>
        <v>5.0723760874746091</v>
      </c>
      <c r="BX42" s="236">
        <f t="shared" si="36"/>
        <v>2.1511826181875238</v>
      </c>
      <c r="BY42" s="12"/>
    </row>
    <row r="43" spans="1:77" x14ac:dyDescent="0.25">
      <c r="A43" s="261">
        <f t="shared" si="37"/>
        <v>47437</v>
      </c>
      <c r="B43" s="295"/>
      <c r="C43" s="295"/>
      <c r="D43" s="295">
        <v>4.2500000000000003E-2</v>
      </c>
      <c r="E43" s="295">
        <v>3.2500000000000001E-2</v>
      </c>
      <c r="F43" s="295">
        <v>5.8500000000000003E-2</v>
      </c>
      <c r="G43" s="295">
        <v>4.8500000000000001E-2</v>
      </c>
      <c r="H43" s="295">
        <v>6.9500000000000006E-2</v>
      </c>
      <c r="I43" s="295">
        <v>6.5500000000000003E-2</v>
      </c>
      <c r="J43" s="295">
        <v>5.2499999999999998E-2</v>
      </c>
      <c r="K43" s="295">
        <v>4.7399999999999998E-2</v>
      </c>
      <c r="L43" s="295">
        <v>6.3500000000000001E-2</v>
      </c>
      <c r="M43" s="296">
        <v>5.3499999999999999E-2</v>
      </c>
      <c r="N43" s="202"/>
      <c r="O43" s="238">
        <f t="shared" si="38"/>
        <v>2029</v>
      </c>
      <c r="P43" s="261">
        <f t="shared" si="39"/>
        <v>47437</v>
      </c>
      <c r="Q43" s="237"/>
      <c r="R43" s="237"/>
      <c r="S43" s="237"/>
      <c r="T43" s="237"/>
      <c r="U43" s="236"/>
      <c r="V43" s="237"/>
      <c r="W43" s="237"/>
      <c r="X43" s="237"/>
      <c r="Y43" s="237"/>
      <c r="Z43" s="236"/>
      <c r="AA43" s="237">
        <f>+AA42*IF($P43&gt;AB$6,1,(1+AC23/VLOOKUP(D$15,$P$1:$Q$4,2,0))^(VLOOKUP(D$15,$P$1:$Q$4,2,0)*AB23))</f>
        <v>102.13877812499999</v>
      </c>
      <c r="AB43" s="237">
        <f>+IF($P43&gt;D$8,"FIN",(AA43-SUM($AC$24:AC42))*VLOOKUP($P43,$A:$O,4,0)/VLOOKUP(D$15,$P$1:$R$4,2,0))</f>
        <v>0.65113471054687488</v>
      </c>
      <c r="AC43" s="237">
        <f t="shared" si="11"/>
        <v>10.213877812499998</v>
      </c>
      <c r="AD43" s="237">
        <f t="shared" si="59"/>
        <v>10.865012523046873</v>
      </c>
      <c r="AE43" s="236">
        <f t="shared" si="13"/>
        <v>4.3933896464075763</v>
      </c>
      <c r="AF43" s="237">
        <f>+AF42*IF($P43&gt;AG$6,1,(1+AH23/VLOOKUP(E$15,$P$1:$Q$4,2,0))^(VLOOKUP(E$15,$P$1:$Q$4,2,0)*AG23))</f>
        <v>101.63376562499998</v>
      </c>
      <c r="AG43" s="237">
        <f>+IF($P43&gt;E$8,"FIN",(AF43-SUM($AH$24:AH42))*VLOOKUP($P43,$A:$O,5,0)/VLOOKUP(E$15,$P$1:$R$4,2,0))</f>
        <v>0.49546460742187481</v>
      </c>
      <c r="AH43" s="237">
        <f t="shared" si="14"/>
        <v>10.163376562499998</v>
      </c>
      <c r="AI43" s="237">
        <f t="shared" si="15"/>
        <v>10.658841169921873</v>
      </c>
      <c r="AJ43" s="236">
        <f t="shared" si="16"/>
        <v>4.3100219479089459</v>
      </c>
      <c r="AK43" s="237">
        <f t="shared" si="60"/>
        <v>101.11739034374997</v>
      </c>
      <c r="AL43" s="237">
        <f>+IF($P43&gt;F$8,"FIN",(AK43-SUM($AM$24:AM42))*VLOOKUP($P43,$A:$O,6,0)/VLOOKUP(F$15,$P$1:$R$4,2,0))</f>
        <v>2.9576836675546869</v>
      </c>
      <c r="AM43" s="237">
        <f t="shared" si="17"/>
        <v>0</v>
      </c>
      <c r="AN43" s="237">
        <f t="shared" si="18"/>
        <v>2.9576836675546869</v>
      </c>
      <c r="AO43" s="236">
        <f t="shared" si="19"/>
        <v>1.1959725563886945</v>
      </c>
      <c r="AP43" s="237">
        <f t="shared" si="61"/>
        <v>99.867952529296886</v>
      </c>
      <c r="AQ43" s="237">
        <f>+IF($P43&gt;G$8,"FIN",(AP43-SUM(AR$24:AR42))*VLOOKUP($P43,$A:$O,7,0)/VLOOKUP(G$15,$P$1:$R$4,2,0))</f>
        <v>2.4217978488354497</v>
      </c>
      <c r="AR43" s="237">
        <f t="shared" si="20"/>
        <v>0</v>
      </c>
      <c r="AS43" s="237">
        <f t="shared" si="48"/>
        <v>2.4217978488354497</v>
      </c>
      <c r="AT43" s="236">
        <f t="shared" si="21"/>
        <v>0.97928111653773409</v>
      </c>
      <c r="AU43" s="237">
        <f t="shared" si="62"/>
        <v>102.13877812499999</v>
      </c>
      <c r="AV43" s="237">
        <f>+IF($P43&gt;H$8,"FIN",(AU43-SUM(AW$24:AW42))*VLOOKUP($P43,$A:$O,8,0)/VLOOKUP(H$15,$P$1:$R$4,2,0))</f>
        <v>3.3879896971235794</v>
      </c>
      <c r="AW43" s="237">
        <f t="shared" si="22"/>
        <v>4.642671732954545</v>
      </c>
      <c r="AX43" s="237">
        <f t="shared" si="23"/>
        <v>8.0306614300781245</v>
      </c>
      <c r="AY43" s="236">
        <f t="shared" si="24"/>
        <v>3.2472879995186434</v>
      </c>
      <c r="AZ43" s="237">
        <f t="shared" si="63"/>
        <v>101.63376562499998</v>
      </c>
      <c r="BA43" s="237">
        <f>+IF($P43&gt;I$8,"FIN",(AZ43-SUM(BB$24:BB42))*VLOOKUP($P43,$A:$O,9,0)/VLOOKUP(I$15,$P$1:$R$4,2,0))</f>
        <v>3.177210104936079</v>
      </c>
      <c r="BB43" s="237">
        <f t="shared" si="25"/>
        <v>4.6197166193181811</v>
      </c>
      <c r="BC43" s="237">
        <f t="shared" si="51"/>
        <v>7.7969267242542601</v>
      </c>
      <c r="BD43" s="236">
        <f t="shared" si="26"/>
        <v>3.1527747502799102</v>
      </c>
      <c r="BE43" s="237">
        <f t="shared" si="64"/>
        <v>102.13877812499999</v>
      </c>
      <c r="BF43" s="237">
        <f>+IF($P43&gt;J$8,"FIN",(BE43-SUM(BG$24:BG42))*VLOOKUP($P43,$A:$O,10,0)/VLOOKUP(J$15,$P$1:$R$4,2,0))</f>
        <v>2.6811429257812494</v>
      </c>
      <c r="BG43" s="237">
        <f t="shared" si="27"/>
        <v>0</v>
      </c>
      <c r="BH43" s="237">
        <f t="shared" si="28"/>
        <v>2.6811429257812494</v>
      </c>
      <c r="BI43" s="236">
        <f t="shared" si="29"/>
        <v>1.084150206516558</v>
      </c>
      <c r="BJ43" s="237">
        <f t="shared" si="65"/>
        <v>101.63376562499998</v>
      </c>
      <c r="BK43" s="237">
        <f>+IF($P43&gt;K$8,"FIN",(BJ43-SUM(BL$24:BL42))*VLOOKUP($P43,$A:$O,11,0)/VLOOKUP(K$15,$P$1:$R$4,2,0))</f>
        <v>2.4087202453124994</v>
      </c>
      <c r="BL43" s="237">
        <f t="shared" si="30"/>
        <v>0</v>
      </c>
      <c r="BM43" s="237">
        <f t="shared" si="54"/>
        <v>2.4087202453124994</v>
      </c>
      <c r="BN43" s="236">
        <f t="shared" si="31"/>
        <v>0.9739930409100549</v>
      </c>
      <c r="BO43" s="237">
        <f t="shared" si="66"/>
        <v>101.11739034374997</v>
      </c>
      <c r="BP43" s="237">
        <f>+IF($P43&gt;L$8,"FIN",(BO43-SUM(BQ$24:BQ42))*VLOOKUP($P43,$A:$O,12,0)/VLOOKUP(L$15,$P$1:$R$4,2,0))</f>
        <v>2.9696913576580073</v>
      </c>
      <c r="BQ43" s="237">
        <f t="shared" si="32"/>
        <v>2.5279347585937493</v>
      </c>
      <c r="BR43" s="237">
        <f t="shared" si="56"/>
        <v>5.497626116251757</v>
      </c>
      <c r="BS43" s="236">
        <f t="shared" si="34"/>
        <v>2.2230267666720627</v>
      </c>
      <c r="BT43" s="237">
        <f t="shared" si="67"/>
        <v>100.61742796874999</v>
      </c>
      <c r="BU43" s="237">
        <f>+IF($P43&gt;M$8,"FIN",(BT43-SUM(BV$24:BV42))*VLOOKUP($P43,$A:$O,13,0)/VLOOKUP(M$15,$P$1:$R$4,2,0))</f>
        <v>2.4896524833017577</v>
      </c>
      <c r="BV43" s="237">
        <f t="shared" si="35"/>
        <v>2.5154356992187497</v>
      </c>
      <c r="BW43" s="237">
        <f t="shared" si="58"/>
        <v>5.0050881825205078</v>
      </c>
      <c r="BX43" s="236">
        <f t="shared" si="36"/>
        <v>2.0238635301891081</v>
      </c>
      <c r="BY43" s="12"/>
    </row>
    <row r="44" spans="1:77" x14ac:dyDescent="0.25">
      <c r="A44" s="261">
        <f t="shared" si="37"/>
        <v>47618</v>
      </c>
      <c r="B44" s="295"/>
      <c r="C44" s="295"/>
      <c r="D44" s="295">
        <v>4.2500000000000003E-2</v>
      </c>
      <c r="E44" s="295">
        <v>3.2500000000000001E-2</v>
      </c>
      <c r="F44" s="295">
        <v>5.8500000000000003E-2</v>
      </c>
      <c r="G44" s="295">
        <v>4.8500000000000001E-2</v>
      </c>
      <c r="H44" s="295">
        <v>6.9500000000000006E-2</v>
      </c>
      <c r="I44" s="295">
        <v>6.5500000000000003E-2</v>
      </c>
      <c r="J44" s="295">
        <v>5.2499999999999998E-2</v>
      </c>
      <c r="K44" s="295">
        <v>4.7399999999999998E-2</v>
      </c>
      <c r="L44" s="295">
        <v>6.3500000000000001E-2</v>
      </c>
      <c r="M44" s="296">
        <v>5.3499999999999999E-2</v>
      </c>
      <c r="N44" s="202"/>
      <c r="O44" s="238">
        <f t="shared" si="38"/>
        <v>2030</v>
      </c>
      <c r="P44" s="261">
        <f t="shared" si="39"/>
        <v>47618</v>
      </c>
      <c r="Q44" s="237"/>
      <c r="R44" s="237"/>
      <c r="S44" s="237"/>
      <c r="T44" s="237"/>
      <c r="U44" s="236"/>
      <c r="V44" s="237"/>
      <c r="W44" s="237"/>
      <c r="X44" s="237"/>
      <c r="Y44" s="237"/>
      <c r="Z44" s="236"/>
      <c r="AA44" s="237">
        <f>+AA43*IF($P44&gt;AB$6,1,(1+AC24/VLOOKUP(D$15,$P$1:$Q$4,2,0))^(VLOOKUP(D$15,$P$1:$Q$4,2,0)*AB24))</f>
        <v>102.13877812499999</v>
      </c>
      <c r="AB44" s="237">
        <f>+IF($P44&gt;D$8,"FIN",(AA44-SUM($AC$24:AC43))*VLOOKUP($P44,$A:$O,4,0)/VLOOKUP(D$15,$P$1:$R$4,2,0))</f>
        <v>0.43408980703124977</v>
      </c>
      <c r="AC44" s="237">
        <f t="shared" si="11"/>
        <v>10.213877812499998</v>
      </c>
      <c r="AD44" s="237">
        <f t="shared" si="59"/>
        <v>10.647967619531247</v>
      </c>
      <c r="AE44" s="236">
        <f t="shared" si="13"/>
        <v>4.1052524617732145</v>
      </c>
      <c r="AF44" s="237">
        <f>+AF43*IF($P44&gt;AG$6,1,(1+AH24/VLOOKUP(E$15,$P$1:$Q$4,2,0))^(VLOOKUP(E$15,$P$1:$Q$4,2,0)*AG24))</f>
        <v>101.63376562499998</v>
      </c>
      <c r="AG44" s="237">
        <f>+IF($P44&gt;E$8,"FIN",(AF44-SUM($AH$24:AH43))*VLOOKUP($P44,$A:$O,5,0)/VLOOKUP(E$15,$P$1:$R$4,2,0))</f>
        <v>0.33030973828124993</v>
      </c>
      <c r="AH44" s="237">
        <f t="shared" si="14"/>
        <v>10.163376562499998</v>
      </c>
      <c r="AI44" s="237">
        <f t="shared" si="15"/>
        <v>10.493686300781247</v>
      </c>
      <c r="AJ44" s="236">
        <f t="shared" si="16"/>
        <v>4.0457703346448142</v>
      </c>
      <c r="AK44" s="237">
        <f t="shared" si="60"/>
        <v>101.11739034374997</v>
      </c>
      <c r="AL44" s="237">
        <f>+IF($P44&gt;F$8,"FIN",(AK44-SUM($AM$24:AM43))*VLOOKUP($P44,$A:$O,6,0)/VLOOKUP(F$15,$P$1:$R$4,2,0))</f>
        <v>2.9576836675546869</v>
      </c>
      <c r="AM44" s="237">
        <f t="shared" si="17"/>
        <v>0</v>
      </c>
      <c r="AN44" s="237">
        <f t="shared" si="18"/>
        <v>2.9576836675546869</v>
      </c>
      <c r="AO44" s="236">
        <f t="shared" si="19"/>
        <v>1.1403150902810348</v>
      </c>
      <c r="AP44" s="237">
        <f t="shared" si="61"/>
        <v>99.867952529296886</v>
      </c>
      <c r="AQ44" s="237">
        <f>+IF($P44&gt;G$8,"FIN",(AP44-SUM(AR$24:AR43))*VLOOKUP($P44,$A:$O,7,0)/VLOOKUP(G$15,$P$1:$R$4,2,0))</f>
        <v>2.4217978488354497</v>
      </c>
      <c r="AR44" s="237">
        <f t="shared" si="20"/>
        <v>0</v>
      </c>
      <c r="AS44" s="237">
        <f t="shared" si="48"/>
        <v>2.4217978488354497</v>
      </c>
      <c r="AT44" s="236">
        <f t="shared" si="21"/>
        <v>0.93370790897338252</v>
      </c>
      <c r="AU44" s="237">
        <f t="shared" si="62"/>
        <v>102.13877812499999</v>
      </c>
      <c r="AV44" s="237">
        <f>+IF($P44&gt;H$8,"FIN",(AU44-SUM(AW$24:AW43))*VLOOKUP($P44,$A:$O,8,0)/VLOOKUP(H$15,$P$1:$R$4,2,0))</f>
        <v>3.2266568544034087</v>
      </c>
      <c r="AW44" s="237">
        <f t="shared" si="22"/>
        <v>4.642671732954545</v>
      </c>
      <c r="AX44" s="237">
        <f t="shared" si="23"/>
        <v>7.8693285873579537</v>
      </c>
      <c r="AY44" s="236">
        <f t="shared" si="24"/>
        <v>3.0339668291718334</v>
      </c>
      <c r="AZ44" s="237">
        <f t="shared" si="63"/>
        <v>101.63376562499998</v>
      </c>
      <c r="BA44" s="237">
        <f>+IF($P44&gt;I$8,"FIN",(AZ44-SUM(BB$24:BB43))*VLOOKUP($P44,$A:$O,9,0)/VLOOKUP(I$15,$P$1:$R$4,2,0))</f>
        <v>3.0259143856534085</v>
      </c>
      <c r="BB44" s="237">
        <f t="shared" si="25"/>
        <v>4.6197166193181811</v>
      </c>
      <c r="BC44" s="237">
        <f t="shared" si="51"/>
        <v>7.6456310049715892</v>
      </c>
      <c r="BD44" s="236">
        <f t="shared" si="26"/>
        <v>2.9477217274211611</v>
      </c>
      <c r="BE44" s="237">
        <f t="shared" si="64"/>
        <v>102.13877812499999</v>
      </c>
      <c r="BF44" s="237">
        <f>+IF($P44&gt;J$8,"FIN",(BE44-SUM(BG$24:BG43))*VLOOKUP($P44,$A:$O,10,0)/VLOOKUP(J$15,$P$1:$R$4,2,0))</f>
        <v>2.6811429257812494</v>
      </c>
      <c r="BG44" s="237">
        <f t="shared" si="27"/>
        <v>3.6478135044642852</v>
      </c>
      <c r="BH44" s="237">
        <f t="shared" si="28"/>
        <v>6.328956430245535</v>
      </c>
      <c r="BI44" s="236">
        <f t="shared" si="29"/>
        <v>2.4400866807730486</v>
      </c>
      <c r="BJ44" s="237">
        <f t="shared" si="65"/>
        <v>101.63376562499998</v>
      </c>
      <c r="BK44" s="237">
        <f>+IF($P44&gt;K$8,"FIN",(BJ44-SUM(BL$24:BL43))*VLOOKUP($P44,$A:$O,11,0)/VLOOKUP(K$15,$P$1:$R$4,2,0))</f>
        <v>2.4087202453124994</v>
      </c>
      <c r="BL44" s="237">
        <f t="shared" si="30"/>
        <v>3.6297773437499994</v>
      </c>
      <c r="BM44" s="237">
        <f t="shared" si="54"/>
        <v>6.0384975890624988</v>
      </c>
      <c r="BN44" s="236">
        <f t="shared" si="31"/>
        <v>2.3281022236994509</v>
      </c>
      <c r="BO44" s="237">
        <f t="shared" si="66"/>
        <v>101.11739034374997</v>
      </c>
      <c r="BP44" s="237">
        <f>+IF($P44&gt;L$8,"FIN",(BO44-SUM(BQ$24:BQ43))*VLOOKUP($P44,$A:$O,12,0)/VLOOKUP(L$15,$P$1:$R$4,2,0))</f>
        <v>2.8894294290726559</v>
      </c>
      <c r="BQ44" s="237">
        <f t="shared" si="32"/>
        <v>2.5279347585937493</v>
      </c>
      <c r="BR44" s="237">
        <f t="shared" si="56"/>
        <v>5.4173641876664052</v>
      </c>
      <c r="BS44" s="236">
        <f t="shared" si="34"/>
        <v>2.0886284089506475</v>
      </c>
      <c r="BT44" s="237">
        <f t="shared" si="67"/>
        <v>100.61742796874999</v>
      </c>
      <c r="BU44" s="237">
        <f>+IF($P44&gt;M$8,"FIN",(BT44-SUM(BV$24:BV43))*VLOOKUP($P44,$A:$O,13,0)/VLOOKUP(M$15,$P$1:$R$4,2,0))</f>
        <v>2.422364578347656</v>
      </c>
      <c r="BV44" s="237">
        <f t="shared" si="35"/>
        <v>2.5154356992187497</v>
      </c>
      <c r="BW44" s="237">
        <f t="shared" si="58"/>
        <v>4.9378002775664056</v>
      </c>
      <c r="BX44" s="236">
        <f t="shared" si="36"/>
        <v>1.9037357615590056</v>
      </c>
      <c r="BY44" s="12"/>
    </row>
    <row r="45" spans="1:77" x14ac:dyDescent="0.25">
      <c r="A45" s="261">
        <f t="shared" si="37"/>
        <v>47802</v>
      </c>
      <c r="B45" s="295"/>
      <c r="C45" s="295"/>
      <c r="D45" s="295">
        <v>4.2500000000000003E-2</v>
      </c>
      <c r="E45" s="295">
        <v>3.2500000000000001E-2</v>
      </c>
      <c r="F45" s="295">
        <v>5.8500000000000003E-2</v>
      </c>
      <c r="G45" s="295">
        <v>4.8500000000000001E-2</v>
      </c>
      <c r="H45" s="295">
        <v>6.9500000000000006E-2</v>
      </c>
      <c r="I45" s="295">
        <v>6.5500000000000003E-2</v>
      </c>
      <c r="J45" s="295">
        <v>5.2499999999999998E-2</v>
      </c>
      <c r="K45" s="295">
        <v>4.7399999999999998E-2</v>
      </c>
      <c r="L45" s="295">
        <v>6.3500000000000001E-2</v>
      </c>
      <c r="M45" s="296">
        <v>5.3499999999999999E-2</v>
      </c>
      <c r="N45" s="202"/>
      <c r="O45" s="238">
        <f t="shared" si="38"/>
        <v>2030</v>
      </c>
      <c r="P45" s="261">
        <f t="shared" si="39"/>
        <v>47802</v>
      </c>
      <c r="Q45" s="237"/>
      <c r="R45" s="237"/>
      <c r="S45" s="237"/>
      <c r="T45" s="237"/>
      <c r="U45" s="236"/>
      <c r="V45" s="237"/>
      <c r="W45" s="237"/>
      <c r="X45" s="237"/>
      <c r="Y45" s="237"/>
      <c r="Z45" s="236"/>
      <c r="AA45" s="237">
        <f>+AA44*IF($P45&gt;AB$6,1,(1+AC25/VLOOKUP(D$15,$P$1:$Q$4,2,0))^(VLOOKUP(D$15,$P$1:$Q$4,2,0)*AB25))</f>
        <v>102.13877812499999</v>
      </c>
      <c r="AB45" s="237">
        <f>+IF($P45&gt;D$8,"FIN",(AA45-SUM($AC$24:AC44))*VLOOKUP($P45,$A:$O,4,0)/VLOOKUP(D$15,$P$1:$R$4,2,0))</f>
        <v>0.21704490351562475</v>
      </c>
      <c r="AC45" s="237">
        <f t="shared" si="11"/>
        <v>10.213877812499998</v>
      </c>
      <c r="AD45" s="237">
        <f t="shared" si="59"/>
        <v>10.430922716015623</v>
      </c>
      <c r="AE45" s="236">
        <f t="shared" si="13"/>
        <v>3.8344186957750122</v>
      </c>
      <c r="AF45" s="237">
        <f>+AF44*IF($P45&gt;AG$6,1,(1+AH25/VLOOKUP(E$15,$P$1:$Q$4,2,0))^(VLOOKUP(E$15,$P$1:$Q$4,2,0)*AG25))</f>
        <v>101.63376562499998</v>
      </c>
      <c r="AG45" s="237">
        <f>+IF($P45&gt;E$8,"FIN",(AF45-SUM($AH$24:AH44))*VLOOKUP($P45,$A:$O,5,0)/VLOOKUP(E$15,$P$1:$R$4,2,0))</f>
        <v>0.16515486914062508</v>
      </c>
      <c r="AH45" s="237">
        <f t="shared" si="14"/>
        <v>10.163376562499998</v>
      </c>
      <c r="AI45" s="237">
        <f t="shared" si="15"/>
        <v>10.328531431640624</v>
      </c>
      <c r="AJ45" s="236">
        <f t="shared" si="16"/>
        <v>3.7967795467005878</v>
      </c>
      <c r="AK45" s="237">
        <f t="shared" si="60"/>
        <v>101.11739034374997</v>
      </c>
      <c r="AL45" s="237">
        <f>+IF($P45&gt;F$8,"FIN",(AK45-SUM($AM$24:AM44))*VLOOKUP($P45,$A:$O,6,0)/VLOOKUP(F$15,$P$1:$R$4,2,0))</f>
        <v>2.9576836675546869</v>
      </c>
      <c r="AM45" s="237">
        <f t="shared" si="17"/>
        <v>0</v>
      </c>
      <c r="AN45" s="237">
        <f t="shared" si="18"/>
        <v>2.9576836675546869</v>
      </c>
      <c r="AO45" s="236">
        <f t="shared" si="19"/>
        <v>1.0872477785351766</v>
      </c>
      <c r="AP45" s="237">
        <f t="shared" si="61"/>
        <v>99.867952529296886</v>
      </c>
      <c r="AQ45" s="237">
        <f>+IF($P45&gt;G$8,"FIN",(AP45-SUM(AR$24:AR44))*VLOOKUP($P45,$A:$O,7,0)/VLOOKUP(G$15,$P$1:$R$4,2,0))</f>
        <v>2.4217978488354497</v>
      </c>
      <c r="AR45" s="237">
        <f t="shared" si="20"/>
        <v>0</v>
      </c>
      <c r="AS45" s="237">
        <f t="shared" si="48"/>
        <v>2.4217978488354497</v>
      </c>
      <c r="AT45" s="236">
        <f t="shared" si="21"/>
        <v>0.89025556048884891</v>
      </c>
      <c r="AU45" s="237">
        <f t="shared" si="62"/>
        <v>102.13877812499999</v>
      </c>
      <c r="AV45" s="237">
        <f>+IF($P45&gt;H$8,"FIN",(AU45-SUM(AW$24:AW44))*VLOOKUP($P45,$A:$O,8,0)/VLOOKUP(H$15,$P$1:$R$4,2,0))</f>
        <v>3.0653240116832388</v>
      </c>
      <c r="AW45" s="237">
        <f t="shared" si="22"/>
        <v>4.642671732954545</v>
      </c>
      <c r="AX45" s="237">
        <f t="shared" si="23"/>
        <v>7.7079957446377838</v>
      </c>
      <c r="AY45" s="236">
        <f t="shared" si="24"/>
        <v>2.8334677376924291</v>
      </c>
      <c r="AZ45" s="237">
        <f t="shared" si="63"/>
        <v>101.63376562499998</v>
      </c>
      <c r="BA45" s="237">
        <f>+IF($P45&gt;I$8,"FIN",(AZ45-SUM(BB$24:BB44))*VLOOKUP($P45,$A:$O,9,0)/VLOOKUP(I$15,$P$1:$R$4,2,0))</f>
        <v>2.874618666370738</v>
      </c>
      <c r="BB45" s="237">
        <f t="shared" si="25"/>
        <v>4.6197166193181811</v>
      </c>
      <c r="BC45" s="237">
        <f t="shared" si="51"/>
        <v>7.4943352856889192</v>
      </c>
      <c r="BD45" s="236">
        <f t="shared" si="26"/>
        <v>2.7549259173141132</v>
      </c>
      <c r="BE45" s="237">
        <f t="shared" si="64"/>
        <v>102.13877812499999</v>
      </c>
      <c r="BF45" s="237">
        <f>+IF($P45&gt;J$8,"FIN",(BE45-SUM(BG$24:BG44))*VLOOKUP($P45,$A:$O,10,0)/VLOOKUP(J$15,$P$1:$R$4,2,0))</f>
        <v>2.5853878212890624</v>
      </c>
      <c r="BG45" s="237">
        <f t="shared" si="27"/>
        <v>3.6478135044642852</v>
      </c>
      <c r="BH45" s="237">
        <f t="shared" si="28"/>
        <v>6.2332013257533472</v>
      </c>
      <c r="BI45" s="236">
        <f t="shared" si="29"/>
        <v>2.2913316826037953</v>
      </c>
      <c r="BJ45" s="237">
        <f t="shared" si="65"/>
        <v>101.63376562499998</v>
      </c>
      <c r="BK45" s="237">
        <f>+IF($P45&gt;K$8,"FIN",(BJ45-SUM(BL$24:BL44))*VLOOKUP($P45,$A:$O,11,0)/VLOOKUP(K$15,$P$1:$R$4,2,0))</f>
        <v>2.3226945222656248</v>
      </c>
      <c r="BL45" s="237">
        <f t="shared" si="30"/>
        <v>3.6297773437499994</v>
      </c>
      <c r="BM45" s="237">
        <f t="shared" si="54"/>
        <v>5.9524718660156246</v>
      </c>
      <c r="BN45" s="236">
        <f t="shared" si="31"/>
        <v>2.1881352235580018</v>
      </c>
      <c r="BO45" s="237">
        <f t="shared" si="66"/>
        <v>101.11739034374997</v>
      </c>
      <c r="BP45" s="237">
        <f>+IF($P45&gt;L$8,"FIN",(BO45-SUM(BQ$24:BQ44))*VLOOKUP($P45,$A:$O,12,0)/VLOOKUP(L$15,$P$1:$R$4,2,0))</f>
        <v>2.809167500487304</v>
      </c>
      <c r="BQ45" s="237">
        <f t="shared" si="32"/>
        <v>2.5279347585937493</v>
      </c>
      <c r="BR45" s="237">
        <f t="shared" si="56"/>
        <v>5.3371022590810533</v>
      </c>
      <c r="BS45" s="236">
        <f t="shared" si="34"/>
        <v>1.9619246772926424</v>
      </c>
      <c r="BT45" s="237">
        <f t="shared" si="67"/>
        <v>100.61742796874999</v>
      </c>
      <c r="BU45" s="237">
        <f>+IF($P45&gt;M$8,"FIN",(BT45-SUM(BV$24:BV44))*VLOOKUP($P45,$A:$O,13,0)/VLOOKUP(M$15,$P$1:$R$4,2,0))</f>
        <v>2.3550766733935546</v>
      </c>
      <c r="BV45" s="237">
        <f t="shared" si="35"/>
        <v>2.5154356992187497</v>
      </c>
      <c r="BW45" s="237">
        <f t="shared" si="58"/>
        <v>4.8705123726123043</v>
      </c>
      <c r="BX45" s="236">
        <f t="shared" si="36"/>
        <v>1.7904057203754054</v>
      </c>
      <c r="BY45" s="12"/>
    </row>
    <row r="46" spans="1:77" x14ac:dyDescent="0.25">
      <c r="A46" s="261">
        <f t="shared" si="37"/>
        <v>47983</v>
      </c>
      <c r="B46" s="295"/>
      <c r="C46" s="295"/>
      <c r="D46" s="295"/>
      <c r="E46" s="295"/>
      <c r="F46" s="295">
        <v>5.8500000000000003E-2</v>
      </c>
      <c r="G46" s="295">
        <v>4.8500000000000001E-2</v>
      </c>
      <c r="H46" s="295">
        <v>6.9500000000000006E-2</v>
      </c>
      <c r="I46" s="295">
        <v>6.5500000000000003E-2</v>
      </c>
      <c r="J46" s="295">
        <v>5.2499999999999998E-2</v>
      </c>
      <c r="K46" s="295">
        <v>4.7399999999999998E-2</v>
      </c>
      <c r="L46" s="295">
        <v>6.3500000000000001E-2</v>
      </c>
      <c r="M46" s="296">
        <v>5.3499999999999999E-2</v>
      </c>
      <c r="N46" s="202"/>
      <c r="O46" s="238">
        <f t="shared" si="38"/>
        <v>2031</v>
      </c>
      <c r="P46" s="261">
        <f t="shared" si="39"/>
        <v>47983</v>
      </c>
      <c r="Q46" s="237"/>
      <c r="R46" s="237"/>
      <c r="S46" s="237"/>
      <c r="T46" s="237"/>
      <c r="U46" s="236"/>
      <c r="V46" s="237"/>
      <c r="W46" s="237"/>
      <c r="X46" s="237"/>
      <c r="Y46" s="237"/>
      <c r="Z46" s="236"/>
      <c r="AA46" s="237"/>
      <c r="AB46" s="237"/>
      <c r="AC46" s="237"/>
      <c r="AD46" s="237"/>
      <c r="AE46" s="236"/>
      <c r="AF46" s="237"/>
      <c r="AG46" s="237"/>
      <c r="AH46" s="237"/>
      <c r="AI46" s="237"/>
      <c r="AJ46" s="236"/>
      <c r="AK46" s="237">
        <f t="shared" si="60"/>
        <v>101.11739034374997</v>
      </c>
      <c r="AL46" s="237">
        <f>+IF($P46&gt;F$8,"FIN",(AK46-SUM($AM$24:AM45))*VLOOKUP($P46,$A:$O,6,0)/VLOOKUP(F$15,$P$1:$R$4,2,0))</f>
        <v>2.9576836675546869</v>
      </c>
      <c r="AM46" s="237">
        <f t="shared" si="17"/>
        <v>8.4264491953124985</v>
      </c>
      <c r="AN46" s="237">
        <f t="shared" si="18"/>
        <v>11.384132862867185</v>
      </c>
      <c r="AO46" s="236">
        <f t="shared" si="19"/>
        <v>3.9900691193205846</v>
      </c>
      <c r="AP46" s="237">
        <f t="shared" si="61"/>
        <v>99.867952529296886</v>
      </c>
      <c r="AQ46" s="237">
        <f>+IF($P46&gt;G$8,"FIN",(AP46-SUM(AR$24:AR45))*VLOOKUP($P46,$A:$O,7,0)/VLOOKUP(G$15,$P$1:$R$4,2,0))</f>
        <v>2.4217978488354497</v>
      </c>
      <c r="AR46" s="237">
        <f t="shared" si="20"/>
        <v>8.3223293774414078</v>
      </c>
      <c r="AS46" s="237">
        <f t="shared" si="48"/>
        <v>10.744127226276857</v>
      </c>
      <c r="AT46" s="236">
        <f t="shared" si="21"/>
        <v>3.7657510480619698</v>
      </c>
      <c r="AU46" s="237">
        <f t="shared" si="62"/>
        <v>102.13877812499999</v>
      </c>
      <c r="AV46" s="237">
        <f>+IF($P46&gt;H$8,"FIN",(AU46-SUM(AW$24:AW45))*VLOOKUP($P46,$A:$O,8,0)/VLOOKUP(H$15,$P$1:$R$4,2,0))</f>
        <v>2.903991168963068</v>
      </c>
      <c r="AW46" s="237">
        <f t="shared" si="22"/>
        <v>4.642671732954545</v>
      </c>
      <c r="AX46" s="237">
        <f t="shared" si="23"/>
        <v>7.546662901917613</v>
      </c>
      <c r="AY46" s="236">
        <f t="shared" si="24"/>
        <v>2.6450593085646634</v>
      </c>
      <c r="AZ46" s="237">
        <f t="shared" si="63"/>
        <v>101.63376562499998</v>
      </c>
      <c r="BA46" s="237">
        <f>+IF($P46&gt;I$8,"FIN",(AZ46-SUM(BB$24:BB45))*VLOOKUP($P46,$A:$O,9,0)/VLOOKUP(I$15,$P$1:$R$4,2,0))</f>
        <v>2.723322947088068</v>
      </c>
      <c r="BB46" s="237">
        <f t="shared" si="25"/>
        <v>4.6197166193181811</v>
      </c>
      <c r="BC46" s="237">
        <f t="shared" si="51"/>
        <v>7.3430395664062491</v>
      </c>
      <c r="BD46" s="236">
        <f t="shared" si="26"/>
        <v>2.5736905716758778</v>
      </c>
      <c r="BE46" s="237">
        <f t="shared" si="64"/>
        <v>102.13877812499999</v>
      </c>
      <c r="BF46" s="237">
        <f>+IF($P46&gt;J$8,"FIN",(BE46-SUM(BG$24:BG45))*VLOOKUP($P46,$A:$O,10,0)/VLOOKUP(J$15,$P$1:$R$4,2,0))</f>
        <v>2.4896327167968746</v>
      </c>
      <c r="BG46" s="237">
        <f t="shared" si="27"/>
        <v>3.6478135044642852</v>
      </c>
      <c r="BH46" s="237">
        <f t="shared" si="28"/>
        <v>6.1374462212611594</v>
      </c>
      <c r="BI46" s="236">
        <f t="shared" si="29"/>
        <v>2.1511374589471592</v>
      </c>
      <c r="BJ46" s="237">
        <f t="shared" si="65"/>
        <v>101.63376562499998</v>
      </c>
      <c r="BK46" s="237">
        <f>+IF($P46&gt;K$8,"FIN",(BJ46-SUM(BL$24:BL45))*VLOOKUP($P46,$A:$O,11,0)/VLOOKUP(K$15,$P$1:$R$4,2,0))</f>
        <v>2.2366687992187493</v>
      </c>
      <c r="BL46" s="237">
        <f t="shared" si="30"/>
        <v>3.6297773437499994</v>
      </c>
      <c r="BM46" s="237">
        <f t="shared" si="54"/>
        <v>5.8664461429687487</v>
      </c>
      <c r="BN46" s="236">
        <f t="shared" si="31"/>
        <v>2.0561535847466894</v>
      </c>
      <c r="BO46" s="237">
        <f t="shared" si="66"/>
        <v>101.11739034374997</v>
      </c>
      <c r="BP46" s="237">
        <f>+IF($P46&gt;L$8,"FIN",(BO46-SUM(BQ$24:BQ45))*VLOOKUP($P46,$A:$O,12,0)/VLOOKUP(L$15,$P$1:$R$4,2,0))</f>
        <v>2.7289055719019526</v>
      </c>
      <c r="BQ46" s="237">
        <f t="shared" si="32"/>
        <v>2.5279347585937493</v>
      </c>
      <c r="BR46" s="237">
        <f t="shared" si="56"/>
        <v>5.2568403304957023</v>
      </c>
      <c r="BS46" s="236">
        <f t="shared" si="34"/>
        <v>1.8424904663864892</v>
      </c>
      <c r="BT46" s="237">
        <f t="shared" si="67"/>
        <v>100.61742796874999</v>
      </c>
      <c r="BU46" s="237">
        <f>+IF($P46&gt;M$8,"FIN",(BT46-SUM(BV$24:BV45))*VLOOKUP($P46,$A:$O,13,0)/VLOOKUP(M$15,$P$1:$R$4,2,0))</f>
        <v>2.2877887684394529</v>
      </c>
      <c r="BV46" s="237">
        <f t="shared" si="35"/>
        <v>2.5154356992187497</v>
      </c>
      <c r="BW46" s="237">
        <f t="shared" si="58"/>
        <v>4.8032244676582021</v>
      </c>
      <c r="BX46" s="236">
        <f t="shared" si="36"/>
        <v>1.6835008737539574</v>
      </c>
      <c r="BY46" s="12"/>
    </row>
    <row r="47" spans="1:77" x14ac:dyDescent="0.25">
      <c r="A47" s="261">
        <f t="shared" si="37"/>
        <v>48167</v>
      </c>
      <c r="B47" s="295"/>
      <c r="C47" s="295"/>
      <c r="D47" s="295"/>
      <c r="E47" s="295"/>
      <c r="F47" s="295">
        <v>5.8500000000000003E-2</v>
      </c>
      <c r="G47" s="295">
        <v>4.8500000000000001E-2</v>
      </c>
      <c r="H47" s="295">
        <v>6.9500000000000006E-2</v>
      </c>
      <c r="I47" s="295">
        <v>6.5500000000000003E-2</v>
      </c>
      <c r="J47" s="295">
        <v>5.2499999999999998E-2</v>
      </c>
      <c r="K47" s="295">
        <v>4.7399999999999998E-2</v>
      </c>
      <c r="L47" s="295">
        <v>6.3500000000000001E-2</v>
      </c>
      <c r="M47" s="296">
        <v>5.3499999999999999E-2</v>
      </c>
      <c r="N47" s="202"/>
      <c r="O47" s="238">
        <f t="shared" si="38"/>
        <v>2031</v>
      </c>
      <c r="P47" s="261">
        <f t="shared" si="39"/>
        <v>48167</v>
      </c>
      <c r="Q47" s="237"/>
      <c r="R47" s="237"/>
      <c r="S47" s="237"/>
      <c r="T47" s="237"/>
      <c r="U47" s="236"/>
      <c r="V47" s="237"/>
      <c r="W47" s="237"/>
      <c r="X47" s="237"/>
      <c r="Y47" s="237"/>
      <c r="Z47" s="236"/>
      <c r="AA47" s="237"/>
      <c r="AB47" s="237"/>
      <c r="AC47" s="237"/>
      <c r="AD47" s="237"/>
      <c r="AE47" s="236"/>
      <c r="AF47" s="237"/>
      <c r="AG47" s="237"/>
      <c r="AH47" s="237"/>
      <c r="AI47" s="237"/>
      <c r="AJ47" s="236"/>
      <c r="AK47" s="237">
        <f t="shared" si="60"/>
        <v>101.11739034374997</v>
      </c>
      <c r="AL47" s="237">
        <f>+IF($P47&gt;F$8,"FIN",(AK47-SUM($AM$24:AM46))*VLOOKUP($P47,$A:$O,6,0)/VLOOKUP(F$15,$P$1:$R$4,2,0))</f>
        <v>2.7112100285917964</v>
      </c>
      <c r="AM47" s="237">
        <f t="shared" si="17"/>
        <v>8.4264491953124985</v>
      </c>
      <c r="AN47" s="237">
        <f t="shared" si="18"/>
        <v>11.137659223904295</v>
      </c>
      <c r="AO47" s="236">
        <f t="shared" si="19"/>
        <v>3.7220143778266501</v>
      </c>
      <c r="AP47" s="237">
        <f t="shared" si="61"/>
        <v>99.867952529296886</v>
      </c>
      <c r="AQ47" s="237">
        <f>+IF($P47&gt;G$8,"FIN",(AP47-SUM(AR$24:AR46))*VLOOKUP($P47,$A:$O,7,0)/VLOOKUP(G$15,$P$1:$R$4,2,0))</f>
        <v>2.2199813614324952</v>
      </c>
      <c r="AR47" s="237">
        <f t="shared" si="20"/>
        <v>8.3223293774414078</v>
      </c>
      <c r="AS47" s="237">
        <f t="shared" si="48"/>
        <v>10.542310738873903</v>
      </c>
      <c r="AT47" s="236">
        <f t="shared" si="21"/>
        <v>3.5230591416721313</v>
      </c>
      <c r="AU47" s="237">
        <f t="shared" si="62"/>
        <v>102.13877812499999</v>
      </c>
      <c r="AV47" s="237">
        <f>+IF($P47&gt;H$8,"FIN",(AU47-SUM(AW$24:AW46))*VLOOKUP($P47,$A:$O,8,0)/VLOOKUP(H$15,$P$1:$R$4,2,0))</f>
        <v>2.7426583262428976</v>
      </c>
      <c r="AW47" s="237">
        <f t="shared" si="22"/>
        <v>4.642671732954545</v>
      </c>
      <c r="AX47" s="237">
        <f t="shared" si="23"/>
        <v>7.3853300591974431</v>
      </c>
      <c r="AY47" s="236">
        <f t="shared" si="24"/>
        <v>2.4680504325658683</v>
      </c>
      <c r="AZ47" s="237">
        <f t="shared" si="63"/>
        <v>101.63376562499998</v>
      </c>
      <c r="BA47" s="237">
        <f>+IF($P47&gt;I$8,"FIN",(AZ47-SUM(BB$24:BB46))*VLOOKUP($P47,$A:$O,9,0)/VLOOKUP(I$15,$P$1:$R$4,2,0))</f>
        <v>2.5720272278053975</v>
      </c>
      <c r="BB47" s="237">
        <f t="shared" si="25"/>
        <v>4.6197166193181811</v>
      </c>
      <c r="BC47" s="237">
        <f t="shared" si="51"/>
        <v>7.1917438471235791</v>
      </c>
      <c r="BD47" s="236">
        <f t="shared" si="26"/>
        <v>2.4033572461249082</v>
      </c>
      <c r="BE47" s="237">
        <f t="shared" si="64"/>
        <v>102.13877812499999</v>
      </c>
      <c r="BF47" s="237">
        <f>+IF($P47&gt;J$8,"FIN",(BE47-SUM(BG$24:BG46))*VLOOKUP($P47,$A:$O,10,0)/VLOOKUP(J$15,$P$1:$R$4,2,0))</f>
        <v>2.3938776123046872</v>
      </c>
      <c r="BG47" s="237">
        <f t="shared" si="27"/>
        <v>3.6478135044642852</v>
      </c>
      <c r="BH47" s="237">
        <f t="shared" si="28"/>
        <v>6.0416911167689724</v>
      </c>
      <c r="BI47" s="236">
        <f t="shared" si="29"/>
        <v>2.0190293804947985</v>
      </c>
      <c r="BJ47" s="237">
        <f t="shared" si="65"/>
        <v>101.63376562499998</v>
      </c>
      <c r="BK47" s="237">
        <f>+IF($P47&gt;K$8,"FIN",(BJ47-SUM(BL$24:BL46))*VLOOKUP($P47,$A:$O,11,0)/VLOOKUP(K$15,$P$1:$R$4,2,0))</f>
        <v>2.1506430761718747</v>
      </c>
      <c r="BL47" s="237">
        <f t="shared" si="30"/>
        <v>3.6297773437499994</v>
      </c>
      <c r="BM47" s="237">
        <f t="shared" si="54"/>
        <v>5.7804204199218745</v>
      </c>
      <c r="BN47" s="236">
        <f t="shared" si="31"/>
        <v>1.9317172020001869</v>
      </c>
      <c r="BO47" s="237">
        <f t="shared" si="66"/>
        <v>101.11739034374997</v>
      </c>
      <c r="BP47" s="237">
        <f>+IF($P47&gt;L$8,"FIN",(BO47-SUM(BQ$24:BQ46))*VLOOKUP($P47,$A:$O,12,0)/VLOOKUP(L$15,$P$1:$R$4,2,0))</f>
        <v>2.6486436433166012</v>
      </c>
      <c r="BQ47" s="237">
        <f t="shared" si="32"/>
        <v>2.5279347585937493</v>
      </c>
      <c r="BR47" s="237">
        <f t="shared" si="56"/>
        <v>5.1765784019103505</v>
      </c>
      <c r="BS47" s="236">
        <f t="shared" si="34"/>
        <v>1.7299235730345048</v>
      </c>
      <c r="BT47" s="237">
        <f t="shared" si="67"/>
        <v>100.61742796874999</v>
      </c>
      <c r="BU47" s="237">
        <f>+IF($P47&gt;M$8,"FIN",(BT47-SUM(BV$24:BV46))*VLOOKUP($P47,$A:$O,13,0)/VLOOKUP(M$15,$P$1:$R$4,2,0))</f>
        <v>2.2205008634853516</v>
      </c>
      <c r="BV47" s="237">
        <f t="shared" si="35"/>
        <v>2.5154356992187497</v>
      </c>
      <c r="BW47" s="237">
        <f t="shared" si="58"/>
        <v>4.7359365627041008</v>
      </c>
      <c r="BX47" s="236">
        <f t="shared" si="36"/>
        <v>1.5826686401956893</v>
      </c>
      <c r="BY47" s="12"/>
    </row>
    <row r="48" spans="1:77" x14ac:dyDescent="0.25">
      <c r="A48" s="261">
        <f t="shared" si="37"/>
        <v>48349</v>
      </c>
      <c r="B48" s="295"/>
      <c r="C48" s="295"/>
      <c r="D48" s="295"/>
      <c r="E48" s="295"/>
      <c r="F48" s="295">
        <v>5.8500000000000003E-2</v>
      </c>
      <c r="G48" s="295">
        <v>4.8500000000000001E-2</v>
      </c>
      <c r="H48" s="295">
        <v>6.9500000000000006E-2</v>
      </c>
      <c r="I48" s="295">
        <v>6.5500000000000003E-2</v>
      </c>
      <c r="J48" s="295">
        <v>5.2499999999999998E-2</v>
      </c>
      <c r="K48" s="295">
        <v>4.7399999999999998E-2</v>
      </c>
      <c r="L48" s="295">
        <v>6.3500000000000001E-2</v>
      </c>
      <c r="M48" s="296">
        <v>5.3499999999999999E-2</v>
      </c>
      <c r="N48" s="202"/>
      <c r="O48" s="238">
        <f t="shared" si="38"/>
        <v>2032</v>
      </c>
      <c r="P48" s="261">
        <f t="shared" si="39"/>
        <v>48349</v>
      </c>
      <c r="Q48" s="237"/>
      <c r="R48" s="237"/>
      <c r="S48" s="237"/>
      <c r="T48" s="237"/>
      <c r="U48" s="236"/>
      <c r="V48" s="237"/>
      <c r="W48" s="237"/>
      <c r="X48" s="237"/>
      <c r="Y48" s="237"/>
      <c r="Z48" s="236"/>
      <c r="AA48" s="237"/>
      <c r="AB48" s="237"/>
      <c r="AC48" s="237"/>
      <c r="AD48" s="237"/>
      <c r="AE48" s="236"/>
      <c r="AF48" s="237"/>
      <c r="AG48" s="237"/>
      <c r="AH48" s="237"/>
      <c r="AI48" s="237"/>
      <c r="AJ48" s="236"/>
      <c r="AK48" s="237">
        <f t="shared" si="60"/>
        <v>101.11739034374997</v>
      </c>
      <c r="AL48" s="237">
        <f>+IF($P48&gt;F$8,"FIN",(AK48-SUM($AM$24:AM47))*VLOOKUP($P48,$A:$O,6,0)/VLOOKUP(F$15,$P$1:$R$4,2,0))</f>
        <v>2.4647363896289058</v>
      </c>
      <c r="AM48" s="237">
        <f t="shared" si="17"/>
        <v>8.4264491953124985</v>
      </c>
      <c r="AN48" s="237">
        <f t="shared" si="18"/>
        <v>10.891185584941404</v>
      </c>
      <c r="AO48" s="236">
        <f t="shared" si="19"/>
        <v>3.4702673687651275</v>
      </c>
      <c r="AP48" s="237">
        <f t="shared" si="61"/>
        <v>99.867952529296886</v>
      </c>
      <c r="AQ48" s="237">
        <f>+IF($P48&gt;G$8,"FIN",(AP48-SUM(AR$24:AR47))*VLOOKUP($P48,$A:$O,7,0)/VLOOKUP(G$15,$P$1:$R$4,2,0))</f>
        <v>2.0181648740295413</v>
      </c>
      <c r="AR48" s="237">
        <f t="shared" si="20"/>
        <v>8.3223293774414078</v>
      </c>
      <c r="AS48" s="237">
        <f t="shared" si="48"/>
        <v>10.340494251470949</v>
      </c>
      <c r="AT48" s="236">
        <f t="shared" si="21"/>
        <v>3.2948001388754298</v>
      </c>
      <c r="AU48" s="237">
        <f t="shared" si="62"/>
        <v>102.13877812499999</v>
      </c>
      <c r="AV48" s="237">
        <f>+IF($P48&gt;H$8,"FIN",(AU48-SUM(AW$24:AW47))*VLOOKUP($P48,$A:$O,8,0)/VLOOKUP(H$15,$P$1:$R$4,2,0))</f>
        <v>2.5813254835227273</v>
      </c>
      <c r="AW48" s="237">
        <f t="shared" si="22"/>
        <v>4.642671732954545</v>
      </c>
      <c r="AX48" s="237">
        <f t="shared" si="23"/>
        <v>7.2239972164772723</v>
      </c>
      <c r="AY48" s="236">
        <f t="shared" si="24"/>
        <v>2.301788140223493</v>
      </c>
      <c r="AZ48" s="237">
        <f t="shared" si="63"/>
        <v>101.63376562499998</v>
      </c>
      <c r="BA48" s="237">
        <f>+IF($P48&gt;I$8,"FIN",(AZ48-SUM(BB$24:BB47))*VLOOKUP($P48,$A:$O,9,0)/VLOOKUP(I$15,$P$1:$R$4,2,0))</f>
        <v>2.420731508522727</v>
      </c>
      <c r="BB48" s="237">
        <f t="shared" si="25"/>
        <v>4.6197166193181811</v>
      </c>
      <c r="BC48" s="237">
        <f t="shared" si="51"/>
        <v>7.0404481278409081</v>
      </c>
      <c r="BD48" s="236">
        <f t="shared" si="26"/>
        <v>2.2433037440212975</v>
      </c>
      <c r="BE48" s="237">
        <f t="shared" si="64"/>
        <v>102.13877812499999</v>
      </c>
      <c r="BF48" s="237">
        <f>+IF($P48&gt;J$8,"FIN",(BE48-SUM(BG$24:BG47))*VLOOKUP($P48,$A:$O,10,0)/VLOOKUP(J$15,$P$1:$R$4,2,0))</f>
        <v>2.2981225078124998</v>
      </c>
      <c r="BG48" s="237">
        <f t="shared" si="27"/>
        <v>3.6478135044642852</v>
      </c>
      <c r="BH48" s="237">
        <f t="shared" si="28"/>
        <v>5.9459360122767855</v>
      </c>
      <c r="BI48" s="236">
        <f t="shared" si="29"/>
        <v>1.8945584536452087</v>
      </c>
      <c r="BJ48" s="237">
        <f t="shared" si="65"/>
        <v>101.63376562499998</v>
      </c>
      <c r="BK48" s="237">
        <f>+IF($P48&gt;K$8,"FIN",(BJ48-SUM(BL$24:BL47))*VLOOKUP($P48,$A:$O,11,0)/VLOOKUP(K$15,$P$1:$R$4,2,0))</f>
        <v>2.0646173531249996</v>
      </c>
      <c r="BL48" s="237">
        <f t="shared" si="30"/>
        <v>3.6297773437499994</v>
      </c>
      <c r="BM48" s="237">
        <f t="shared" si="54"/>
        <v>5.6943946968749994</v>
      </c>
      <c r="BN48" s="236">
        <f t="shared" si="31"/>
        <v>1.8144096386307991</v>
      </c>
      <c r="BO48" s="237">
        <f t="shared" si="66"/>
        <v>101.11739034374997</v>
      </c>
      <c r="BP48" s="237">
        <f>+IF($P48&gt;L$8,"FIN",(BO48-SUM(BQ$24:BQ47))*VLOOKUP($P48,$A:$O,12,0)/VLOOKUP(L$15,$P$1:$R$4,2,0))</f>
        <v>2.5683817147312493</v>
      </c>
      <c r="BQ48" s="237">
        <f t="shared" si="32"/>
        <v>2.5279347585937493</v>
      </c>
      <c r="BR48" s="237">
        <f t="shared" si="56"/>
        <v>5.0963164733249986</v>
      </c>
      <c r="BS48" s="236">
        <f t="shared" si="34"/>
        <v>1.6238434852063048</v>
      </c>
      <c r="BT48" s="237">
        <f t="shared" si="67"/>
        <v>100.61742796874999</v>
      </c>
      <c r="BU48" s="237">
        <f>+IF($P48&gt;M$8,"FIN",(BT48-SUM(BV$24:BV47))*VLOOKUP($P48,$A:$O,13,0)/VLOOKUP(M$15,$P$1:$R$4,2,0))</f>
        <v>2.1532129585312498</v>
      </c>
      <c r="BV48" s="237">
        <f t="shared" si="35"/>
        <v>2.5154356992187497</v>
      </c>
      <c r="BW48" s="237">
        <f t="shared" si="58"/>
        <v>4.6686486577499995</v>
      </c>
      <c r="BX48" s="236">
        <f t="shared" si="36"/>
        <v>1.487575339421241</v>
      </c>
      <c r="BY48" s="12"/>
    </row>
    <row r="49" spans="1:77" x14ac:dyDescent="0.25">
      <c r="A49" s="261">
        <f t="shared" si="37"/>
        <v>48533</v>
      </c>
      <c r="B49" s="295"/>
      <c r="C49" s="295"/>
      <c r="D49" s="295"/>
      <c r="E49" s="295"/>
      <c r="F49" s="295">
        <v>5.8500000000000003E-2</v>
      </c>
      <c r="G49" s="295">
        <v>4.8500000000000001E-2</v>
      </c>
      <c r="H49" s="295">
        <v>6.9500000000000006E-2</v>
      </c>
      <c r="I49" s="295">
        <v>6.5500000000000003E-2</v>
      </c>
      <c r="J49" s="295">
        <v>5.2499999999999998E-2</v>
      </c>
      <c r="K49" s="295">
        <v>4.7399999999999998E-2</v>
      </c>
      <c r="L49" s="295">
        <v>6.3500000000000001E-2</v>
      </c>
      <c r="M49" s="296">
        <v>5.3499999999999999E-2</v>
      </c>
      <c r="N49" s="202"/>
      <c r="O49" s="238">
        <f t="shared" si="38"/>
        <v>2032</v>
      </c>
      <c r="P49" s="261">
        <f t="shared" si="39"/>
        <v>48533</v>
      </c>
      <c r="Q49" s="237"/>
      <c r="R49" s="237"/>
      <c r="S49" s="237"/>
      <c r="T49" s="237"/>
      <c r="U49" s="236"/>
      <c r="V49" s="237"/>
      <c r="W49" s="237"/>
      <c r="X49" s="237"/>
      <c r="Y49" s="237"/>
      <c r="Z49" s="236"/>
      <c r="AA49" s="237"/>
      <c r="AB49" s="237"/>
      <c r="AC49" s="237"/>
      <c r="AD49" s="237"/>
      <c r="AE49" s="236"/>
      <c r="AF49" s="237"/>
      <c r="AG49" s="237"/>
      <c r="AH49" s="237"/>
      <c r="AI49" s="237"/>
      <c r="AJ49" s="236"/>
      <c r="AK49" s="237">
        <f t="shared" si="60"/>
        <v>101.11739034374997</v>
      </c>
      <c r="AL49" s="237">
        <f>+IF($P49&gt;F$8,"FIN",(AK49-SUM($AM$24:AM48))*VLOOKUP($P49,$A:$O,6,0)/VLOOKUP(F$15,$P$1:$R$4,2,0))</f>
        <v>2.2182627506660149</v>
      </c>
      <c r="AM49" s="237">
        <f t="shared" si="17"/>
        <v>8.4264491953124985</v>
      </c>
      <c r="AN49" s="237">
        <f t="shared" si="18"/>
        <v>10.644711945978514</v>
      </c>
      <c r="AO49" s="236">
        <f t="shared" si="19"/>
        <v>3.2338907872067102</v>
      </c>
      <c r="AP49" s="237">
        <f t="shared" si="61"/>
        <v>99.867952529296886</v>
      </c>
      <c r="AQ49" s="237">
        <f>+IF($P49&gt;G$8,"FIN",(AP49-SUM(AR$24:AR48))*VLOOKUP($P49,$A:$O,7,0)/VLOOKUP(G$15,$P$1:$R$4,2,0))</f>
        <v>1.8163483866265868</v>
      </c>
      <c r="AR49" s="237">
        <f t="shared" si="20"/>
        <v>8.3223293774414078</v>
      </c>
      <c r="AS49" s="237">
        <f t="shared" si="48"/>
        <v>10.138677764067994</v>
      </c>
      <c r="AT49" s="236">
        <f t="shared" si="21"/>
        <v>3.0801563050340519</v>
      </c>
      <c r="AU49" s="237">
        <f t="shared" si="62"/>
        <v>102.13877812499999</v>
      </c>
      <c r="AV49" s="237">
        <f>+IF($P49&gt;H$8,"FIN",(AU49-SUM(AW$24:AW48))*VLOOKUP($P49,$A:$O,8,0)/VLOOKUP(H$15,$P$1:$R$4,2,0))</f>
        <v>2.4199926408025565</v>
      </c>
      <c r="AW49" s="237">
        <f t="shared" si="22"/>
        <v>4.642671732954545</v>
      </c>
      <c r="AX49" s="237">
        <f t="shared" si="23"/>
        <v>7.0626643737571015</v>
      </c>
      <c r="AY49" s="236">
        <f t="shared" si="24"/>
        <v>2.1456555487210589</v>
      </c>
      <c r="AZ49" s="237">
        <f t="shared" si="63"/>
        <v>101.63376562499998</v>
      </c>
      <c r="BA49" s="237">
        <f>+IF($P49&gt;I$8,"FIN",(AZ49-SUM(BB$24:BB48))*VLOOKUP($P49,$A:$O,9,0)/VLOOKUP(I$15,$P$1:$R$4,2,0))</f>
        <v>2.2694357892400565</v>
      </c>
      <c r="BB49" s="237">
        <f t="shared" si="25"/>
        <v>4.6197166193181811</v>
      </c>
      <c r="BC49" s="237">
        <f t="shared" si="51"/>
        <v>6.8891524085582372</v>
      </c>
      <c r="BD49" s="236">
        <f t="shared" si="26"/>
        <v>2.0929421687278387</v>
      </c>
      <c r="BE49" s="237">
        <f t="shared" si="64"/>
        <v>102.13877812499999</v>
      </c>
      <c r="BF49" s="237">
        <f>+IF($P49&gt;J$8,"FIN",(BE49-SUM(BG$24:BG48))*VLOOKUP($P49,$A:$O,10,0)/VLOOKUP(J$15,$P$1:$R$4,2,0))</f>
        <v>2.2023674033203124</v>
      </c>
      <c r="BG49" s="237">
        <f t="shared" si="27"/>
        <v>3.6478135044642852</v>
      </c>
      <c r="BH49" s="237">
        <f t="shared" si="28"/>
        <v>5.8501809077845977</v>
      </c>
      <c r="BI49" s="236">
        <f t="shared" si="29"/>
        <v>1.7772999623841006</v>
      </c>
      <c r="BJ49" s="237">
        <f t="shared" si="65"/>
        <v>101.63376562499998</v>
      </c>
      <c r="BK49" s="237">
        <f>+IF($P49&gt;K$8,"FIN",(BJ49-SUM(BL$24:BL48))*VLOOKUP($P49,$A:$O,11,0)/VLOOKUP(K$15,$P$1:$R$4,2,0))</f>
        <v>1.9785916300781246</v>
      </c>
      <c r="BL49" s="237">
        <f t="shared" si="30"/>
        <v>3.6297773437499994</v>
      </c>
      <c r="BM49" s="237">
        <f t="shared" si="54"/>
        <v>5.6083689738281244</v>
      </c>
      <c r="BN49" s="236">
        <f t="shared" si="31"/>
        <v>1.7038368767292644</v>
      </c>
      <c r="BO49" s="237">
        <f t="shared" si="66"/>
        <v>101.11739034374997</v>
      </c>
      <c r="BP49" s="237">
        <f>+IF($P49&gt;L$8,"FIN",(BO49-SUM(BQ$24:BQ48))*VLOOKUP($P49,$A:$O,12,0)/VLOOKUP(L$15,$P$1:$R$4,2,0))</f>
        <v>2.4881197861458979</v>
      </c>
      <c r="BQ49" s="237">
        <f t="shared" si="32"/>
        <v>2.5279347585937493</v>
      </c>
      <c r="BR49" s="237">
        <f t="shared" si="56"/>
        <v>5.0160545447396476</v>
      </c>
      <c r="BS49" s="236">
        <f t="shared" si="34"/>
        <v>1.5238902342010485</v>
      </c>
      <c r="BT49" s="237">
        <f t="shared" si="67"/>
        <v>100.61742796874999</v>
      </c>
      <c r="BU49" s="237">
        <f>+IF($P49&gt;M$8,"FIN",(BT49-SUM(BV$24:BV48))*VLOOKUP($P49,$A:$O,13,0)/VLOOKUP(M$15,$P$1:$R$4,2,0))</f>
        <v>2.0859250535771485</v>
      </c>
      <c r="BV49" s="237">
        <f t="shared" si="35"/>
        <v>2.5154356992187497</v>
      </c>
      <c r="BW49" s="237">
        <f t="shared" si="58"/>
        <v>4.6013607527958982</v>
      </c>
      <c r="BX49" s="236">
        <f t="shared" si="36"/>
        <v>1.3979051967397618</v>
      </c>
      <c r="BY49" s="12"/>
    </row>
    <row r="50" spans="1:77" x14ac:dyDescent="0.25">
      <c r="A50" s="261">
        <f t="shared" si="37"/>
        <v>48714</v>
      </c>
      <c r="B50" s="295"/>
      <c r="C50" s="295"/>
      <c r="D50" s="295"/>
      <c r="E50" s="295"/>
      <c r="F50" s="295">
        <v>5.8500000000000003E-2</v>
      </c>
      <c r="G50" s="295">
        <v>4.8500000000000001E-2</v>
      </c>
      <c r="H50" s="295">
        <v>6.9500000000000006E-2</v>
      </c>
      <c r="I50" s="295">
        <v>6.5500000000000003E-2</v>
      </c>
      <c r="J50" s="295">
        <v>5.2499999999999998E-2</v>
      </c>
      <c r="K50" s="295">
        <v>4.7399999999999998E-2</v>
      </c>
      <c r="L50" s="295">
        <v>6.3500000000000001E-2</v>
      </c>
      <c r="M50" s="296">
        <v>5.3499999999999999E-2</v>
      </c>
      <c r="N50" s="202"/>
      <c r="O50" s="238">
        <f t="shared" si="38"/>
        <v>2033</v>
      </c>
      <c r="P50" s="261">
        <f t="shared" si="39"/>
        <v>48714</v>
      </c>
      <c r="Q50" s="237"/>
      <c r="R50" s="237"/>
      <c r="S50" s="237"/>
      <c r="T50" s="237"/>
      <c r="U50" s="236"/>
      <c r="V50" s="237"/>
      <c r="W50" s="237"/>
      <c r="X50" s="237"/>
      <c r="Y50" s="237"/>
      <c r="Z50" s="236"/>
      <c r="AA50" s="237"/>
      <c r="AB50" s="237"/>
      <c r="AC50" s="237"/>
      <c r="AD50" s="237"/>
      <c r="AE50" s="236"/>
      <c r="AF50" s="237"/>
      <c r="AG50" s="237"/>
      <c r="AH50" s="237"/>
      <c r="AI50" s="237"/>
      <c r="AJ50" s="236"/>
      <c r="AK50" s="237">
        <f t="shared" si="60"/>
        <v>101.11739034374997</v>
      </c>
      <c r="AL50" s="237">
        <f>+IF($P50&gt;F$8,"FIN",(AK50-SUM($AM$24:AM49))*VLOOKUP($P50,$A:$O,6,0)/VLOOKUP(F$15,$P$1:$R$4,2,0))</f>
        <v>1.9717891117031243</v>
      </c>
      <c r="AM50" s="237">
        <f t="shared" si="17"/>
        <v>8.4264491953124985</v>
      </c>
      <c r="AN50" s="237">
        <f t="shared" si="18"/>
        <v>10.398238307015623</v>
      </c>
      <c r="AO50" s="236">
        <f t="shared" si="19"/>
        <v>3.0119992495559469</v>
      </c>
      <c r="AP50" s="237">
        <f t="shared" si="61"/>
        <v>99.867952529296886</v>
      </c>
      <c r="AQ50" s="237">
        <f>+IF($P50&gt;G$8,"FIN",(AP50-SUM(AR$24:AR49))*VLOOKUP($P50,$A:$O,7,0)/VLOOKUP(G$15,$P$1:$R$4,2,0))</f>
        <v>1.6145318992236328</v>
      </c>
      <c r="AR50" s="237">
        <f t="shared" si="20"/>
        <v>8.3223293774414078</v>
      </c>
      <c r="AS50" s="237">
        <f t="shared" si="48"/>
        <v>9.9368612766650415</v>
      </c>
      <c r="AT50" s="236">
        <f t="shared" si="21"/>
        <v>2.8783547582346904</v>
      </c>
      <c r="AU50" s="237">
        <f t="shared" si="62"/>
        <v>102.13877812499999</v>
      </c>
      <c r="AV50" s="237">
        <f>+IF($P50&gt;H$8,"FIN",(AU50-SUM(AW$24:AW49))*VLOOKUP($P50,$A:$O,8,0)/VLOOKUP(H$15,$P$1:$R$4,2,0))</f>
        <v>2.2586597980823857</v>
      </c>
      <c r="AW50" s="237">
        <f t="shared" si="22"/>
        <v>4.642671732954545</v>
      </c>
      <c r="AX50" s="237">
        <f t="shared" si="23"/>
        <v>6.9013315310369308</v>
      </c>
      <c r="AY50" s="236">
        <f t="shared" si="24"/>
        <v>1.9990699172950583</v>
      </c>
      <c r="AZ50" s="237">
        <f t="shared" si="63"/>
        <v>101.63376562499998</v>
      </c>
      <c r="BA50" s="237">
        <f>+IF($P50&gt;I$8,"FIN",(AZ50-SUM(BB$24:BB49))*VLOOKUP($P50,$A:$O,9,0)/VLOOKUP(I$15,$P$1:$R$4,2,0))</f>
        <v>2.118140069957386</v>
      </c>
      <c r="BB50" s="237">
        <f t="shared" si="25"/>
        <v>4.6197166193181811</v>
      </c>
      <c r="BC50" s="237">
        <f t="shared" si="51"/>
        <v>6.7378566892755671</v>
      </c>
      <c r="BD50" s="236">
        <f t="shared" si="26"/>
        <v>1.9517170786536997</v>
      </c>
      <c r="BE50" s="237">
        <f t="shared" si="64"/>
        <v>102.13877812499999</v>
      </c>
      <c r="BF50" s="237">
        <f>+IF($P50&gt;J$8,"FIN",(BE50-SUM(BG$24:BG49))*VLOOKUP($P50,$A:$O,10,0)/VLOOKUP(J$15,$P$1:$R$4,2,0))</f>
        <v>2.1066122988281246</v>
      </c>
      <c r="BG50" s="237">
        <f t="shared" si="27"/>
        <v>3.6478135044642852</v>
      </c>
      <c r="BH50" s="237">
        <f t="shared" si="28"/>
        <v>5.7544258032924098</v>
      </c>
      <c r="BI50" s="236">
        <f t="shared" si="29"/>
        <v>1.6668521810514871</v>
      </c>
      <c r="BJ50" s="237">
        <f t="shared" si="65"/>
        <v>101.63376562499998</v>
      </c>
      <c r="BK50" s="237">
        <f>+IF($P50&gt;K$8,"FIN",(BJ50-SUM(BL$24:BL49))*VLOOKUP($P50,$A:$O,11,0)/VLOOKUP(K$15,$P$1:$R$4,2,0))</f>
        <v>1.8925659070312495</v>
      </c>
      <c r="BL50" s="237">
        <f t="shared" si="30"/>
        <v>3.6297773437499994</v>
      </c>
      <c r="BM50" s="237">
        <f t="shared" si="54"/>
        <v>5.5223432507812493</v>
      </c>
      <c r="BN50" s="236">
        <f t="shared" si="31"/>
        <v>1.5996261324306347</v>
      </c>
      <c r="BO50" s="237">
        <f t="shared" si="66"/>
        <v>101.11739034374997</v>
      </c>
      <c r="BP50" s="237">
        <f>+IF($P50&gt;L$8,"FIN",(BO50-SUM(BQ$24:BQ49))*VLOOKUP($P50,$A:$O,12,0)/VLOOKUP(L$15,$P$1:$R$4,2,0))</f>
        <v>2.4078578575605465</v>
      </c>
      <c r="BQ50" s="237">
        <f t="shared" si="32"/>
        <v>2.5279347585937493</v>
      </c>
      <c r="BR50" s="237">
        <f t="shared" si="56"/>
        <v>4.9357926161542958</v>
      </c>
      <c r="BS50" s="236">
        <f t="shared" si="34"/>
        <v>1.4297233066672574</v>
      </c>
      <c r="BT50" s="237">
        <f t="shared" si="67"/>
        <v>100.61742796874999</v>
      </c>
      <c r="BU50" s="237">
        <f>+IF($P50&gt;M$8,"FIN",(BT50-SUM(BV$24:BV49))*VLOOKUP($P50,$A:$O,13,0)/VLOOKUP(M$15,$P$1:$R$4,2,0))</f>
        <v>2.0186371486230468</v>
      </c>
      <c r="BV50" s="237">
        <f t="shared" si="35"/>
        <v>2.5154356992187497</v>
      </c>
      <c r="BW50" s="237">
        <f t="shared" si="58"/>
        <v>4.5340728478417969</v>
      </c>
      <c r="BX50" s="236">
        <f t="shared" si="36"/>
        <v>1.3133593991510515</v>
      </c>
      <c r="BY50" s="12"/>
    </row>
    <row r="51" spans="1:77" x14ac:dyDescent="0.25">
      <c r="A51" s="261">
        <f t="shared" si="37"/>
        <v>48898</v>
      </c>
      <c r="B51" s="295"/>
      <c r="C51" s="295"/>
      <c r="D51" s="295"/>
      <c r="E51" s="295"/>
      <c r="F51" s="295">
        <v>5.8500000000000003E-2</v>
      </c>
      <c r="G51" s="295">
        <v>4.8500000000000001E-2</v>
      </c>
      <c r="H51" s="295">
        <v>6.9500000000000006E-2</v>
      </c>
      <c r="I51" s="295">
        <v>6.5500000000000003E-2</v>
      </c>
      <c r="J51" s="295">
        <v>5.2499999999999998E-2</v>
      </c>
      <c r="K51" s="295">
        <v>4.7399999999999998E-2</v>
      </c>
      <c r="L51" s="295">
        <v>6.3500000000000001E-2</v>
      </c>
      <c r="M51" s="296">
        <v>5.3499999999999999E-2</v>
      </c>
      <c r="N51" s="202"/>
      <c r="O51" s="238">
        <f t="shared" si="38"/>
        <v>2033</v>
      </c>
      <c r="P51" s="261">
        <f t="shared" si="39"/>
        <v>48898</v>
      </c>
      <c r="Q51" s="237"/>
      <c r="R51" s="237"/>
      <c r="S51" s="237"/>
      <c r="T51" s="237"/>
      <c r="U51" s="236"/>
      <c r="V51" s="237"/>
      <c r="W51" s="237"/>
      <c r="X51" s="237"/>
      <c r="Y51" s="237"/>
      <c r="Z51" s="236"/>
      <c r="AA51" s="237"/>
      <c r="AB51" s="237"/>
      <c r="AC51" s="237"/>
      <c r="AD51" s="237"/>
      <c r="AE51" s="236"/>
      <c r="AF51" s="237"/>
      <c r="AG51" s="237"/>
      <c r="AH51" s="237"/>
      <c r="AI51" s="237"/>
      <c r="AJ51" s="236"/>
      <c r="AK51" s="237">
        <f t="shared" si="60"/>
        <v>101.11739034374997</v>
      </c>
      <c r="AL51" s="237">
        <f>+IF($P51&gt;F$8,"FIN",(AK51-SUM($AM$24:AM50))*VLOOKUP($P51,$A:$O,6,0)/VLOOKUP(F$15,$P$1:$R$4,2,0))</f>
        <v>1.725315472740234</v>
      </c>
      <c r="AM51" s="237">
        <f t="shared" si="17"/>
        <v>8.4264491953124985</v>
      </c>
      <c r="AN51" s="237">
        <f t="shared" si="18"/>
        <v>10.151764668052733</v>
      </c>
      <c r="AO51" s="236">
        <f t="shared" si="19"/>
        <v>2.8037564909323236</v>
      </c>
      <c r="AP51" s="237">
        <f t="shared" si="61"/>
        <v>99.867952529296886</v>
      </c>
      <c r="AQ51" s="237">
        <f>+IF($P51&gt;G$8,"FIN",(AP51-SUM(AR$24:AR50))*VLOOKUP($P51,$A:$O,7,0)/VLOOKUP(G$15,$P$1:$R$4,2,0))</f>
        <v>1.4127154118206788</v>
      </c>
      <c r="AR51" s="237">
        <f t="shared" si="20"/>
        <v>8.3223293774414078</v>
      </c>
      <c r="AS51" s="237">
        <f t="shared" si="48"/>
        <v>9.7350447892620871</v>
      </c>
      <c r="AT51" s="236">
        <f t="shared" si="21"/>
        <v>2.6886650656221347</v>
      </c>
      <c r="AU51" s="237">
        <f t="shared" si="62"/>
        <v>102.13877812499999</v>
      </c>
      <c r="AV51" s="237">
        <f>+IF($P51&gt;H$8,"FIN",(AU51-SUM(AW$24:AW50))*VLOOKUP($P51,$A:$O,8,0)/VLOOKUP(H$15,$P$1:$R$4,2,0))</f>
        <v>2.0973269553622154</v>
      </c>
      <c r="AW51" s="237">
        <f t="shared" si="22"/>
        <v>4.642671732954545</v>
      </c>
      <c r="AX51" s="237">
        <f t="shared" si="23"/>
        <v>6.73999868831676</v>
      </c>
      <c r="AY51" s="236">
        <f t="shared" si="24"/>
        <v>1.8614808054714553</v>
      </c>
      <c r="AZ51" s="237">
        <f t="shared" si="63"/>
        <v>101.63376562499998</v>
      </c>
      <c r="BA51" s="237">
        <f>+IF($P51&gt;I$8,"FIN",(AZ51-SUM(BB$24:BB50))*VLOOKUP($P51,$A:$O,9,0)/VLOOKUP(I$15,$P$1:$R$4,2,0))</f>
        <v>1.9668443506747153</v>
      </c>
      <c r="BB51" s="237">
        <f t="shared" si="25"/>
        <v>4.6197166193181811</v>
      </c>
      <c r="BC51" s="237">
        <f t="shared" si="51"/>
        <v>6.5865609699928962</v>
      </c>
      <c r="BD51" s="236">
        <f t="shared" si="26"/>
        <v>1.8191037397325096</v>
      </c>
      <c r="BE51" s="237">
        <f t="shared" si="64"/>
        <v>102.13877812499999</v>
      </c>
      <c r="BF51" s="237">
        <f>+IF($P51&gt;J$8,"FIN",(BE51-SUM(BG$24:BG50))*VLOOKUP($P51,$A:$O,10,0)/VLOOKUP(J$15,$P$1:$R$4,2,0))</f>
        <v>2.0108571943359372</v>
      </c>
      <c r="BG51" s="237">
        <f t="shared" si="27"/>
        <v>3.6478135044642852</v>
      </c>
      <c r="BH51" s="237">
        <f t="shared" si="28"/>
        <v>5.658670698800222</v>
      </c>
      <c r="BI51" s="236">
        <f t="shared" si="29"/>
        <v>1.5628351543390266</v>
      </c>
      <c r="BJ51" s="237">
        <f t="shared" si="65"/>
        <v>101.63376562499998</v>
      </c>
      <c r="BK51" s="237">
        <f>+IF($P51&gt;K$8,"FIN",(BJ51-SUM(BL$24:BL50))*VLOOKUP($P51,$A:$O,11,0)/VLOOKUP(K$15,$P$1:$R$4,2,0))</f>
        <v>1.8065401839843747</v>
      </c>
      <c r="BL51" s="237">
        <f t="shared" si="30"/>
        <v>3.6297773437499994</v>
      </c>
      <c r="BM51" s="237">
        <f t="shared" si="54"/>
        <v>5.4363175277343743</v>
      </c>
      <c r="BN51" s="236">
        <f t="shared" si="31"/>
        <v>1.5014247328960286</v>
      </c>
      <c r="BO51" s="237">
        <f t="shared" si="66"/>
        <v>101.11739034374997</v>
      </c>
      <c r="BP51" s="237">
        <f>+IF($P51&gt;L$8,"FIN",(BO51-SUM(BQ$24:BQ50))*VLOOKUP($P51,$A:$O,12,0)/VLOOKUP(L$15,$P$1:$R$4,2,0))</f>
        <v>2.3275959289751946</v>
      </c>
      <c r="BQ51" s="237">
        <f t="shared" si="32"/>
        <v>2.5279347585937493</v>
      </c>
      <c r="BR51" s="237">
        <f t="shared" si="56"/>
        <v>4.8555306875689439</v>
      </c>
      <c r="BS51" s="236">
        <f t="shared" si="34"/>
        <v>1.341020613394877</v>
      </c>
      <c r="BT51" s="237">
        <f t="shared" si="67"/>
        <v>100.61742796874999</v>
      </c>
      <c r="BU51" s="237">
        <f>+IF($P51&gt;M$8,"FIN",(BT51-SUM(BV$24:BV50))*VLOOKUP($P51,$A:$O,13,0)/VLOOKUP(M$15,$P$1:$R$4,2,0))</f>
        <v>1.9513492436689452</v>
      </c>
      <c r="BV51" s="237">
        <f t="shared" si="35"/>
        <v>2.5154356992187497</v>
      </c>
      <c r="BW51" s="237">
        <f t="shared" si="58"/>
        <v>4.4667849428876947</v>
      </c>
      <c r="BX51" s="236">
        <f t="shared" si="36"/>
        <v>1.2336552005221373</v>
      </c>
      <c r="BY51" s="12"/>
    </row>
    <row r="52" spans="1:77" x14ac:dyDescent="0.25">
      <c r="A52" s="261">
        <f t="shared" si="37"/>
        <v>49079</v>
      </c>
      <c r="B52" s="295"/>
      <c r="C52" s="295"/>
      <c r="D52" s="295"/>
      <c r="E52" s="295"/>
      <c r="F52" s="295">
        <v>5.8500000000000003E-2</v>
      </c>
      <c r="G52" s="295">
        <v>4.8500000000000001E-2</v>
      </c>
      <c r="H52" s="295">
        <v>6.9500000000000006E-2</v>
      </c>
      <c r="I52" s="295">
        <v>6.5500000000000003E-2</v>
      </c>
      <c r="J52" s="295">
        <v>5.2499999999999998E-2</v>
      </c>
      <c r="K52" s="295">
        <v>4.7399999999999998E-2</v>
      </c>
      <c r="L52" s="295">
        <v>6.3500000000000001E-2</v>
      </c>
      <c r="M52" s="296">
        <v>5.3499999999999999E-2</v>
      </c>
      <c r="N52" s="202"/>
      <c r="O52" s="238">
        <f t="shared" si="38"/>
        <v>2034</v>
      </c>
      <c r="P52" s="261">
        <f t="shared" si="39"/>
        <v>49079</v>
      </c>
      <c r="Q52" s="237"/>
      <c r="R52" s="237"/>
      <c r="S52" s="237"/>
      <c r="T52" s="237"/>
      <c r="U52" s="236"/>
      <c r="V52" s="237"/>
      <c r="W52" s="237"/>
      <c r="X52" s="237"/>
      <c r="Y52" s="237"/>
      <c r="Z52" s="236"/>
      <c r="AA52" s="237"/>
      <c r="AB52" s="237"/>
      <c r="AC52" s="237"/>
      <c r="AD52" s="237"/>
      <c r="AE52" s="236"/>
      <c r="AF52" s="237"/>
      <c r="AG52" s="237"/>
      <c r="AH52" s="237"/>
      <c r="AI52" s="237"/>
      <c r="AJ52" s="236"/>
      <c r="AK52" s="237">
        <f t="shared" si="60"/>
        <v>101.11739034374997</v>
      </c>
      <c r="AL52" s="237">
        <f>+IF($P52&gt;F$8,"FIN",(AK52-SUM($AM$24:AM51))*VLOOKUP($P52,$A:$O,6,0)/VLOOKUP(F$15,$P$1:$R$4,2,0))</f>
        <v>1.4788418337773432</v>
      </c>
      <c r="AM52" s="237">
        <f t="shared" si="17"/>
        <v>8.4264491953124985</v>
      </c>
      <c r="AN52" s="237">
        <f t="shared" si="18"/>
        <v>9.9052910290898417</v>
      </c>
      <c r="AO52" s="236">
        <f t="shared" si="19"/>
        <v>2.6083727109569872</v>
      </c>
      <c r="AP52" s="237">
        <f t="shared" si="61"/>
        <v>99.867952529296886</v>
      </c>
      <c r="AQ52" s="237">
        <f>+IF($P52&gt;G$8,"FIN",(AP52-SUM(AR$24:AR51))*VLOOKUP($P52,$A:$O,7,0)/VLOOKUP(G$15,$P$1:$R$4,2,0))</f>
        <v>1.2108989244177248</v>
      </c>
      <c r="AR52" s="237">
        <f t="shared" si="20"/>
        <v>8.3223293774414078</v>
      </c>
      <c r="AS52" s="237">
        <f t="shared" si="48"/>
        <v>9.5332283018591326</v>
      </c>
      <c r="AT52" s="236">
        <f t="shared" si="21"/>
        <v>2.5103969663147838</v>
      </c>
      <c r="AU52" s="237">
        <f t="shared" si="62"/>
        <v>102.13877812499999</v>
      </c>
      <c r="AV52" s="237">
        <f>+IF($P52&gt;H$8,"FIN",(AU52-SUM(AW$24:AW51))*VLOOKUP($P52,$A:$O,8,0)/VLOOKUP(H$15,$P$1:$R$4,2,0))</f>
        <v>1.935994112642045</v>
      </c>
      <c r="AW52" s="237">
        <f t="shared" si="22"/>
        <v>4.642671732954545</v>
      </c>
      <c r="AX52" s="237">
        <f t="shared" si="23"/>
        <v>6.5786658455965901</v>
      </c>
      <c r="AY52" s="236">
        <f t="shared" si="24"/>
        <v>1.7323683287815168</v>
      </c>
      <c r="AZ52" s="237">
        <f t="shared" si="63"/>
        <v>101.63376562499998</v>
      </c>
      <c r="BA52" s="237">
        <f>+IF($P52&gt;I$8,"FIN",(AZ52-SUM(BB$24:BB51))*VLOOKUP($P52,$A:$O,9,0)/VLOOKUP(I$15,$P$1:$R$4,2,0))</f>
        <v>1.8155486313920448</v>
      </c>
      <c r="BB52" s="237">
        <f t="shared" si="25"/>
        <v>4.6197166193181811</v>
      </c>
      <c r="BC52" s="237">
        <f t="shared" si="51"/>
        <v>6.4352652507102261</v>
      </c>
      <c r="BD52" s="236">
        <f t="shared" si="26"/>
        <v>1.6946064702618526</v>
      </c>
      <c r="BE52" s="237">
        <f t="shared" si="64"/>
        <v>102.13877812499999</v>
      </c>
      <c r="BF52" s="237">
        <f>+IF($P52&gt;J$8,"FIN",(BE52-SUM(BG$24:BG51))*VLOOKUP($P52,$A:$O,10,0)/VLOOKUP(J$15,$P$1:$R$4,2,0))</f>
        <v>1.9151020898437499</v>
      </c>
      <c r="BG52" s="237">
        <f t="shared" si="27"/>
        <v>3.6478135044642852</v>
      </c>
      <c r="BH52" s="237">
        <f t="shared" si="28"/>
        <v>5.5629155943080351</v>
      </c>
      <c r="BI52" s="236">
        <f t="shared" si="29"/>
        <v>1.4648895410479859</v>
      </c>
      <c r="BJ52" s="237">
        <f t="shared" si="65"/>
        <v>101.63376562499998</v>
      </c>
      <c r="BK52" s="237">
        <f>+IF($P52&gt;K$8,"FIN",(BJ52-SUM(BL$24:BL51))*VLOOKUP($P52,$A:$O,11,0)/VLOOKUP(K$15,$P$1:$R$4,2,0))</f>
        <v>1.7205144609374996</v>
      </c>
      <c r="BL52" s="237">
        <f t="shared" si="30"/>
        <v>3.6297773437499994</v>
      </c>
      <c r="BM52" s="237">
        <f t="shared" si="54"/>
        <v>5.3502918046874992</v>
      </c>
      <c r="BN52" s="236">
        <f t="shared" si="31"/>
        <v>1.4088990518318982</v>
      </c>
      <c r="BO52" s="237">
        <f t="shared" si="66"/>
        <v>101.11739034374997</v>
      </c>
      <c r="BP52" s="237">
        <f>+IF($P52&gt;L$8,"FIN",(BO52-SUM(BQ$24:BQ51))*VLOOKUP($P52,$A:$O,12,0)/VLOOKUP(L$15,$P$1:$R$4,2,0))</f>
        <v>2.2473340003898432</v>
      </c>
      <c r="BQ52" s="237">
        <f t="shared" si="32"/>
        <v>2.5279347585937493</v>
      </c>
      <c r="BR52" s="237">
        <f t="shared" si="56"/>
        <v>4.7752687589835929</v>
      </c>
      <c r="BS52" s="236">
        <f t="shared" si="34"/>
        <v>1.2574775119517863</v>
      </c>
      <c r="BT52" s="237">
        <f t="shared" si="67"/>
        <v>100.61742796874999</v>
      </c>
      <c r="BU52" s="237">
        <f>+IF($P52&gt;M$8,"FIN",(BT52-SUM(BV$24:BV51))*VLOOKUP($P52,$A:$O,13,0)/VLOOKUP(M$15,$P$1:$R$4,2,0))</f>
        <v>1.8840613387148439</v>
      </c>
      <c r="BV52" s="237">
        <f t="shared" si="35"/>
        <v>2.5154356992187497</v>
      </c>
      <c r="BW52" s="237">
        <f t="shared" si="58"/>
        <v>4.3994970379335934</v>
      </c>
      <c r="BX52" s="236">
        <f t="shared" si="36"/>
        <v>1.1585250733149357</v>
      </c>
      <c r="BY52" s="12"/>
    </row>
    <row r="53" spans="1:77" x14ac:dyDescent="0.25">
      <c r="A53" s="261">
        <f t="shared" si="37"/>
        <v>49263</v>
      </c>
      <c r="B53" s="295"/>
      <c r="C53" s="295"/>
      <c r="D53" s="295"/>
      <c r="E53" s="295"/>
      <c r="F53" s="295">
        <v>5.8500000000000003E-2</v>
      </c>
      <c r="G53" s="295">
        <v>4.8500000000000001E-2</v>
      </c>
      <c r="H53" s="295">
        <v>6.9500000000000006E-2</v>
      </c>
      <c r="I53" s="295">
        <v>6.5500000000000003E-2</v>
      </c>
      <c r="J53" s="295">
        <v>5.2499999999999998E-2</v>
      </c>
      <c r="K53" s="295">
        <v>4.7399999999999998E-2</v>
      </c>
      <c r="L53" s="295">
        <v>6.3500000000000001E-2</v>
      </c>
      <c r="M53" s="296">
        <v>5.3499999999999999E-2</v>
      </c>
      <c r="N53" s="202"/>
      <c r="O53" s="238">
        <f t="shared" si="38"/>
        <v>2034</v>
      </c>
      <c r="P53" s="261">
        <f t="shared" si="39"/>
        <v>49263</v>
      </c>
      <c r="Q53" s="237"/>
      <c r="R53" s="237"/>
      <c r="S53" s="237"/>
      <c r="T53" s="237"/>
      <c r="U53" s="236"/>
      <c r="V53" s="237"/>
      <c r="W53" s="237"/>
      <c r="X53" s="237"/>
      <c r="Y53" s="237"/>
      <c r="Z53" s="236"/>
      <c r="AA53" s="237"/>
      <c r="AB53" s="237"/>
      <c r="AC53" s="237"/>
      <c r="AD53" s="237"/>
      <c r="AE53" s="236"/>
      <c r="AF53" s="237"/>
      <c r="AG53" s="237"/>
      <c r="AH53" s="237"/>
      <c r="AI53" s="237"/>
      <c r="AJ53" s="236"/>
      <c r="AK53" s="237">
        <f t="shared" si="60"/>
        <v>101.11739034374997</v>
      </c>
      <c r="AL53" s="237">
        <f>+IF($P53&gt;F$8,"FIN",(AK53-SUM($AM$24:AM52))*VLOOKUP($P53,$A:$O,6,0)/VLOOKUP(F$15,$P$1:$R$4,2,0))</f>
        <v>1.2323681948144527</v>
      </c>
      <c r="AM53" s="237">
        <f t="shared" si="17"/>
        <v>8.4264491953124985</v>
      </c>
      <c r="AN53" s="237">
        <f t="shared" si="18"/>
        <v>9.6588173901269521</v>
      </c>
      <c r="AO53" s="236">
        <f t="shared" si="19"/>
        <v>2.425102060201985</v>
      </c>
      <c r="AP53" s="237">
        <f t="shared" si="61"/>
        <v>99.867952529296886</v>
      </c>
      <c r="AQ53" s="237">
        <f>+IF($P53&gt;G$8,"FIN",(AP53-SUM(AR$24:AR52))*VLOOKUP($P53,$A:$O,7,0)/VLOOKUP(G$15,$P$1:$R$4,2,0))</f>
        <v>1.0090824370147706</v>
      </c>
      <c r="AR53" s="237">
        <f t="shared" si="20"/>
        <v>8.3223293774414078</v>
      </c>
      <c r="AS53" s="237">
        <f t="shared" si="48"/>
        <v>9.3314118144561782</v>
      </c>
      <c r="AT53" s="236">
        <f t="shared" si="21"/>
        <v>2.3428982143261523</v>
      </c>
      <c r="AU53" s="237">
        <f t="shared" si="62"/>
        <v>102.13877812499999</v>
      </c>
      <c r="AV53" s="237">
        <f>+IF($P53&gt;H$8,"FIN",(AU53-SUM(AW$24:AW52))*VLOOKUP($P53,$A:$O,8,0)/VLOOKUP(H$15,$P$1:$R$4,2,0))</f>
        <v>1.7746612699218745</v>
      </c>
      <c r="AW53" s="237">
        <f t="shared" si="22"/>
        <v>4.642671732954545</v>
      </c>
      <c r="AX53" s="237">
        <f t="shared" si="23"/>
        <v>6.4173330028764193</v>
      </c>
      <c r="AY53" s="236">
        <f t="shared" si="24"/>
        <v>1.6112415068728456</v>
      </c>
      <c r="AZ53" s="237">
        <f t="shared" si="63"/>
        <v>101.63376562499998</v>
      </c>
      <c r="BA53" s="237">
        <f>+IF($P53&gt;I$8,"FIN",(AZ53-SUM(BB$24:BB52))*VLOOKUP($P53,$A:$O,9,0)/VLOOKUP(I$15,$P$1:$R$4,2,0))</f>
        <v>1.6642529121093743</v>
      </c>
      <c r="BB53" s="237">
        <f t="shared" si="25"/>
        <v>4.6197166193181811</v>
      </c>
      <c r="BC53" s="237">
        <f t="shared" si="51"/>
        <v>6.2839695314275552</v>
      </c>
      <c r="BD53" s="236">
        <f t="shared" si="26"/>
        <v>1.5777570732922996</v>
      </c>
      <c r="BE53" s="237">
        <f t="shared" si="64"/>
        <v>102.13877812499999</v>
      </c>
      <c r="BF53" s="237">
        <f>+IF($P53&gt;J$8,"FIN",(BE53-SUM(BG$24:BG52))*VLOOKUP($P53,$A:$O,10,0)/VLOOKUP(J$15,$P$1:$R$4,2,0))</f>
        <v>1.819346985351562</v>
      </c>
      <c r="BG53" s="237">
        <f t="shared" si="27"/>
        <v>3.6478135044642852</v>
      </c>
      <c r="BH53" s="237">
        <f t="shared" si="28"/>
        <v>5.4671604898158472</v>
      </c>
      <c r="BI53" s="236">
        <f t="shared" si="29"/>
        <v>1.3726755183155028</v>
      </c>
      <c r="BJ53" s="237">
        <f t="shared" si="65"/>
        <v>101.63376562499998</v>
      </c>
      <c r="BK53" s="237">
        <f>+IF($P53&gt;K$8,"FIN",(BJ53-SUM(BL$24:BL52))*VLOOKUP($P53,$A:$O,11,0)/VLOOKUP(K$15,$P$1:$R$4,2,0))</f>
        <v>1.6344887378906248</v>
      </c>
      <c r="BL53" s="237">
        <f t="shared" si="30"/>
        <v>3.6297773437499994</v>
      </c>
      <c r="BM53" s="237">
        <f t="shared" si="54"/>
        <v>5.2642660816406242</v>
      </c>
      <c r="BN53" s="236">
        <f t="shared" si="31"/>
        <v>1.3217335005305773</v>
      </c>
      <c r="BO53" s="237">
        <f t="shared" si="66"/>
        <v>101.11739034374997</v>
      </c>
      <c r="BP53" s="237">
        <f>+IF($P53&gt;L$8,"FIN",(BO53-SUM(BQ$24:BQ52))*VLOOKUP($P53,$A:$O,12,0)/VLOOKUP(L$15,$P$1:$R$4,2,0))</f>
        <v>2.1670720718044918</v>
      </c>
      <c r="BQ53" s="237">
        <f t="shared" si="32"/>
        <v>2.5279347585937493</v>
      </c>
      <c r="BR53" s="237">
        <f t="shared" si="56"/>
        <v>4.6950068303982411</v>
      </c>
      <c r="BS53" s="236">
        <f t="shared" si="34"/>
        <v>1.1788058803865133</v>
      </c>
      <c r="BT53" s="237">
        <f t="shared" si="67"/>
        <v>100.61742796874999</v>
      </c>
      <c r="BU53" s="237">
        <f>+IF($P53&gt;M$8,"FIN",(BT53-SUM(BV$24:BV52))*VLOOKUP($P53,$A:$O,13,0)/VLOOKUP(M$15,$P$1:$R$4,2,0))</f>
        <v>1.8167734337607422</v>
      </c>
      <c r="BV53" s="237">
        <f t="shared" si="35"/>
        <v>2.5154356992187497</v>
      </c>
      <c r="BW53" s="237">
        <f t="shared" si="58"/>
        <v>4.3322091329794921</v>
      </c>
      <c r="BX53" s="236">
        <f t="shared" si="36"/>
        <v>1.0877159044701987</v>
      </c>
      <c r="BY53" s="12"/>
    </row>
    <row r="54" spans="1:77" x14ac:dyDescent="0.25">
      <c r="A54" s="261">
        <f t="shared" si="37"/>
        <v>49444</v>
      </c>
      <c r="B54" s="295"/>
      <c r="C54" s="295"/>
      <c r="D54" s="295"/>
      <c r="E54" s="295"/>
      <c r="F54" s="295">
        <v>5.8500000000000003E-2</v>
      </c>
      <c r="G54" s="295">
        <v>4.8500000000000001E-2</v>
      </c>
      <c r="H54" s="295">
        <v>6.9500000000000006E-2</v>
      </c>
      <c r="I54" s="295">
        <v>6.5500000000000003E-2</v>
      </c>
      <c r="J54" s="295">
        <v>5.2499999999999998E-2</v>
      </c>
      <c r="K54" s="295">
        <v>4.7399999999999998E-2</v>
      </c>
      <c r="L54" s="295">
        <v>6.3500000000000001E-2</v>
      </c>
      <c r="M54" s="296">
        <v>5.3499999999999999E-2</v>
      </c>
      <c r="N54" s="202"/>
      <c r="O54" s="238">
        <f t="shared" si="38"/>
        <v>2035</v>
      </c>
      <c r="P54" s="261">
        <f t="shared" si="39"/>
        <v>49444</v>
      </c>
      <c r="Q54" s="237"/>
      <c r="R54" s="237"/>
      <c r="S54" s="237"/>
      <c r="T54" s="237"/>
      <c r="U54" s="236"/>
      <c r="V54" s="237"/>
      <c r="W54" s="237"/>
      <c r="X54" s="237"/>
      <c r="Y54" s="237"/>
      <c r="Z54" s="236"/>
      <c r="AA54" s="237"/>
      <c r="AB54" s="237"/>
      <c r="AC54" s="237"/>
      <c r="AD54" s="237"/>
      <c r="AE54" s="236"/>
      <c r="AF54" s="237"/>
      <c r="AG54" s="237"/>
      <c r="AH54" s="237"/>
      <c r="AI54" s="237"/>
      <c r="AJ54" s="236"/>
      <c r="AK54" s="237">
        <f t="shared" si="60"/>
        <v>101.11739034374997</v>
      </c>
      <c r="AL54" s="237">
        <f>+IF($P54&gt;F$8,"FIN",(AK54-SUM($AM$24:AM53))*VLOOKUP($P54,$A:$O,6,0)/VLOOKUP(F$15,$P$1:$R$4,2,0))</f>
        <v>0.98589455585156216</v>
      </c>
      <c r="AM54" s="237">
        <f t="shared" si="17"/>
        <v>8.4264491953124985</v>
      </c>
      <c r="AN54" s="237">
        <f t="shared" si="18"/>
        <v>9.4123437511640606</v>
      </c>
      <c r="AO54" s="236">
        <f t="shared" si="19"/>
        <v>2.2532402599582033</v>
      </c>
      <c r="AP54" s="237">
        <f t="shared" si="61"/>
        <v>99.867952529296886</v>
      </c>
      <c r="AQ54" s="237">
        <f>+IF($P54&gt;G$8,"FIN",(AP54-SUM(AR$24:AR53))*VLOOKUP($P54,$A:$O,7,0)/VLOOKUP(G$15,$P$1:$R$4,2,0))</f>
        <v>0.80726594961181641</v>
      </c>
      <c r="AR54" s="237">
        <f t="shared" si="20"/>
        <v>8.3223293774414078</v>
      </c>
      <c r="AS54" s="237">
        <f t="shared" si="48"/>
        <v>9.1295953270532237</v>
      </c>
      <c r="AT54" s="236">
        <f t="shared" si="21"/>
        <v>2.1855525352544087</v>
      </c>
      <c r="AU54" s="237">
        <f t="shared" si="62"/>
        <v>102.13877812499999</v>
      </c>
      <c r="AV54" s="237">
        <f>+IF($P54&gt;H$8,"FIN",(AU54-SUM(AW$24:AW53))*VLOOKUP($P54,$A:$O,8,0)/VLOOKUP(H$15,$P$1:$R$4,2,0))</f>
        <v>1.6133284272017039</v>
      </c>
      <c r="AW54" s="237">
        <f t="shared" si="22"/>
        <v>4.642671732954545</v>
      </c>
      <c r="AX54" s="237">
        <f t="shared" si="23"/>
        <v>6.2560001601562494</v>
      </c>
      <c r="AY54" s="236">
        <f t="shared" si="24"/>
        <v>1.497636699193619</v>
      </c>
      <c r="AZ54" s="237">
        <f t="shared" si="63"/>
        <v>101.63376562499998</v>
      </c>
      <c r="BA54" s="237">
        <f>+IF($P54&gt;I$8,"FIN",(AZ54-SUM(BB$24:BB53))*VLOOKUP($P54,$A:$O,9,0)/VLOOKUP(I$15,$P$1:$R$4,2,0))</f>
        <v>1.5129571928267038</v>
      </c>
      <c r="BB54" s="237">
        <f t="shared" si="25"/>
        <v>4.6197166193181811</v>
      </c>
      <c r="BC54" s="237">
        <f t="shared" si="51"/>
        <v>6.1326738121448852</v>
      </c>
      <c r="BD54" s="236">
        <f t="shared" si="26"/>
        <v>1.4681133520019638</v>
      </c>
      <c r="BE54" s="237">
        <f t="shared" si="64"/>
        <v>102.13877812499999</v>
      </c>
      <c r="BF54" s="237">
        <f>+IF($P54&gt;J$8,"FIN",(BE54-SUM(BG$24:BG53))*VLOOKUP($P54,$A:$O,10,0)/VLOOKUP(J$15,$P$1:$R$4,2,0))</f>
        <v>1.7235918808593746</v>
      </c>
      <c r="BG54" s="237">
        <f t="shared" si="27"/>
        <v>3.6478135044642852</v>
      </c>
      <c r="BH54" s="237">
        <f t="shared" si="28"/>
        <v>5.3714053853236603</v>
      </c>
      <c r="BI54" s="236">
        <f t="shared" si="29"/>
        <v>1.2858717431851918</v>
      </c>
      <c r="BJ54" s="237">
        <f t="shared" si="65"/>
        <v>101.63376562499998</v>
      </c>
      <c r="BK54" s="237">
        <f>+IF($P54&gt;K$8,"FIN",(BJ54-SUM(BL$24:BL53))*VLOOKUP($P54,$A:$O,11,0)/VLOOKUP(K$15,$P$1:$R$4,2,0))</f>
        <v>1.5484630148437495</v>
      </c>
      <c r="BL54" s="237">
        <f t="shared" si="30"/>
        <v>3.6297773437499994</v>
      </c>
      <c r="BM54" s="237">
        <f t="shared" si="54"/>
        <v>5.1782403585937491</v>
      </c>
      <c r="BN54" s="236">
        <f t="shared" si="31"/>
        <v>1.2396295715698691</v>
      </c>
      <c r="BO54" s="237">
        <f t="shared" si="66"/>
        <v>101.11739034374997</v>
      </c>
      <c r="BP54" s="237">
        <f>+IF($P54&gt;L$8,"FIN",(BO54-SUM(BQ$24:BQ53))*VLOOKUP($P54,$A:$O,12,0)/VLOOKUP(L$15,$P$1:$R$4,2,0))</f>
        <v>2.0868101432191404</v>
      </c>
      <c r="BQ54" s="237">
        <f t="shared" si="32"/>
        <v>2.5279347585937493</v>
      </c>
      <c r="BR54" s="237">
        <f t="shared" si="56"/>
        <v>4.6147449018128892</v>
      </c>
      <c r="BS54" s="236">
        <f t="shared" si="34"/>
        <v>1.1047332393608862</v>
      </c>
      <c r="BT54" s="237">
        <f t="shared" si="67"/>
        <v>100.61742796874999</v>
      </c>
      <c r="BU54" s="237">
        <f>+IF($P54&gt;M$8,"FIN",(BT54-SUM(BV$24:BV53))*VLOOKUP($P54,$A:$O,13,0)/VLOOKUP(M$15,$P$1:$R$4,2,0))</f>
        <v>1.7494855288066409</v>
      </c>
      <c r="BV54" s="237">
        <f t="shared" si="35"/>
        <v>2.5154356992187497</v>
      </c>
      <c r="BW54" s="237">
        <f t="shared" si="58"/>
        <v>4.2649212280253908</v>
      </c>
      <c r="BX54" s="236">
        <f t="shared" si="36"/>
        <v>1.0209882331750473</v>
      </c>
      <c r="BY54" s="12"/>
    </row>
    <row r="55" spans="1:77" x14ac:dyDescent="0.25">
      <c r="A55" s="261">
        <f t="shared" si="37"/>
        <v>49628</v>
      </c>
      <c r="B55" s="295"/>
      <c r="C55" s="295"/>
      <c r="D55" s="295"/>
      <c r="E55" s="295"/>
      <c r="F55" s="295">
        <v>5.8500000000000003E-2</v>
      </c>
      <c r="G55" s="295">
        <v>4.8500000000000001E-2</v>
      </c>
      <c r="H55" s="295">
        <v>6.9500000000000006E-2</v>
      </c>
      <c r="I55" s="295">
        <v>6.5500000000000003E-2</v>
      </c>
      <c r="J55" s="295">
        <v>5.2499999999999998E-2</v>
      </c>
      <c r="K55" s="295">
        <v>4.7399999999999998E-2</v>
      </c>
      <c r="L55" s="295">
        <v>6.3500000000000001E-2</v>
      </c>
      <c r="M55" s="296">
        <v>5.3499999999999999E-2</v>
      </c>
      <c r="N55" s="202"/>
      <c r="O55" s="238">
        <f t="shared" si="38"/>
        <v>2035</v>
      </c>
      <c r="P55" s="261">
        <f t="shared" si="39"/>
        <v>49628</v>
      </c>
      <c r="Q55" s="237"/>
      <c r="R55" s="237"/>
      <c r="S55" s="237"/>
      <c r="T55" s="237"/>
      <c r="U55" s="236"/>
      <c r="V55" s="237"/>
      <c r="W55" s="237"/>
      <c r="X55" s="237"/>
      <c r="Y55" s="237"/>
      <c r="Z55" s="236"/>
      <c r="AA55" s="237"/>
      <c r="AB55" s="237"/>
      <c r="AC55" s="237"/>
      <c r="AD55" s="237"/>
      <c r="AE55" s="236"/>
      <c r="AF55" s="237"/>
      <c r="AG55" s="237"/>
      <c r="AH55" s="237"/>
      <c r="AI55" s="237"/>
      <c r="AJ55" s="236"/>
      <c r="AK55" s="237">
        <f t="shared" si="60"/>
        <v>101.11739034374997</v>
      </c>
      <c r="AL55" s="237">
        <f>+IF($P55&gt;F$8,"FIN",(AK55-SUM($AM$24:AM54))*VLOOKUP($P55,$A:$O,6,0)/VLOOKUP(F$15,$P$1:$R$4,2,0))</f>
        <v>0.73942091688867151</v>
      </c>
      <c r="AM55" s="237">
        <f t="shared" si="17"/>
        <v>8.4264491953124985</v>
      </c>
      <c r="AN55" s="237">
        <f t="shared" si="18"/>
        <v>9.1658701122011692</v>
      </c>
      <c r="AO55" s="236">
        <f t="shared" si="19"/>
        <v>2.0921223483570608</v>
      </c>
      <c r="AP55" s="237">
        <f t="shared" si="61"/>
        <v>99.867952529296886</v>
      </c>
      <c r="AQ55" s="237">
        <f>+IF($P55&gt;G$8,"FIN",(AP55-SUM(AR$24:AR54))*VLOOKUP($P55,$A:$O,7,0)/VLOOKUP(G$15,$P$1:$R$4,2,0))</f>
        <v>0.60544946220886231</v>
      </c>
      <c r="AR55" s="237">
        <f t="shared" si="20"/>
        <v>8.3223293774414078</v>
      </c>
      <c r="AS55" s="237">
        <f t="shared" si="48"/>
        <v>8.9277788396502693</v>
      </c>
      <c r="AT55" s="236">
        <f t="shared" si="21"/>
        <v>2.037777690822645</v>
      </c>
      <c r="AU55" s="237">
        <f t="shared" si="62"/>
        <v>102.13877812499999</v>
      </c>
      <c r="AV55" s="237">
        <f>+IF($P55&gt;H$8,"FIN",(AU55-SUM(AW$24:AW54))*VLOOKUP($P55,$A:$O,8,0)/VLOOKUP(H$15,$P$1:$R$4,2,0))</f>
        <v>1.4519955844815333</v>
      </c>
      <c r="AW55" s="237">
        <f t="shared" si="22"/>
        <v>4.642671732954545</v>
      </c>
      <c r="AX55" s="237">
        <f t="shared" si="23"/>
        <v>6.0946673174360786</v>
      </c>
      <c r="AY55" s="236">
        <f t="shared" si="24"/>
        <v>1.3911161236766985</v>
      </c>
      <c r="AZ55" s="237">
        <f t="shared" si="63"/>
        <v>101.63376562499998</v>
      </c>
      <c r="BA55" s="237">
        <f>+IF($P55&gt;I$8,"FIN",(AZ55-SUM(BB$24:BB54))*VLOOKUP($P55,$A:$O,9,0)/VLOOKUP(I$15,$P$1:$R$4,2,0))</f>
        <v>1.3616614735440333</v>
      </c>
      <c r="BB55" s="237">
        <f t="shared" si="25"/>
        <v>4.6197166193181811</v>
      </c>
      <c r="BC55" s="237">
        <f t="shared" si="51"/>
        <v>5.9813780928622142</v>
      </c>
      <c r="BD55" s="236">
        <f t="shared" si="26"/>
        <v>1.3652577037277271</v>
      </c>
      <c r="BE55" s="237">
        <f t="shared" si="64"/>
        <v>102.13877812499999</v>
      </c>
      <c r="BF55" s="237">
        <f>+IF($P55&gt;J$8,"FIN",(BE55-SUM(BG$24:BG54))*VLOOKUP($P55,$A:$O,10,0)/VLOOKUP(J$15,$P$1:$R$4,2,0))</f>
        <v>1.627836776367187</v>
      </c>
      <c r="BG55" s="237">
        <f t="shared" si="27"/>
        <v>3.6478135044642852</v>
      </c>
      <c r="BH55" s="237">
        <f t="shared" si="28"/>
        <v>5.2756502808314725</v>
      </c>
      <c r="BI55" s="236">
        <f t="shared" si="29"/>
        <v>1.2041743685579169</v>
      </c>
      <c r="BJ55" s="237">
        <f t="shared" si="65"/>
        <v>101.63376562499998</v>
      </c>
      <c r="BK55" s="237">
        <f>+IF($P55&gt;K$8,"FIN",(BJ55-SUM(BL$24:BL54))*VLOOKUP($P55,$A:$O,11,0)/VLOOKUP(K$15,$P$1:$R$4,2,0))</f>
        <v>1.4624372917968746</v>
      </c>
      <c r="BL55" s="237">
        <f t="shared" si="30"/>
        <v>3.6297773437499994</v>
      </c>
      <c r="BM55" s="237">
        <f t="shared" si="54"/>
        <v>5.092214635546874</v>
      </c>
      <c r="BN55" s="236">
        <f t="shared" si="31"/>
        <v>1.1623049324555712</v>
      </c>
      <c r="BO55" s="237">
        <f t="shared" si="66"/>
        <v>101.11739034374997</v>
      </c>
      <c r="BP55" s="237">
        <f>+IF($P55&gt;L$8,"FIN",(BO55-SUM(BQ$24:BQ54))*VLOOKUP($P55,$A:$O,12,0)/VLOOKUP(L$15,$P$1:$R$4,2,0))</f>
        <v>2.0065482146337885</v>
      </c>
      <c r="BQ55" s="237">
        <f t="shared" si="32"/>
        <v>2.5279347585937493</v>
      </c>
      <c r="BR55" s="237">
        <f t="shared" si="56"/>
        <v>4.5344829732275382</v>
      </c>
      <c r="BS55" s="236">
        <f t="shared" si="34"/>
        <v>1.0350019202111178</v>
      </c>
      <c r="BT55" s="237">
        <f t="shared" si="67"/>
        <v>100.61742796874999</v>
      </c>
      <c r="BU55" s="237">
        <f>+IF($P55&gt;M$8,"FIN",(BT55-SUM(BV$24:BV54))*VLOOKUP($P55,$A:$O,13,0)/VLOOKUP(M$15,$P$1:$R$4,2,0))</f>
        <v>1.6821976238525391</v>
      </c>
      <c r="BV55" s="237">
        <f t="shared" si="35"/>
        <v>2.5154356992187497</v>
      </c>
      <c r="BW55" s="237">
        <f t="shared" si="58"/>
        <v>4.1976333230712886</v>
      </c>
      <c r="BX55" s="236">
        <f t="shared" si="36"/>
        <v>0.95811552835727254</v>
      </c>
      <c r="BY55" s="12"/>
    </row>
    <row r="56" spans="1:77" x14ac:dyDescent="0.25">
      <c r="A56" s="261">
        <f t="shared" si="37"/>
        <v>49810</v>
      </c>
      <c r="B56" s="295"/>
      <c r="C56" s="295"/>
      <c r="D56" s="295"/>
      <c r="E56" s="295"/>
      <c r="F56" s="295">
        <v>5.8500000000000003E-2</v>
      </c>
      <c r="G56" s="295">
        <v>4.8500000000000001E-2</v>
      </c>
      <c r="H56" s="295">
        <v>6.9500000000000006E-2</v>
      </c>
      <c r="I56" s="295">
        <v>6.5500000000000003E-2</v>
      </c>
      <c r="J56" s="295">
        <v>5.2499999999999998E-2</v>
      </c>
      <c r="K56" s="295">
        <v>4.7399999999999998E-2</v>
      </c>
      <c r="L56" s="295">
        <v>6.3500000000000001E-2</v>
      </c>
      <c r="M56" s="296">
        <v>5.3499999999999999E-2</v>
      </c>
      <c r="N56" s="202"/>
      <c r="O56" s="238">
        <f t="shared" si="38"/>
        <v>2036</v>
      </c>
      <c r="P56" s="261">
        <f t="shared" si="39"/>
        <v>49810</v>
      </c>
      <c r="Q56" s="246"/>
      <c r="R56" s="237"/>
      <c r="S56" s="237"/>
      <c r="T56" s="237"/>
      <c r="U56" s="236"/>
      <c r="V56" s="246"/>
      <c r="W56" s="237"/>
      <c r="X56" s="237"/>
      <c r="Y56" s="237"/>
      <c r="Z56" s="236"/>
      <c r="AA56" s="246"/>
      <c r="AB56" s="237"/>
      <c r="AC56" s="237"/>
      <c r="AD56" s="237"/>
      <c r="AE56" s="236"/>
      <c r="AF56" s="246"/>
      <c r="AG56" s="237"/>
      <c r="AH56" s="237"/>
      <c r="AI56" s="237"/>
      <c r="AJ56" s="236"/>
      <c r="AK56" s="237">
        <f t="shared" si="60"/>
        <v>101.11739034374997</v>
      </c>
      <c r="AL56" s="237">
        <f>+IF($P56&gt;F$8,"FIN",(AK56-SUM($AM$24:AM55))*VLOOKUP($P56,$A:$O,6,0)/VLOOKUP(F$15,$P$1:$R$4,2,0))</f>
        <v>0.49294727792578086</v>
      </c>
      <c r="AM56" s="237">
        <f t="shared" si="17"/>
        <v>8.4264491953124985</v>
      </c>
      <c r="AN56" s="237">
        <f t="shared" si="18"/>
        <v>8.9193964732382796</v>
      </c>
      <c r="AO56" s="236">
        <f t="shared" si="19"/>
        <v>1.9411205462405454</v>
      </c>
      <c r="AP56" s="237">
        <f t="shared" si="61"/>
        <v>99.867952529296886</v>
      </c>
      <c r="AQ56" s="237">
        <f>+IF($P56&gt;G$8,"FIN",(AP56-SUM(AR$24:AR55))*VLOOKUP($P56,$A:$O,7,0)/VLOOKUP(G$15,$P$1:$R$4,2,0))</f>
        <v>0.40363297480590821</v>
      </c>
      <c r="AR56" s="237">
        <f t="shared" si="20"/>
        <v>8.3223293774414078</v>
      </c>
      <c r="AS56" s="237">
        <f t="shared" si="48"/>
        <v>8.7259623522473166</v>
      </c>
      <c r="AT56" s="236">
        <f t="shared" si="21"/>
        <v>1.8990236456569551</v>
      </c>
      <c r="AU56" s="237">
        <f t="shared" si="62"/>
        <v>102.13877812499999</v>
      </c>
      <c r="AV56" s="237">
        <f>+IF($P56&gt;H$8,"FIN",(AU56-SUM(AW$24:AW55))*VLOOKUP($P56,$A:$O,8,0)/VLOOKUP(H$15,$P$1:$R$4,2,0))</f>
        <v>1.2906627417613632</v>
      </c>
      <c r="AW56" s="237">
        <f t="shared" si="22"/>
        <v>4.642671732954545</v>
      </c>
      <c r="AX56" s="237">
        <f t="shared" si="23"/>
        <v>5.9333344747159078</v>
      </c>
      <c r="AY56" s="236">
        <f t="shared" si="24"/>
        <v>1.2912664540863179</v>
      </c>
      <c r="AZ56" s="237">
        <f t="shared" si="63"/>
        <v>101.63376562499998</v>
      </c>
      <c r="BA56" s="237">
        <f>+IF($P56&gt;I$8,"FIN",(AZ56-SUM(BB$24:BB55))*VLOOKUP($P56,$A:$O,9,0)/VLOOKUP(I$15,$P$1:$R$4,2,0))</f>
        <v>1.2103657542613631</v>
      </c>
      <c r="BB56" s="237">
        <f t="shared" si="25"/>
        <v>4.6197166193181811</v>
      </c>
      <c r="BC56" s="237">
        <f t="shared" si="51"/>
        <v>5.8300823735795442</v>
      </c>
      <c r="BD56" s="236">
        <f t="shared" si="26"/>
        <v>1.2687957885474941</v>
      </c>
      <c r="BE56" s="237">
        <f t="shared" si="64"/>
        <v>102.13877812499999</v>
      </c>
      <c r="BF56" s="237">
        <f>+IF($P56&gt;J$8,"FIN",(BE56-SUM(BG$24:BG55))*VLOOKUP($P56,$A:$O,10,0)/VLOOKUP(J$15,$P$1:$R$4,2,0))</f>
        <v>1.5320816718749994</v>
      </c>
      <c r="BG56" s="237">
        <f t="shared" si="27"/>
        <v>3.6478135044642852</v>
      </c>
      <c r="BH56" s="237">
        <f t="shared" si="28"/>
        <v>5.1798951763392846</v>
      </c>
      <c r="BI56" s="236">
        <f t="shared" si="29"/>
        <v>1.1272961107102775</v>
      </c>
      <c r="BJ56" s="237">
        <f t="shared" si="65"/>
        <v>101.63376562499998</v>
      </c>
      <c r="BK56" s="237">
        <f>+IF($P56&gt;K$8,"FIN",(BJ56-SUM(BL$24:BL55))*VLOOKUP($P56,$A:$O,11,0)/VLOOKUP(K$15,$P$1:$R$4,2,0))</f>
        <v>1.3764115687499996</v>
      </c>
      <c r="BL56" s="237">
        <f t="shared" si="30"/>
        <v>3.6297773437499994</v>
      </c>
      <c r="BM56" s="237">
        <f t="shared" si="54"/>
        <v>5.006188912499999</v>
      </c>
      <c r="BN56" s="236">
        <f t="shared" si="31"/>
        <v>1.0894925666295983</v>
      </c>
      <c r="BO56" s="237">
        <f t="shared" si="66"/>
        <v>101.11739034374997</v>
      </c>
      <c r="BP56" s="237">
        <f>+IF($P56&gt;L$8,"FIN",(BO56-SUM(BQ$24:BQ55))*VLOOKUP($P56,$A:$O,12,0)/VLOOKUP(L$15,$P$1:$R$4,2,0))</f>
        <v>1.9262862860484371</v>
      </c>
      <c r="BQ56" s="237">
        <f t="shared" si="32"/>
        <v>2.5279347585937493</v>
      </c>
      <c r="BR56" s="237">
        <f t="shared" si="56"/>
        <v>4.4542210446421864</v>
      </c>
      <c r="BS56" s="236">
        <f t="shared" ref="BS56:BS79" si="68">BR56/(1+$B$5)^(YEARFRAC($P$24,$P56))</f>
        <v>0.96936827656377167</v>
      </c>
      <c r="BT56" s="237">
        <f t="shared" si="67"/>
        <v>100.61742796874999</v>
      </c>
      <c r="BU56" s="237">
        <f>+IF($P56&gt;M$8,"FIN",(BT56-SUM(BV$24:BV55))*VLOOKUP($P56,$A:$O,13,0)/VLOOKUP(M$15,$P$1:$R$4,2,0))</f>
        <v>1.6149097188984376</v>
      </c>
      <c r="BV56" s="237">
        <f t="shared" si="35"/>
        <v>2.5154356992187497</v>
      </c>
      <c r="BW56" s="237">
        <f t="shared" si="58"/>
        <v>4.1303454181171873</v>
      </c>
      <c r="BX56" s="236">
        <f t="shared" ref="BX56:BX79" si="69">BW56/(1+$B$5)^(YEARFRAC($P$24,$P56))</f>
        <v>0.89888350385964322</v>
      </c>
      <c r="BY56" s="12"/>
    </row>
    <row r="57" spans="1:77" x14ac:dyDescent="0.25">
      <c r="A57" s="261">
        <f t="shared" ref="A57:A79" si="70">DATE(YEAR(A56),MONTH(A56)+VLOOKUP($D$15,$P$1:$R$4,3,0),DAY(A56))</f>
        <v>49994</v>
      </c>
      <c r="B57" s="295"/>
      <c r="C57" s="295"/>
      <c r="D57" s="295"/>
      <c r="E57" s="295"/>
      <c r="F57" s="295">
        <v>5.8500000000000003E-2</v>
      </c>
      <c r="G57" s="295">
        <v>4.8500000000000001E-2</v>
      </c>
      <c r="H57" s="295">
        <v>6.9500000000000006E-2</v>
      </c>
      <c r="I57" s="295">
        <v>6.5500000000000003E-2</v>
      </c>
      <c r="J57" s="295">
        <v>5.2499999999999998E-2</v>
      </c>
      <c r="K57" s="295">
        <v>4.7399999999999998E-2</v>
      </c>
      <c r="L57" s="295">
        <v>6.3500000000000001E-2</v>
      </c>
      <c r="M57" s="296">
        <v>5.3499999999999999E-2</v>
      </c>
      <c r="N57" s="202"/>
      <c r="O57" s="238">
        <f t="shared" si="38"/>
        <v>2036</v>
      </c>
      <c r="P57" s="261">
        <f t="shared" ref="P57:P79" si="71">+DATE(YEAR(P56),MONTH(P56)+VLOOKUP(D$15,$P$1:$R$4,3,0),DAY(P56))</f>
        <v>49994</v>
      </c>
      <c r="Q57" s="246"/>
      <c r="R57" s="237"/>
      <c r="S57" s="237"/>
      <c r="T57" s="237"/>
      <c r="U57" s="236"/>
      <c r="V57" s="246"/>
      <c r="W57" s="237"/>
      <c r="X57" s="237"/>
      <c r="Y57" s="237"/>
      <c r="Z57" s="236"/>
      <c r="AA57" s="246"/>
      <c r="AB57" s="237"/>
      <c r="AC57" s="237"/>
      <c r="AD57" s="237"/>
      <c r="AE57" s="236"/>
      <c r="AF57" s="246"/>
      <c r="AG57" s="237"/>
      <c r="AH57" s="237"/>
      <c r="AI57" s="237"/>
      <c r="AJ57" s="236"/>
      <c r="AK57" s="237">
        <f t="shared" si="60"/>
        <v>101.11739034374997</v>
      </c>
      <c r="AL57" s="237">
        <f>+IF($P57&gt;F$8,"FIN",(AK57-SUM($AM$24:AM56))*VLOOKUP($P57,$A:$O,6,0)/VLOOKUP(F$15,$P$1:$R$4,2,0))</f>
        <v>0.24647363896289023</v>
      </c>
      <c r="AM57" s="237">
        <f t="shared" si="17"/>
        <v>8.4264491953124985</v>
      </c>
      <c r="AN57" s="237">
        <f t="shared" si="18"/>
        <v>8.6729228342753881</v>
      </c>
      <c r="AO57" s="236">
        <f t="shared" si="19"/>
        <v>1.7996422365153297</v>
      </c>
      <c r="AP57" s="237">
        <f t="shared" si="61"/>
        <v>99.867952529296886</v>
      </c>
      <c r="AQ57" s="237">
        <f>+IF($P57&gt;G$8,"FIN",(AP57-SUM(AR$24:AR56))*VLOOKUP($P57,$A:$O,7,0)/VLOOKUP(G$15,$P$1:$R$4,2,0))</f>
        <v>0.2018164874029541</v>
      </c>
      <c r="AR57" s="237">
        <f t="shared" si="20"/>
        <v>8.3223293774414078</v>
      </c>
      <c r="AS57" s="237">
        <f t="shared" si="48"/>
        <v>8.5241458648443622</v>
      </c>
      <c r="AT57" s="236">
        <f t="shared" si="21"/>
        <v>1.7687708309782373</v>
      </c>
      <c r="AU57" s="237">
        <f t="shared" si="62"/>
        <v>102.13877812499999</v>
      </c>
      <c r="AV57" s="237">
        <f>+IF($P57&gt;H$8,"FIN",(AU57-SUM(AW$24:AW56))*VLOOKUP($P57,$A:$O,8,0)/VLOOKUP(H$15,$P$1:$R$4,2,0))</f>
        <v>1.1293298990411929</v>
      </c>
      <c r="AW57" s="237">
        <f t="shared" si="22"/>
        <v>4.642671732954545</v>
      </c>
      <c r="AX57" s="237">
        <f t="shared" si="23"/>
        <v>5.7720016319957379</v>
      </c>
      <c r="AY57" s="236">
        <f t="shared" si="24"/>
        <v>1.1976974919139596</v>
      </c>
      <c r="AZ57" s="237">
        <f t="shared" si="63"/>
        <v>101.63376562499998</v>
      </c>
      <c r="BA57" s="237">
        <f>+IF($P57&gt;I$8,"FIN",(AZ57-SUM(BB$24:BB56))*VLOOKUP($P57,$A:$O,9,0)/VLOOKUP(I$15,$P$1:$R$4,2,0))</f>
        <v>1.0590700349786926</v>
      </c>
      <c r="BB57" s="237">
        <f t="shared" si="25"/>
        <v>4.6197166193181811</v>
      </c>
      <c r="BC57" s="237">
        <f t="shared" si="51"/>
        <v>5.6787866542968732</v>
      </c>
      <c r="BD57" s="236">
        <f t="shared" si="26"/>
        <v>1.1783552685195868</v>
      </c>
      <c r="BE57" s="237">
        <f t="shared" si="64"/>
        <v>102.13877812499999</v>
      </c>
      <c r="BF57" s="237">
        <f>+IF($P57&gt;J$8,"FIN",(BE57-SUM(BG$24:BG56))*VLOOKUP($P57,$A:$O,10,0)/VLOOKUP(J$15,$P$1:$R$4,2,0))</f>
        <v>1.4363265673828121</v>
      </c>
      <c r="BG57" s="237">
        <f t="shared" si="27"/>
        <v>3.6478135044642852</v>
      </c>
      <c r="BH57" s="237">
        <f t="shared" si="28"/>
        <v>5.0841400718470968</v>
      </c>
      <c r="BI57" s="236">
        <f t="shared" si="29"/>
        <v>1.0549653657123261</v>
      </c>
      <c r="BJ57" s="237">
        <f t="shared" si="65"/>
        <v>101.63376562499998</v>
      </c>
      <c r="BK57" s="237">
        <f>+IF($P57&gt;K$8,"FIN",(BJ57-SUM(BL$24:BL56))*VLOOKUP($P57,$A:$O,11,0)/VLOOKUP(K$15,$P$1:$R$4,2,0))</f>
        <v>1.2903858457031248</v>
      </c>
      <c r="BL57" s="237">
        <f t="shared" si="30"/>
        <v>3.6297773437499994</v>
      </c>
      <c r="BM57" s="237">
        <f t="shared" si="54"/>
        <v>4.9201631894531239</v>
      </c>
      <c r="BN57" s="236">
        <f t="shared" si="31"/>
        <v>1.0209399593980826</v>
      </c>
      <c r="BO57" s="237">
        <f t="shared" si="66"/>
        <v>101.11739034374997</v>
      </c>
      <c r="BP57" s="237">
        <f>+IF($P57&gt;L$8,"FIN",(BO57-SUM(BQ$24:BQ56))*VLOOKUP($P57,$A:$O,12,0)/VLOOKUP(L$15,$P$1:$R$4,2,0))</f>
        <v>1.8460243574630855</v>
      </c>
      <c r="BQ57" s="237">
        <f t="shared" si="32"/>
        <v>2.5279347585937493</v>
      </c>
      <c r="BR57" s="237">
        <f t="shared" si="56"/>
        <v>4.3739591160568345</v>
      </c>
      <c r="BS57" s="236">
        <f t="shared" si="68"/>
        <v>0.90760193725450056</v>
      </c>
      <c r="BT57" s="237">
        <f t="shared" si="67"/>
        <v>100.61742796874999</v>
      </c>
      <c r="BU57" s="237">
        <f>+IF($P57&gt;M$8,"FIN",(BT57-SUM(BV$24:BV56))*VLOOKUP($P57,$A:$O,13,0)/VLOOKUP(M$15,$P$1:$R$4,2,0))</f>
        <v>1.5476218139443361</v>
      </c>
      <c r="BV57" s="237">
        <f t="shared" si="35"/>
        <v>2.5154356992187497</v>
      </c>
      <c r="BW57" s="237">
        <f t="shared" si="58"/>
        <v>4.0630575131630859</v>
      </c>
      <c r="BX57" s="236">
        <f t="shared" si="69"/>
        <v>0.84308946935190188</v>
      </c>
      <c r="BY57" s="12"/>
    </row>
    <row r="58" spans="1:77" x14ac:dyDescent="0.25">
      <c r="A58" s="261">
        <f t="shared" si="70"/>
        <v>50175</v>
      </c>
      <c r="B58" s="295"/>
      <c r="C58" s="295"/>
      <c r="D58" s="295"/>
      <c r="E58" s="295"/>
      <c r="F58" s="295"/>
      <c r="G58" s="295"/>
      <c r="H58" s="295">
        <v>6.9500000000000006E-2</v>
      </c>
      <c r="I58" s="295">
        <v>6.5500000000000003E-2</v>
      </c>
      <c r="J58" s="295">
        <v>5.2499999999999998E-2</v>
      </c>
      <c r="K58" s="295">
        <v>4.7399999999999998E-2</v>
      </c>
      <c r="L58" s="295">
        <v>6.3500000000000001E-2</v>
      </c>
      <c r="M58" s="296">
        <v>5.3499999999999999E-2</v>
      </c>
      <c r="N58" s="202"/>
      <c r="O58" s="238">
        <f t="shared" si="38"/>
        <v>2037</v>
      </c>
      <c r="P58" s="261">
        <f t="shared" si="71"/>
        <v>50175</v>
      </c>
      <c r="Q58" s="246"/>
      <c r="R58" s="237"/>
      <c r="S58" s="237"/>
      <c r="T58" s="237"/>
      <c r="U58" s="236"/>
      <c r="V58" s="246"/>
      <c r="W58" s="237"/>
      <c r="X58" s="237"/>
      <c r="Y58" s="237"/>
      <c r="Z58" s="236"/>
      <c r="AA58" s="246"/>
      <c r="AB58" s="237"/>
      <c r="AC58" s="237"/>
      <c r="AD58" s="237"/>
      <c r="AE58" s="236"/>
      <c r="AF58" s="246"/>
      <c r="AG58" s="237"/>
      <c r="AH58" s="237"/>
      <c r="AI58" s="237"/>
      <c r="AJ58" s="236"/>
      <c r="AK58" s="246"/>
      <c r="AL58" s="237"/>
      <c r="AM58" s="237"/>
      <c r="AN58" s="237"/>
      <c r="AO58" s="236"/>
      <c r="AP58" s="246"/>
      <c r="AQ58" s="237"/>
      <c r="AR58" s="237"/>
      <c r="AS58" s="237"/>
      <c r="AT58" s="236"/>
      <c r="AU58" s="237">
        <f t="shared" si="62"/>
        <v>102.13877812499999</v>
      </c>
      <c r="AV58" s="237">
        <f>+IF($P58&gt;H$8,"FIN",(AU58-SUM(AW$24:AW57))*VLOOKUP($P58,$A:$O,8,0)/VLOOKUP(H$15,$P$1:$R$4,2,0))</f>
        <v>0.96799705632102262</v>
      </c>
      <c r="AW58" s="237">
        <f t="shared" si="22"/>
        <v>4.642671732954545</v>
      </c>
      <c r="AX58" s="237">
        <f t="shared" si="23"/>
        <v>5.610668789275568</v>
      </c>
      <c r="AY58" s="236">
        <f t="shared" si="24"/>
        <v>1.1100409089225463</v>
      </c>
      <c r="AZ58" s="237">
        <f t="shared" si="63"/>
        <v>101.63376562499998</v>
      </c>
      <c r="BA58" s="237">
        <f>+IF($P58&gt;I$8,"FIN",(AZ58-SUM(BB$24:BB57))*VLOOKUP($P58,$A:$O,9,0)/VLOOKUP(I$15,$P$1:$R$4,2,0))</f>
        <v>0.90777431569602207</v>
      </c>
      <c r="BB58" s="237">
        <f t="shared" si="25"/>
        <v>4.6197166193181811</v>
      </c>
      <c r="BC58" s="237">
        <f t="shared" si="51"/>
        <v>5.5274909350142032</v>
      </c>
      <c r="BD58" s="236">
        <f t="shared" si="26"/>
        <v>1.0935846138863827</v>
      </c>
      <c r="BE58" s="237">
        <f t="shared" si="64"/>
        <v>102.13877812499999</v>
      </c>
      <c r="BF58" s="237">
        <f>+IF($P58&gt;J$8,"FIN",(BE58-SUM(BG$24:BG57))*VLOOKUP($P58,$A:$O,10,0)/VLOOKUP(J$15,$P$1:$R$4,2,0))</f>
        <v>1.3405714628906245</v>
      </c>
      <c r="BG58" s="237">
        <f t="shared" si="27"/>
        <v>3.6478135044642852</v>
      </c>
      <c r="BH58" s="237">
        <f t="shared" si="28"/>
        <v>4.9883849673549099</v>
      </c>
      <c r="BI58" s="236">
        <f t="shared" si="29"/>
        <v>0.98692537221274301</v>
      </c>
      <c r="BJ58" s="237">
        <f t="shared" si="65"/>
        <v>101.63376562499998</v>
      </c>
      <c r="BK58" s="237">
        <f>+IF($P58&gt;K$8,"FIN",(BJ58-SUM(BL$24:BL57))*VLOOKUP($P58,$A:$O,11,0)/VLOOKUP(K$15,$P$1:$R$4,2,0))</f>
        <v>1.2043601226562497</v>
      </c>
      <c r="BL58" s="237">
        <f t="shared" si="30"/>
        <v>3.6297773437499994</v>
      </c>
      <c r="BM58" s="237">
        <f t="shared" si="54"/>
        <v>4.8341374664062489</v>
      </c>
      <c r="BN58" s="236">
        <f t="shared" si="31"/>
        <v>0.95640832645888196</v>
      </c>
      <c r="BO58" s="237">
        <f t="shared" si="66"/>
        <v>101.11739034374997</v>
      </c>
      <c r="BP58" s="237">
        <f>+IF($P58&gt;L$8,"FIN",(BO58-SUM(BQ$24:BQ57))*VLOOKUP($P58,$A:$O,12,0)/VLOOKUP(L$15,$P$1:$R$4,2,0))</f>
        <v>1.7657624288777338</v>
      </c>
      <c r="BQ58" s="237">
        <f t="shared" si="32"/>
        <v>2.5279347585937493</v>
      </c>
      <c r="BR58" s="237">
        <f t="shared" si="56"/>
        <v>4.2936971874714835</v>
      </c>
      <c r="BS58" s="236">
        <f t="shared" si="68"/>
        <v>0.84948509841273667</v>
      </c>
      <c r="BT58" s="237">
        <f t="shared" si="67"/>
        <v>100.61742796874999</v>
      </c>
      <c r="BU58" s="237">
        <f>+IF($P58&gt;M$8,"FIN",(BT58-SUM(BV$24:BV57))*VLOOKUP($P58,$A:$O,13,0)/VLOOKUP(M$15,$P$1:$R$4,2,0))</f>
        <v>1.4803339089902345</v>
      </c>
      <c r="BV58" s="237">
        <f t="shared" si="35"/>
        <v>2.5154356992187497</v>
      </c>
      <c r="BW58" s="237">
        <f t="shared" si="58"/>
        <v>3.9957696082089842</v>
      </c>
      <c r="BX58" s="236">
        <f t="shared" si="69"/>
        <v>0.79054171513732874</v>
      </c>
      <c r="BY58" s="12"/>
    </row>
    <row r="59" spans="1:77" x14ac:dyDescent="0.25">
      <c r="A59" s="261">
        <f t="shared" si="70"/>
        <v>50359</v>
      </c>
      <c r="B59" s="295"/>
      <c r="C59" s="295"/>
      <c r="D59" s="295"/>
      <c r="E59" s="295"/>
      <c r="F59" s="295"/>
      <c r="G59" s="295"/>
      <c r="H59" s="295">
        <v>6.9500000000000006E-2</v>
      </c>
      <c r="I59" s="295">
        <v>6.5500000000000003E-2</v>
      </c>
      <c r="J59" s="295">
        <v>5.2499999999999998E-2</v>
      </c>
      <c r="K59" s="295">
        <v>4.7399999999999998E-2</v>
      </c>
      <c r="L59" s="295">
        <v>6.3500000000000001E-2</v>
      </c>
      <c r="M59" s="296">
        <v>5.3499999999999999E-2</v>
      </c>
      <c r="N59" s="202"/>
      <c r="O59" s="238">
        <f t="shared" si="38"/>
        <v>2037</v>
      </c>
      <c r="P59" s="261">
        <f t="shared" si="71"/>
        <v>50359</v>
      </c>
      <c r="Q59" s="246"/>
      <c r="R59" s="237"/>
      <c r="S59" s="237"/>
      <c r="T59" s="237"/>
      <c r="U59" s="241"/>
      <c r="V59" s="246"/>
      <c r="W59" s="237"/>
      <c r="X59" s="237"/>
      <c r="Y59" s="237"/>
      <c r="Z59" s="241"/>
      <c r="AA59" s="246"/>
      <c r="AB59" s="237"/>
      <c r="AC59" s="237"/>
      <c r="AD59" s="237"/>
      <c r="AE59" s="241"/>
      <c r="AF59" s="246"/>
      <c r="AG59" s="237"/>
      <c r="AH59" s="237"/>
      <c r="AI59" s="237"/>
      <c r="AJ59" s="241"/>
      <c r="AK59" s="246"/>
      <c r="AL59" s="237"/>
      <c r="AM59" s="237"/>
      <c r="AN59" s="237"/>
      <c r="AO59" s="241"/>
      <c r="AP59" s="246"/>
      <c r="AQ59" s="237"/>
      <c r="AR59" s="237"/>
      <c r="AS59" s="237"/>
      <c r="AT59" s="241"/>
      <c r="AU59" s="237">
        <f t="shared" si="62"/>
        <v>102.13877812499999</v>
      </c>
      <c r="AV59" s="237">
        <f>+IF($P59&gt;H$8,"FIN",(AU59-SUM(AW$24:AW58))*VLOOKUP($P59,$A:$O,8,0)/VLOOKUP(H$15,$P$1:$R$4,2,0))</f>
        <v>0.80666421360085239</v>
      </c>
      <c r="AW59" s="237">
        <f t="shared" si="22"/>
        <v>4.642671732954545</v>
      </c>
      <c r="AX59" s="237">
        <f t="shared" si="23"/>
        <v>5.4493359465553972</v>
      </c>
      <c r="AY59" s="236">
        <f t="shared" si="24"/>
        <v>1.0279490566396796</v>
      </c>
      <c r="AZ59" s="237">
        <f t="shared" si="63"/>
        <v>101.63376562499998</v>
      </c>
      <c r="BA59" s="237">
        <f>+IF($P59&gt;I$8,"FIN",(AZ59-SUM(BB$24:BB58))*VLOOKUP($P59,$A:$O,9,0)/VLOOKUP(I$15,$P$1:$R$4,2,0))</f>
        <v>0.75647859641335158</v>
      </c>
      <c r="BB59" s="237">
        <f t="shared" si="25"/>
        <v>4.6197166193181811</v>
      </c>
      <c r="BC59" s="237">
        <f t="shared" si="51"/>
        <v>5.3761952157315331</v>
      </c>
      <c r="BD59" s="236">
        <f t="shared" si="26"/>
        <v>1.0141519727399702</v>
      </c>
      <c r="BE59" s="237">
        <f t="shared" si="64"/>
        <v>102.13877812499999</v>
      </c>
      <c r="BF59" s="237">
        <f>+IF($P59&gt;J$8,"FIN",(BE59-SUM(BG$24:BG58))*VLOOKUP($P59,$A:$O,10,0)/VLOOKUP(J$15,$P$1:$R$4,2,0))</f>
        <v>1.2448163583984369</v>
      </c>
      <c r="BG59" s="237">
        <f t="shared" si="27"/>
        <v>3.6478135044642852</v>
      </c>
      <c r="BH59" s="237">
        <f t="shared" si="28"/>
        <v>4.8926298628627221</v>
      </c>
      <c r="BI59" s="236">
        <f t="shared" si="29"/>
        <v>0.92293341818942165</v>
      </c>
      <c r="BJ59" s="237">
        <f t="shared" si="65"/>
        <v>101.63376562499998</v>
      </c>
      <c r="BK59" s="237">
        <f>+IF($P59&gt;K$8,"FIN",(BJ59-SUM(BL$24:BL58))*VLOOKUP($P59,$A:$O,11,0)/VLOOKUP(K$15,$P$1:$R$4,2,0))</f>
        <v>1.1183343996093746</v>
      </c>
      <c r="BL59" s="237">
        <f t="shared" si="30"/>
        <v>3.6297773437499994</v>
      </c>
      <c r="BM59" s="237">
        <f t="shared" si="54"/>
        <v>4.7481117433593738</v>
      </c>
      <c r="BN59" s="236">
        <f t="shared" si="31"/>
        <v>0.8956718828266198</v>
      </c>
      <c r="BO59" s="237">
        <f t="shared" si="66"/>
        <v>101.11739034374997</v>
      </c>
      <c r="BP59" s="237">
        <f>+IF($P59&gt;L$8,"FIN",(BO59-SUM(BQ$24:BQ58))*VLOOKUP($P59,$A:$O,12,0)/VLOOKUP(L$15,$P$1:$R$4,2,0))</f>
        <v>1.6855005002923822</v>
      </c>
      <c r="BQ59" s="237">
        <f t="shared" si="32"/>
        <v>2.5279347585937493</v>
      </c>
      <c r="BR59" s="237">
        <f t="shared" si="56"/>
        <v>4.2134352588861317</v>
      </c>
      <c r="BS59" s="236">
        <f t="shared" si="68"/>
        <v>0.79481185268494492</v>
      </c>
      <c r="BT59" s="237">
        <f t="shared" si="67"/>
        <v>100.61742796874999</v>
      </c>
      <c r="BU59" s="237">
        <f>+IF($P59&gt;M$8,"FIN",(BT59-SUM(BV$24:BV58))*VLOOKUP($P59,$A:$O,13,0)/VLOOKUP(M$15,$P$1:$R$4,2,0))</f>
        <v>1.413046004036133</v>
      </c>
      <c r="BV59" s="237">
        <f t="shared" si="35"/>
        <v>2.5154356992187497</v>
      </c>
      <c r="BW59" s="237">
        <f t="shared" si="58"/>
        <v>3.9284817032548824</v>
      </c>
      <c r="BX59" s="236">
        <f t="shared" si="69"/>
        <v>0.74105892910488513</v>
      </c>
      <c r="BY59" s="12"/>
    </row>
    <row r="60" spans="1:77" x14ac:dyDescent="0.25">
      <c r="A60" s="261">
        <f t="shared" si="70"/>
        <v>50540</v>
      </c>
      <c r="B60" s="295"/>
      <c r="C60" s="295"/>
      <c r="D60" s="295"/>
      <c r="E60" s="295"/>
      <c r="F60" s="295"/>
      <c r="G60" s="295"/>
      <c r="H60" s="295">
        <v>6.9500000000000006E-2</v>
      </c>
      <c r="I60" s="295">
        <v>6.5500000000000003E-2</v>
      </c>
      <c r="J60" s="295">
        <v>5.2499999999999998E-2</v>
      </c>
      <c r="K60" s="295">
        <v>4.7399999999999998E-2</v>
      </c>
      <c r="L60" s="295">
        <v>6.3500000000000001E-2</v>
      </c>
      <c r="M60" s="296">
        <v>5.3499999999999999E-2</v>
      </c>
      <c r="N60" s="202"/>
      <c r="O60" s="238">
        <f t="shared" si="38"/>
        <v>2038</v>
      </c>
      <c r="P60" s="261">
        <f t="shared" si="71"/>
        <v>50540</v>
      </c>
      <c r="Q60" s="246"/>
      <c r="R60" s="237"/>
      <c r="S60" s="237"/>
      <c r="T60" s="237"/>
      <c r="U60" s="241"/>
      <c r="V60" s="246"/>
      <c r="W60" s="237"/>
      <c r="X60" s="237"/>
      <c r="Y60" s="237"/>
      <c r="Z60" s="241"/>
      <c r="AA60" s="246"/>
      <c r="AB60" s="237"/>
      <c r="AC60" s="237"/>
      <c r="AD60" s="237"/>
      <c r="AE60" s="241"/>
      <c r="AF60" s="246"/>
      <c r="AG60" s="237"/>
      <c r="AH60" s="237"/>
      <c r="AI60" s="237"/>
      <c r="AJ60" s="241"/>
      <c r="AK60" s="246"/>
      <c r="AL60" s="237"/>
      <c r="AM60" s="237"/>
      <c r="AN60" s="237"/>
      <c r="AO60" s="241"/>
      <c r="AP60" s="246"/>
      <c r="AQ60" s="237"/>
      <c r="AR60" s="237"/>
      <c r="AS60" s="237"/>
      <c r="AT60" s="241"/>
      <c r="AU60" s="237">
        <f t="shared" si="62"/>
        <v>102.13877812499999</v>
      </c>
      <c r="AV60" s="237">
        <f>+IF($P60&gt;H$8,"FIN",(AU60-SUM(AW$24:AW59))*VLOOKUP($P60,$A:$O,8,0)/VLOOKUP(H$15,$P$1:$R$4,2,0))</f>
        <v>0.64533137088068204</v>
      </c>
      <c r="AW60" s="237">
        <f t="shared" si="22"/>
        <v>4.642671732954545</v>
      </c>
      <c r="AX60" s="237">
        <f t="shared" si="23"/>
        <v>5.2880031038352273</v>
      </c>
      <c r="AY60" s="236">
        <f t="shared" si="24"/>
        <v>0.95109383929196989</v>
      </c>
      <c r="AZ60" s="237">
        <f t="shared" si="63"/>
        <v>101.63376562499998</v>
      </c>
      <c r="BA60" s="237">
        <f>+IF($P60&gt;I$8,"FIN",(AZ60-SUM(BB$24:BB59))*VLOOKUP($P60,$A:$O,9,0)/VLOOKUP(I$15,$P$1:$R$4,2,0))</f>
        <v>0.60518287713068109</v>
      </c>
      <c r="BB60" s="237">
        <f t="shared" si="25"/>
        <v>4.6197166193181811</v>
      </c>
      <c r="BC60" s="237">
        <f t="shared" si="51"/>
        <v>5.2248994964488622</v>
      </c>
      <c r="BD60" s="236">
        <f t="shared" si="26"/>
        <v>0.93974410082855209</v>
      </c>
      <c r="BE60" s="237">
        <f t="shared" si="64"/>
        <v>102.13877812499999</v>
      </c>
      <c r="BF60" s="237">
        <f>+IF($P60&gt;J$8,"FIN",(BE60-SUM(BG$24:BG59))*VLOOKUP($P60,$A:$O,10,0)/VLOOKUP(J$15,$P$1:$R$4,2,0))</f>
        <v>1.1490612539062492</v>
      </c>
      <c r="BG60" s="237">
        <f t="shared" si="27"/>
        <v>3.6478135044642852</v>
      </c>
      <c r="BH60" s="237">
        <f t="shared" si="28"/>
        <v>4.7968747583705342</v>
      </c>
      <c r="BI60" s="236">
        <f t="shared" si="29"/>
        <v>0.86276008938657589</v>
      </c>
      <c r="BJ60" s="237">
        <f t="shared" si="65"/>
        <v>101.63376562499998</v>
      </c>
      <c r="BK60" s="237">
        <f>+IF($P60&gt;K$8,"FIN",(BJ60-SUM(BL$24:BL59))*VLOOKUP($P60,$A:$O,11,0)/VLOOKUP(K$15,$P$1:$R$4,2,0))</f>
        <v>1.0323086765624998</v>
      </c>
      <c r="BL60" s="237">
        <f t="shared" si="30"/>
        <v>3.6297773437499994</v>
      </c>
      <c r="BM60" s="237">
        <f t="shared" si="54"/>
        <v>4.6620860203124987</v>
      </c>
      <c r="BN60" s="236">
        <f t="shared" si="31"/>
        <v>0.83851715006606764</v>
      </c>
      <c r="BO60" s="237">
        <f t="shared" si="66"/>
        <v>101.11739034374997</v>
      </c>
      <c r="BP60" s="237">
        <f>+IF($P60&gt;L$8,"FIN",(BO60-SUM(BQ$24:BQ59))*VLOOKUP($P60,$A:$O,12,0)/VLOOKUP(L$15,$P$1:$R$4,2,0))</f>
        <v>1.6052385717070305</v>
      </c>
      <c r="BQ60" s="237">
        <f t="shared" si="32"/>
        <v>2.5279347585937493</v>
      </c>
      <c r="BR60" s="237">
        <f t="shared" si="56"/>
        <v>4.1331733303007798</v>
      </c>
      <c r="BS60" s="236">
        <f t="shared" si="68"/>
        <v>0.74338755367293285</v>
      </c>
      <c r="BT60" s="237">
        <f t="shared" si="67"/>
        <v>100.61742796874999</v>
      </c>
      <c r="BU60" s="237">
        <f>+IF($P60&gt;M$8,"FIN",(BT60-SUM(BV$24:BV59))*VLOOKUP($P60,$A:$O,13,0)/VLOOKUP(M$15,$P$1:$R$4,2,0))</f>
        <v>1.3457580990820315</v>
      </c>
      <c r="BV60" s="237">
        <f t="shared" si="35"/>
        <v>2.5154356992187497</v>
      </c>
      <c r="BW60" s="237">
        <f t="shared" si="58"/>
        <v>3.8611937983007811</v>
      </c>
      <c r="BX60" s="236">
        <f t="shared" si="69"/>
        <v>0.69446964416733892</v>
      </c>
      <c r="BY60" s="270"/>
    </row>
    <row r="61" spans="1:77" x14ac:dyDescent="0.25">
      <c r="A61" s="261">
        <f t="shared" si="70"/>
        <v>50724</v>
      </c>
      <c r="B61" s="300"/>
      <c r="C61" s="300"/>
      <c r="D61" s="300"/>
      <c r="E61" s="300"/>
      <c r="F61" s="300"/>
      <c r="G61" s="300"/>
      <c r="H61" s="295">
        <v>6.9500000000000006E-2</v>
      </c>
      <c r="I61" s="295">
        <v>6.5500000000000003E-2</v>
      </c>
      <c r="J61" s="295">
        <v>5.2499999999999998E-2</v>
      </c>
      <c r="K61" s="295">
        <v>4.7399999999999998E-2</v>
      </c>
      <c r="L61" s="295">
        <v>6.3500000000000001E-2</v>
      </c>
      <c r="M61" s="296">
        <v>5.3499999999999999E-2</v>
      </c>
      <c r="N61" s="202"/>
      <c r="O61" s="238">
        <f t="shared" si="38"/>
        <v>2038</v>
      </c>
      <c r="P61" s="261">
        <f t="shared" si="71"/>
        <v>50724</v>
      </c>
      <c r="Q61" s="246"/>
      <c r="R61" s="237"/>
      <c r="S61" s="237"/>
      <c r="T61" s="237"/>
      <c r="U61" s="241"/>
      <c r="V61" s="246"/>
      <c r="W61" s="237"/>
      <c r="X61" s="237"/>
      <c r="Y61" s="237"/>
      <c r="Z61" s="241"/>
      <c r="AA61" s="246"/>
      <c r="AB61" s="237"/>
      <c r="AC61" s="237"/>
      <c r="AD61" s="237"/>
      <c r="AE61" s="241"/>
      <c r="AF61" s="246"/>
      <c r="AG61" s="237"/>
      <c r="AH61" s="237"/>
      <c r="AI61" s="237"/>
      <c r="AJ61" s="241"/>
      <c r="AK61" s="246"/>
      <c r="AL61" s="237"/>
      <c r="AM61" s="237"/>
      <c r="AN61" s="237"/>
      <c r="AO61" s="241"/>
      <c r="AP61" s="246"/>
      <c r="AQ61" s="237"/>
      <c r="AR61" s="237"/>
      <c r="AS61" s="237"/>
      <c r="AT61" s="241"/>
      <c r="AU61" s="237">
        <f t="shared" si="62"/>
        <v>102.13877812499999</v>
      </c>
      <c r="AV61" s="237">
        <f>+IF($P61&gt;H$8,"FIN",(AU61-SUM(AW$24:AW60))*VLOOKUP($P61,$A:$O,8,0)/VLOOKUP(H$15,$P$1:$R$4,2,0))</f>
        <v>0.48399852816051181</v>
      </c>
      <c r="AW61" s="237">
        <f t="shared" si="22"/>
        <v>4.642671732954545</v>
      </c>
      <c r="AX61" s="237">
        <f t="shared" si="23"/>
        <v>5.1266702611150565</v>
      </c>
      <c r="AY61" s="236">
        <f t="shared" si="24"/>
        <v>0.87916564685399645</v>
      </c>
      <c r="AZ61" s="237">
        <f t="shared" si="63"/>
        <v>101.63376562499998</v>
      </c>
      <c r="BA61" s="237">
        <f>+IF($P61&gt;I$8,"FIN",(AZ61-SUM(BB$24:BB60))*VLOOKUP($P61,$A:$O,9,0)/VLOOKUP(I$15,$P$1:$R$4,2,0))</f>
        <v>0.45388715784801054</v>
      </c>
      <c r="BB61" s="237">
        <f t="shared" si="25"/>
        <v>4.6197166193181811</v>
      </c>
      <c r="BC61" s="237">
        <f t="shared" si="51"/>
        <v>5.0736037771661913</v>
      </c>
      <c r="BD61" s="236">
        <f t="shared" si="26"/>
        <v>0.87006534835400595</v>
      </c>
      <c r="BE61" s="237">
        <f t="shared" si="64"/>
        <v>102.13877812499999</v>
      </c>
      <c r="BF61" s="237">
        <f>+IF($P61&gt;J$8,"FIN",(BE61-SUM(BG$24:BG60))*VLOOKUP($P61,$A:$O,10,0)/VLOOKUP(J$15,$P$1:$R$4,2,0))</f>
        <v>1.0533061494140616</v>
      </c>
      <c r="BG61" s="237">
        <f t="shared" si="27"/>
        <v>3.6478135044642852</v>
      </c>
      <c r="BH61" s="237">
        <f t="shared" si="28"/>
        <v>4.7011196538783473</v>
      </c>
      <c r="BI61" s="236">
        <f t="shared" si="29"/>
        <v>0.80618855727636507</v>
      </c>
      <c r="BJ61" s="237">
        <f t="shared" si="65"/>
        <v>101.63376562499998</v>
      </c>
      <c r="BK61" s="237">
        <f>+IF($P61&gt;K$8,"FIN",(BJ61-SUM(BL$24:BL60))*VLOOKUP($P61,$A:$O,11,0)/VLOOKUP(K$15,$P$1:$R$4,2,0))</f>
        <v>0.94628295351562475</v>
      </c>
      <c r="BL61" s="237">
        <f t="shared" si="30"/>
        <v>3.6297773437499994</v>
      </c>
      <c r="BM61" s="237">
        <f t="shared" si="54"/>
        <v>4.5760602972656237</v>
      </c>
      <c r="BN61" s="236">
        <f t="shared" si="31"/>
        <v>0.78474229985163724</v>
      </c>
      <c r="BO61" s="237">
        <f t="shared" si="66"/>
        <v>101.11739034374997</v>
      </c>
      <c r="BP61" s="237">
        <f>+IF($P61&gt;L$8,"FIN",(BO61-SUM(BQ$24:BQ60))*VLOOKUP($P61,$A:$O,12,0)/VLOOKUP(L$15,$P$1:$R$4,2,0))</f>
        <v>1.5249766431216791</v>
      </c>
      <c r="BQ61" s="237">
        <f t="shared" si="32"/>
        <v>2.5279347585937493</v>
      </c>
      <c r="BR61" s="237">
        <f t="shared" si="56"/>
        <v>4.0529114017154289</v>
      </c>
      <c r="BS61" s="236">
        <f t="shared" si="68"/>
        <v>0.69502821376229618</v>
      </c>
      <c r="BT61" s="237">
        <f t="shared" si="67"/>
        <v>100.61742796874999</v>
      </c>
      <c r="BU61" s="237">
        <f>+IF($P61&gt;M$8,"FIN",(BT61-SUM(BV$24:BV60))*VLOOKUP($P61,$A:$O,13,0)/VLOOKUP(M$15,$P$1:$R$4,2,0))</f>
        <v>1.2784701941279299</v>
      </c>
      <c r="BV61" s="237">
        <f t="shared" si="35"/>
        <v>2.5154356992187497</v>
      </c>
      <c r="BW61" s="237">
        <f t="shared" si="58"/>
        <v>3.7939058933466798</v>
      </c>
      <c r="BX61" s="236">
        <f t="shared" si="69"/>
        <v>0.65061171461061629</v>
      </c>
      <c r="BY61" s="12"/>
    </row>
    <row r="62" spans="1:77" x14ac:dyDescent="0.25">
      <c r="A62" s="261">
        <f t="shared" si="70"/>
        <v>50905</v>
      </c>
      <c r="B62" s="300"/>
      <c r="C62" s="300"/>
      <c r="D62" s="300"/>
      <c r="E62" s="300"/>
      <c r="F62" s="300"/>
      <c r="G62" s="300"/>
      <c r="H62" s="295">
        <v>6.9500000000000006E-2</v>
      </c>
      <c r="I62" s="295">
        <v>6.5500000000000003E-2</v>
      </c>
      <c r="J62" s="295">
        <v>5.2499999999999998E-2</v>
      </c>
      <c r="K62" s="295">
        <v>4.7399999999999998E-2</v>
      </c>
      <c r="L62" s="295">
        <v>6.3500000000000001E-2</v>
      </c>
      <c r="M62" s="296">
        <v>5.3499999999999999E-2</v>
      </c>
      <c r="N62" s="202"/>
      <c r="O62" s="238">
        <f t="shared" si="38"/>
        <v>2039</v>
      </c>
      <c r="P62" s="261">
        <f t="shared" si="71"/>
        <v>50905</v>
      </c>
      <c r="Q62" s="246"/>
      <c r="R62" s="237"/>
      <c r="S62" s="237"/>
      <c r="T62" s="237"/>
      <c r="U62" s="241"/>
      <c r="V62" s="246"/>
      <c r="W62" s="237"/>
      <c r="X62" s="237"/>
      <c r="Y62" s="237"/>
      <c r="Z62" s="241"/>
      <c r="AA62" s="246"/>
      <c r="AB62" s="237"/>
      <c r="AC62" s="237"/>
      <c r="AD62" s="237"/>
      <c r="AE62" s="241"/>
      <c r="AF62" s="246"/>
      <c r="AG62" s="237"/>
      <c r="AH62" s="237"/>
      <c r="AI62" s="237"/>
      <c r="AJ62" s="241"/>
      <c r="AK62" s="246"/>
      <c r="AL62" s="237"/>
      <c r="AM62" s="237"/>
      <c r="AN62" s="237"/>
      <c r="AO62" s="241"/>
      <c r="AP62" s="246"/>
      <c r="AQ62" s="237"/>
      <c r="AR62" s="237"/>
      <c r="AS62" s="237"/>
      <c r="AT62" s="241"/>
      <c r="AU62" s="237">
        <f t="shared" si="62"/>
        <v>102.13877812499999</v>
      </c>
      <c r="AV62" s="237">
        <f>+IF($P62&gt;H$8,"FIN",(AU62-SUM(AW$24:AW61))*VLOOKUP($P62,$A:$O,8,0)/VLOOKUP(H$15,$P$1:$R$4,2,0))</f>
        <v>0.32266568544034152</v>
      </c>
      <c r="AW62" s="237">
        <f t="shared" si="22"/>
        <v>4.642671732954545</v>
      </c>
      <c r="AX62" s="237">
        <f t="shared" si="23"/>
        <v>4.9653374183948866</v>
      </c>
      <c r="AY62" s="236">
        <f t="shared" si="24"/>
        <v>0.81187234505767547</v>
      </c>
      <c r="AZ62" s="237">
        <f t="shared" si="63"/>
        <v>101.63376562499998</v>
      </c>
      <c r="BA62" s="237">
        <f>+IF($P62&gt;I$8,"FIN",(AZ62-SUM(BB$24:BB61))*VLOOKUP($P62,$A:$O,9,0)/VLOOKUP(I$15,$P$1:$R$4,2,0))</f>
        <v>0.30259143856534004</v>
      </c>
      <c r="BB62" s="237">
        <f t="shared" si="25"/>
        <v>4.6197166193181811</v>
      </c>
      <c r="BC62" s="237">
        <f t="shared" si="51"/>
        <v>4.9223080578835212</v>
      </c>
      <c r="BD62" s="236">
        <f t="shared" si="26"/>
        <v>0.80483670077391045</v>
      </c>
      <c r="BE62" s="237">
        <f t="shared" si="64"/>
        <v>102.13877812499999</v>
      </c>
      <c r="BF62" s="237">
        <f>+IF($P62&gt;J$8,"FIN",(BE62-SUM(BG$24:BG61))*VLOOKUP($P62,$A:$O,10,0)/VLOOKUP(J$15,$P$1:$R$4,2,0))</f>
        <v>0.95755104492187415</v>
      </c>
      <c r="BG62" s="237">
        <f t="shared" si="27"/>
        <v>3.6478135044642852</v>
      </c>
      <c r="BH62" s="237">
        <f t="shared" si="28"/>
        <v>4.6053645493861595</v>
      </c>
      <c r="BI62" s="236">
        <f t="shared" si="29"/>
        <v>0.75301390449398675</v>
      </c>
      <c r="BJ62" s="237">
        <f t="shared" si="65"/>
        <v>101.63376562499998</v>
      </c>
      <c r="BK62" s="237">
        <f>+IF($P62&gt;K$8,"FIN",(BJ62-SUM(BL$24:BL61))*VLOOKUP($P62,$A:$O,11,0)/VLOOKUP(K$15,$P$1:$R$4,2,0))</f>
        <v>0.86025723046874991</v>
      </c>
      <c r="BL62" s="237">
        <f t="shared" si="30"/>
        <v>3.6297773437499994</v>
      </c>
      <c r="BM62" s="237">
        <f t="shared" si="54"/>
        <v>4.4900345742187495</v>
      </c>
      <c r="BN62" s="236">
        <f t="shared" si="31"/>
        <v>0.73415653197228681</v>
      </c>
      <c r="BO62" s="237">
        <f t="shared" si="66"/>
        <v>101.11739034374997</v>
      </c>
      <c r="BP62" s="237">
        <f>+IF($P62&gt;L$8,"FIN",(BO62-SUM(BQ$24:BQ61))*VLOOKUP($P62,$A:$O,12,0)/VLOOKUP(L$15,$P$1:$R$4,2,0))</f>
        <v>1.4447147145363275</v>
      </c>
      <c r="BQ62" s="237">
        <f t="shared" si="32"/>
        <v>2.5279347585937493</v>
      </c>
      <c r="BR62" s="237">
        <f t="shared" si="56"/>
        <v>3.972649473130077</v>
      </c>
      <c r="BS62" s="236">
        <f t="shared" si="68"/>
        <v>0.64955993360968245</v>
      </c>
      <c r="BT62" s="237">
        <f t="shared" si="67"/>
        <v>100.61742796874999</v>
      </c>
      <c r="BU62" s="237">
        <f>+IF($P62&gt;M$8,"FIN",(BT62-SUM(BV$24:BV61))*VLOOKUP($P62,$A:$O,13,0)/VLOOKUP(M$15,$P$1:$R$4,2,0))</f>
        <v>1.2111822891738284</v>
      </c>
      <c r="BV62" s="237">
        <f t="shared" si="35"/>
        <v>2.5154356992187497</v>
      </c>
      <c r="BW62" s="237">
        <f t="shared" si="58"/>
        <v>3.7266179883925781</v>
      </c>
      <c r="BX62" s="236">
        <f t="shared" si="69"/>
        <v>0.60933181986017904</v>
      </c>
      <c r="BY62" s="12"/>
    </row>
    <row r="63" spans="1:77" x14ac:dyDescent="0.25">
      <c r="A63" s="261">
        <f t="shared" si="70"/>
        <v>51089</v>
      </c>
      <c r="B63" s="300"/>
      <c r="C63" s="300"/>
      <c r="D63" s="300"/>
      <c r="E63" s="300"/>
      <c r="F63" s="300"/>
      <c r="G63" s="300"/>
      <c r="H63" s="295">
        <v>6.9500000000000006E-2</v>
      </c>
      <c r="I63" s="295">
        <v>6.5500000000000003E-2</v>
      </c>
      <c r="J63" s="295">
        <v>5.2499999999999998E-2</v>
      </c>
      <c r="K63" s="295">
        <v>4.7399999999999998E-2</v>
      </c>
      <c r="L63" s="295">
        <v>6.3500000000000001E-2</v>
      </c>
      <c r="M63" s="296">
        <v>5.3499999999999999E-2</v>
      </c>
      <c r="N63" s="202"/>
      <c r="O63" s="238">
        <f t="shared" si="38"/>
        <v>2039</v>
      </c>
      <c r="P63" s="261">
        <f t="shared" si="71"/>
        <v>51089</v>
      </c>
      <c r="Q63" s="246"/>
      <c r="R63" s="237"/>
      <c r="S63" s="237"/>
      <c r="T63" s="237"/>
      <c r="U63" s="241"/>
      <c r="V63" s="246"/>
      <c r="W63" s="237"/>
      <c r="X63" s="237"/>
      <c r="Y63" s="237"/>
      <c r="Z63" s="241"/>
      <c r="AA63" s="246"/>
      <c r="AB63" s="237"/>
      <c r="AC63" s="237"/>
      <c r="AD63" s="237"/>
      <c r="AE63" s="241"/>
      <c r="AF63" s="246"/>
      <c r="AG63" s="237"/>
      <c r="AH63" s="237"/>
      <c r="AI63" s="237"/>
      <c r="AJ63" s="241"/>
      <c r="AK63" s="246"/>
      <c r="AL63" s="237"/>
      <c r="AM63" s="237"/>
      <c r="AN63" s="237"/>
      <c r="AO63" s="241"/>
      <c r="AP63" s="246"/>
      <c r="AQ63" s="237"/>
      <c r="AR63" s="237"/>
      <c r="AS63" s="237"/>
      <c r="AT63" s="241"/>
      <c r="AU63" s="237">
        <f t="shared" si="62"/>
        <v>102.13877812499999</v>
      </c>
      <c r="AV63" s="237">
        <f>+IF($P63&gt;H$8,"FIN",(AU63-SUM(AW$24:AW62))*VLOOKUP($P63,$A:$O,8,0)/VLOOKUP(H$15,$P$1:$R$4,2,0))</f>
        <v>0.16133284272017126</v>
      </c>
      <c r="AW63" s="237">
        <f t="shared" si="22"/>
        <v>4.642671732954545</v>
      </c>
      <c r="AX63" s="237">
        <f t="shared" si="23"/>
        <v>4.8040045756747167</v>
      </c>
      <c r="AY63" s="236">
        <f t="shared" si="24"/>
        <v>0.7489383193711675</v>
      </c>
      <c r="AZ63" s="237">
        <f t="shared" si="63"/>
        <v>101.63376562499998</v>
      </c>
      <c r="BA63" s="237">
        <f>+IF($P63&gt;I$8,"FIN",(AZ63-SUM(BB$24:BB62))*VLOOKUP($P63,$A:$O,9,0)/VLOOKUP(I$15,$P$1:$R$4,2,0))</f>
        <v>0.15129571928266958</v>
      </c>
      <c r="BB63" s="237">
        <f t="shared" si="25"/>
        <v>4.6197166193181811</v>
      </c>
      <c r="BC63" s="237">
        <f t="shared" si="51"/>
        <v>4.7710123386008503</v>
      </c>
      <c r="BD63" s="236">
        <f t="shared" si="26"/>
        <v>0.74379487077590334</v>
      </c>
      <c r="BE63" s="237">
        <f t="shared" si="64"/>
        <v>102.13877812499999</v>
      </c>
      <c r="BF63" s="237">
        <f>+IF($P63&gt;J$8,"FIN",(BE63-SUM(BG$24:BG62))*VLOOKUP($P63,$A:$O,10,0)/VLOOKUP(J$15,$P$1:$R$4,2,0))</f>
        <v>0.86179594042968677</v>
      </c>
      <c r="BG63" s="237">
        <f t="shared" si="27"/>
        <v>3.6478135044642852</v>
      </c>
      <c r="BH63" s="237">
        <f t="shared" si="28"/>
        <v>4.5096094448939716</v>
      </c>
      <c r="BI63" s="236">
        <f t="shared" si="29"/>
        <v>0.70304248580048034</v>
      </c>
      <c r="BJ63" s="237">
        <f t="shared" si="65"/>
        <v>101.63376562499998</v>
      </c>
      <c r="BK63" s="237">
        <f>+IF($P63&gt;K$8,"FIN",(BJ63-SUM(BL$24:BL62))*VLOOKUP($P63,$A:$O,11,0)/VLOOKUP(K$15,$P$1:$R$4,2,0))</f>
        <v>0.77423150742187508</v>
      </c>
      <c r="BL63" s="237">
        <f t="shared" si="30"/>
        <v>3.6297773437499994</v>
      </c>
      <c r="BM63" s="237">
        <f t="shared" si="54"/>
        <v>4.4040088511718745</v>
      </c>
      <c r="BN63" s="236">
        <f t="shared" si="31"/>
        <v>0.6865794849975061</v>
      </c>
      <c r="BO63" s="237">
        <f t="shared" si="66"/>
        <v>101.11739034374997</v>
      </c>
      <c r="BP63" s="237">
        <f>+IF($P63&gt;L$8,"FIN",(BO63-SUM(BQ$24:BQ62))*VLOOKUP($P63,$A:$O,12,0)/VLOOKUP(L$15,$P$1:$R$4,2,0))</f>
        <v>1.3644527859509759</v>
      </c>
      <c r="BQ63" s="237">
        <f t="shared" si="32"/>
        <v>2.5279347585937493</v>
      </c>
      <c r="BR63" s="237">
        <f t="shared" si="56"/>
        <v>3.8923875445447251</v>
      </c>
      <c r="BS63" s="236">
        <f t="shared" si="68"/>
        <v>0.60681836164636904</v>
      </c>
      <c r="BT63" s="237">
        <f t="shared" si="67"/>
        <v>100.61742796874999</v>
      </c>
      <c r="BU63" s="237">
        <f>+IF($P63&gt;M$8,"FIN",(BT63-SUM(BV$24:BV62))*VLOOKUP($P63,$A:$O,13,0)/VLOOKUP(M$15,$P$1:$R$4,2,0))</f>
        <v>1.1438943842197269</v>
      </c>
      <c r="BV63" s="237">
        <f t="shared" si="35"/>
        <v>2.5154356992187497</v>
      </c>
      <c r="BW63" s="237">
        <f t="shared" si="58"/>
        <v>3.6593300834384763</v>
      </c>
      <c r="BX63" s="236">
        <f t="shared" si="69"/>
        <v>0.57048499424666987</v>
      </c>
      <c r="BY63" s="12"/>
    </row>
    <row r="64" spans="1:77" x14ac:dyDescent="0.25">
      <c r="A64" s="261">
        <f t="shared" si="70"/>
        <v>51271</v>
      </c>
      <c r="B64" s="300"/>
      <c r="C64" s="300"/>
      <c r="D64" s="300"/>
      <c r="E64" s="300"/>
      <c r="F64" s="300"/>
      <c r="G64" s="300"/>
      <c r="H64" s="295"/>
      <c r="I64" s="295"/>
      <c r="J64" s="295">
        <v>5.2499999999999998E-2</v>
      </c>
      <c r="K64" s="295">
        <v>4.7399999999999998E-2</v>
      </c>
      <c r="L64" s="295">
        <v>6.3500000000000001E-2</v>
      </c>
      <c r="M64" s="296">
        <v>5.3499999999999999E-2</v>
      </c>
      <c r="N64" s="202"/>
      <c r="O64" s="238">
        <f t="shared" si="38"/>
        <v>2040</v>
      </c>
      <c r="P64" s="261">
        <f t="shared" si="71"/>
        <v>51271</v>
      </c>
      <c r="Q64" s="246"/>
      <c r="R64" s="237"/>
      <c r="S64" s="237"/>
      <c r="T64" s="237"/>
      <c r="U64" s="241"/>
      <c r="V64" s="246"/>
      <c r="W64" s="237"/>
      <c r="X64" s="237"/>
      <c r="Y64" s="237"/>
      <c r="Z64" s="241"/>
      <c r="AA64" s="246"/>
      <c r="AB64" s="237"/>
      <c r="AC64" s="237"/>
      <c r="AD64" s="237"/>
      <c r="AE64" s="241"/>
      <c r="AF64" s="246"/>
      <c r="AG64" s="237"/>
      <c r="AH64" s="237"/>
      <c r="AI64" s="237"/>
      <c r="AJ64" s="241"/>
      <c r="AK64" s="246"/>
      <c r="AL64" s="237"/>
      <c r="AM64" s="237"/>
      <c r="AN64" s="237"/>
      <c r="AO64" s="241"/>
      <c r="AP64" s="246"/>
      <c r="AQ64" s="237"/>
      <c r="AR64" s="237"/>
      <c r="AS64" s="237"/>
      <c r="AT64" s="241"/>
      <c r="AU64" s="246"/>
      <c r="AV64" s="237"/>
      <c r="AW64" s="237"/>
      <c r="AX64" s="237"/>
      <c r="AY64" s="236"/>
      <c r="AZ64" s="237"/>
      <c r="BA64" s="237"/>
      <c r="BB64" s="237"/>
      <c r="BC64" s="237"/>
      <c r="BD64" s="236"/>
      <c r="BE64" s="237">
        <f t="shared" si="64"/>
        <v>102.13877812499999</v>
      </c>
      <c r="BF64" s="237">
        <f>+IF($P64&gt;J$8,"FIN",(BE64-SUM(BG$24:BG63))*VLOOKUP($P64,$A:$O,10,0)/VLOOKUP(J$15,$P$1:$R$4,2,0))</f>
        <v>0.76604083593749939</v>
      </c>
      <c r="BG64" s="237">
        <f t="shared" si="27"/>
        <v>3.6478135044642852</v>
      </c>
      <c r="BH64" s="237">
        <f t="shared" si="28"/>
        <v>4.4138543404017847</v>
      </c>
      <c r="BI64" s="236">
        <f t="shared" si="29"/>
        <v>0.65609132272743409</v>
      </c>
      <c r="BJ64" s="237">
        <f t="shared" si="65"/>
        <v>101.63376562499998</v>
      </c>
      <c r="BK64" s="237">
        <f>+IF($P64&gt;K$8,"FIN",(BJ64-SUM(BL$24:BL63))*VLOOKUP($P64,$A:$O,11,0)/VLOOKUP(K$15,$P$1:$R$4,2,0))</f>
        <v>0.68820578437500024</v>
      </c>
      <c r="BL64" s="237">
        <f t="shared" si="30"/>
        <v>3.6297773437499994</v>
      </c>
      <c r="BM64" s="237">
        <f t="shared" si="54"/>
        <v>4.3179831281249994</v>
      </c>
      <c r="BN64" s="236">
        <f t="shared" si="31"/>
        <v>0.64184067791153987</v>
      </c>
      <c r="BO64" s="237">
        <f t="shared" si="66"/>
        <v>101.11739034374997</v>
      </c>
      <c r="BP64" s="237">
        <f>+IF($P64&gt;L$8,"FIN",(BO64-SUM(BQ$24:BQ63))*VLOOKUP($P64,$A:$O,12,0)/VLOOKUP(L$15,$P$1:$R$4,2,0))</f>
        <v>1.2841908573656242</v>
      </c>
      <c r="BQ64" s="237">
        <f t="shared" si="32"/>
        <v>2.5279347585937493</v>
      </c>
      <c r="BR64" s="237">
        <f t="shared" si="56"/>
        <v>3.8121256159593733</v>
      </c>
      <c r="BS64" s="236">
        <f t="shared" si="68"/>
        <v>0.56664818203997391</v>
      </c>
      <c r="BT64" s="237">
        <f t="shared" si="67"/>
        <v>100.61742796874999</v>
      </c>
      <c r="BU64" s="237">
        <f>+IF($P64&gt;M$8,"FIN",(BT64-SUM(BV$24:BV63))*VLOOKUP($P64,$A:$O,13,0)/VLOOKUP(M$15,$P$1:$R$4,2,0))</f>
        <v>1.0766064792656254</v>
      </c>
      <c r="BV64" s="237">
        <f t="shared" si="35"/>
        <v>2.5154356992187497</v>
      </c>
      <c r="BW64" s="237">
        <f t="shared" si="58"/>
        <v>3.592042178484375</v>
      </c>
      <c r="BX64" s="236">
        <f t="shared" si="69"/>
        <v>0.53393418142566551</v>
      </c>
      <c r="BY64" s="12"/>
    </row>
    <row r="65" spans="1:77" x14ac:dyDescent="0.25">
      <c r="A65" s="261">
        <f t="shared" si="70"/>
        <v>51455</v>
      </c>
      <c r="B65" s="300"/>
      <c r="C65" s="300"/>
      <c r="D65" s="300"/>
      <c r="E65" s="300"/>
      <c r="F65" s="300"/>
      <c r="G65" s="300"/>
      <c r="H65" s="300"/>
      <c r="I65" s="295"/>
      <c r="J65" s="295">
        <v>5.2499999999999998E-2</v>
      </c>
      <c r="K65" s="295">
        <v>4.7399999999999998E-2</v>
      </c>
      <c r="L65" s="295">
        <v>6.3500000000000001E-2</v>
      </c>
      <c r="M65" s="296">
        <v>5.3499999999999999E-2</v>
      </c>
      <c r="N65" s="202"/>
      <c r="O65" s="238">
        <f t="shared" si="38"/>
        <v>2040</v>
      </c>
      <c r="P65" s="261">
        <f t="shared" si="71"/>
        <v>51455</v>
      </c>
      <c r="Q65" s="246"/>
      <c r="R65" s="237"/>
      <c r="S65" s="237"/>
      <c r="T65" s="237"/>
      <c r="U65" s="241"/>
      <c r="V65" s="246"/>
      <c r="W65" s="237"/>
      <c r="X65" s="237"/>
      <c r="Y65" s="237"/>
      <c r="Z65" s="241"/>
      <c r="AA65" s="246"/>
      <c r="AB65" s="237"/>
      <c r="AC65" s="237"/>
      <c r="AD65" s="237"/>
      <c r="AE65" s="241"/>
      <c r="AF65" s="246"/>
      <c r="AG65" s="237"/>
      <c r="AH65" s="237"/>
      <c r="AI65" s="237"/>
      <c r="AJ65" s="241"/>
      <c r="AK65" s="246"/>
      <c r="AL65" s="237"/>
      <c r="AM65" s="237"/>
      <c r="AN65" s="237"/>
      <c r="AO65" s="241"/>
      <c r="AP65" s="246"/>
      <c r="AQ65" s="237"/>
      <c r="AR65" s="237"/>
      <c r="AS65" s="237"/>
      <c r="AT65" s="241"/>
      <c r="AU65" s="246"/>
      <c r="AV65" s="237"/>
      <c r="AW65" s="237"/>
      <c r="AX65" s="237"/>
      <c r="AY65" s="241"/>
      <c r="AZ65" s="246"/>
      <c r="BA65" s="237"/>
      <c r="BB65" s="237"/>
      <c r="BC65" s="237"/>
      <c r="BD65" s="241"/>
      <c r="BE65" s="237">
        <f t="shared" si="64"/>
        <v>102.13877812499999</v>
      </c>
      <c r="BF65" s="237">
        <f>+IF($P65&gt;J$8,"FIN",(BE65-SUM(BG$24:BG64))*VLOOKUP($P65,$A:$O,10,0)/VLOOKUP(J$15,$P$1:$R$4,2,0))</f>
        <v>0.67028573144531201</v>
      </c>
      <c r="BG65" s="237">
        <f t="shared" si="27"/>
        <v>3.6478135044642852</v>
      </c>
      <c r="BH65" s="237">
        <f t="shared" si="28"/>
        <v>4.3180992359095969</v>
      </c>
      <c r="BI65" s="236">
        <f t="shared" si="29"/>
        <v>0.61198753015263807</v>
      </c>
      <c r="BJ65" s="237">
        <f t="shared" si="65"/>
        <v>101.63376562499998</v>
      </c>
      <c r="BK65" s="237">
        <f>+IF($P65&gt;K$8,"FIN",(BJ65-SUM(BL$24:BL64))*VLOOKUP($P65,$A:$O,11,0)/VLOOKUP(K$15,$P$1:$R$4,2,0))</f>
        <v>0.6021800613281254</v>
      </c>
      <c r="BL65" s="237">
        <f t="shared" si="30"/>
        <v>3.6297773437499994</v>
      </c>
      <c r="BM65" s="237">
        <f t="shared" si="54"/>
        <v>4.2319574050781252</v>
      </c>
      <c r="BN65" s="236">
        <f t="shared" si="31"/>
        <v>0.59977898110981509</v>
      </c>
      <c r="BO65" s="237">
        <f t="shared" si="66"/>
        <v>101.11739034374997</v>
      </c>
      <c r="BP65" s="237">
        <f>+IF($P65&gt;L$8,"FIN",(BO65-SUM(BQ$24:BQ64))*VLOOKUP($P65,$A:$O,12,0)/VLOOKUP(L$15,$P$1:$R$4,2,0))</f>
        <v>1.2039289287802726</v>
      </c>
      <c r="BQ65" s="237">
        <f t="shared" si="32"/>
        <v>2.5279347585937493</v>
      </c>
      <c r="BR65" s="237">
        <f t="shared" si="56"/>
        <v>3.7318636873740219</v>
      </c>
      <c r="BS65" s="236">
        <f t="shared" si="68"/>
        <v>0.52890262963612888</v>
      </c>
      <c r="BT65" s="237">
        <f t="shared" si="67"/>
        <v>100.61742796874999</v>
      </c>
      <c r="BU65" s="237">
        <f>+IF($P65&gt;M$8,"FIN",(BT65-SUM(BV$24:BV64))*VLOOKUP($P65,$A:$O,13,0)/VLOOKUP(M$15,$P$1:$R$4,2,0))</f>
        <v>1.0093185743115238</v>
      </c>
      <c r="BV65" s="237">
        <f t="shared" si="35"/>
        <v>2.5154356992187497</v>
      </c>
      <c r="BW65" s="237">
        <f t="shared" si="58"/>
        <v>3.5247542735302737</v>
      </c>
      <c r="BX65" s="236">
        <f t="shared" si="69"/>
        <v>0.49954981217525435</v>
      </c>
      <c r="BY65" s="12"/>
    </row>
    <row r="66" spans="1:77" x14ac:dyDescent="0.25">
      <c r="A66" s="261">
        <f t="shared" si="70"/>
        <v>51636</v>
      </c>
      <c r="B66" s="300"/>
      <c r="C66" s="300"/>
      <c r="D66" s="300"/>
      <c r="E66" s="300"/>
      <c r="F66" s="300"/>
      <c r="G66" s="300"/>
      <c r="H66" s="300"/>
      <c r="I66" s="295"/>
      <c r="J66" s="295">
        <v>5.2499999999999998E-2</v>
      </c>
      <c r="K66" s="295">
        <v>4.7399999999999998E-2</v>
      </c>
      <c r="L66" s="295">
        <v>6.3500000000000001E-2</v>
      </c>
      <c r="M66" s="296">
        <v>5.3499999999999999E-2</v>
      </c>
      <c r="N66" s="202"/>
      <c r="O66" s="238">
        <f t="shared" si="38"/>
        <v>2041</v>
      </c>
      <c r="P66" s="261">
        <f t="shared" si="71"/>
        <v>51636</v>
      </c>
      <c r="Q66" s="246"/>
      <c r="R66" s="237"/>
      <c r="S66" s="237"/>
      <c r="T66" s="237"/>
      <c r="U66" s="241"/>
      <c r="V66" s="246"/>
      <c r="W66" s="237"/>
      <c r="X66" s="237"/>
      <c r="Y66" s="237"/>
      <c r="Z66" s="241"/>
      <c r="AA66" s="246"/>
      <c r="AB66" s="237"/>
      <c r="AC66" s="237"/>
      <c r="AD66" s="237"/>
      <c r="AE66" s="241"/>
      <c r="AF66" s="246"/>
      <c r="AG66" s="237"/>
      <c r="AH66" s="237"/>
      <c r="AI66" s="237"/>
      <c r="AJ66" s="241"/>
      <c r="AK66" s="246"/>
      <c r="AL66" s="237"/>
      <c r="AM66" s="237"/>
      <c r="AN66" s="237"/>
      <c r="AO66" s="241"/>
      <c r="AP66" s="246"/>
      <c r="AQ66" s="237"/>
      <c r="AR66" s="237"/>
      <c r="AS66" s="237"/>
      <c r="AT66" s="241"/>
      <c r="AU66" s="246"/>
      <c r="AV66" s="237"/>
      <c r="AW66" s="237"/>
      <c r="AX66" s="237"/>
      <c r="AY66" s="241"/>
      <c r="AZ66" s="246"/>
      <c r="BA66" s="237"/>
      <c r="BB66" s="237"/>
      <c r="BC66" s="237"/>
      <c r="BD66" s="241"/>
      <c r="BE66" s="237">
        <f t="shared" si="64"/>
        <v>102.13877812499999</v>
      </c>
      <c r="BF66" s="237">
        <f>+IF($P66&gt;J$8,"FIN",(BE66-SUM(BG$24:BG65))*VLOOKUP($P66,$A:$O,10,0)/VLOOKUP(J$15,$P$1:$R$4,2,0))</f>
        <v>0.57453062695312462</v>
      </c>
      <c r="BG66" s="237">
        <f t="shared" si="27"/>
        <v>3.6478135044642852</v>
      </c>
      <c r="BH66" s="237">
        <f t="shared" si="28"/>
        <v>4.2223441314174099</v>
      </c>
      <c r="BI66" s="236">
        <f t="shared" si="29"/>
        <v>0.57056777314575879</v>
      </c>
      <c r="BJ66" s="237">
        <f t="shared" si="65"/>
        <v>101.63376562499998</v>
      </c>
      <c r="BK66" s="237">
        <f>+IF($P66&gt;K$8,"FIN",(BJ66-SUM(BL$24:BL65))*VLOOKUP($P66,$A:$O,11,0)/VLOOKUP(K$15,$P$1:$R$4,2,0))</f>
        <v>0.51615433828125057</v>
      </c>
      <c r="BL66" s="237">
        <f t="shared" si="30"/>
        <v>3.6297773437499994</v>
      </c>
      <c r="BM66" s="237">
        <f t="shared" si="54"/>
        <v>4.1459316820312502</v>
      </c>
      <c r="BN66" s="236">
        <f t="shared" si="31"/>
        <v>0.56024211523396783</v>
      </c>
      <c r="BO66" s="237">
        <f t="shared" si="66"/>
        <v>101.11739034374997</v>
      </c>
      <c r="BP66" s="237">
        <f>+IF($P66&gt;L$8,"FIN",(BO66-SUM(BQ$24:BQ65))*VLOOKUP($P66,$A:$O,12,0)/VLOOKUP(L$15,$P$1:$R$4,2,0))</f>
        <v>1.1236670001949212</v>
      </c>
      <c r="BQ66" s="237">
        <f t="shared" si="32"/>
        <v>2.5279347585937493</v>
      </c>
      <c r="BR66" s="237">
        <f t="shared" si="56"/>
        <v>3.6516017587886704</v>
      </c>
      <c r="BS66" s="236">
        <f t="shared" si="68"/>
        <v>0.49344303047790111</v>
      </c>
      <c r="BT66" s="237">
        <f t="shared" si="67"/>
        <v>100.61742796874999</v>
      </c>
      <c r="BU66" s="237">
        <f>+IF($P66&gt;M$8,"FIN",(BT66-SUM(BV$24:BV65))*VLOOKUP($P66,$A:$O,13,0)/VLOOKUP(M$15,$P$1:$R$4,2,0))</f>
        <v>0.94203066935742219</v>
      </c>
      <c r="BV66" s="237">
        <f t="shared" si="35"/>
        <v>2.5154356992187497</v>
      </c>
      <c r="BW66" s="237">
        <f t="shared" si="58"/>
        <v>3.457466368576172</v>
      </c>
      <c r="BX66" s="236">
        <f t="shared" si="69"/>
        <v>0.46720940436056602</v>
      </c>
      <c r="BY66" s="12"/>
    </row>
    <row r="67" spans="1:77" x14ac:dyDescent="0.25">
      <c r="A67" s="261">
        <f t="shared" si="70"/>
        <v>51820</v>
      </c>
      <c r="B67" s="300"/>
      <c r="C67" s="300"/>
      <c r="D67" s="300"/>
      <c r="E67" s="300"/>
      <c r="F67" s="300"/>
      <c r="G67" s="300"/>
      <c r="H67" s="300"/>
      <c r="I67" s="295"/>
      <c r="J67" s="295">
        <v>5.2499999999999998E-2</v>
      </c>
      <c r="K67" s="295">
        <v>4.7399999999999998E-2</v>
      </c>
      <c r="L67" s="295">
        <v>6.3500000000000001E-2</v>
      </c>
      <c r="M67" s="296">
        <v>5.3499999999999999E-2</v>
      </c>
      <c r="N67" s="202"/>
      <c r="O67" s="238">
        <f t="shared" si="38"/>
        <v>2041</v>
      </c>
      <c r="P67" s="261">
        <f t="shared" si="71"/>
        <v>51820</v>
      </c>
      <c r="Q67" s="246"/>
      <c r="R67" s="237"/>
      <c r="S67" s="237"/>
      <c r="T67" s="237"/>
      <c r="U67" s="241"/>
      <c r="V67" s="246"/>
      <c r="W67" s="237"/>
      <c r="X67" s="237"/>
      <c r="Y67" s="237"/>
      <c r="Z67" s="241"/>
      <c r="AA67" s="246"/>
      <c r="AB67" s="237"/>
      <c r="AC67" s="237"/>
      <c r="AD67" s="237"/>
      <c r="AE67" s="241"/>
      <c r="AF67" s="246"/>
      <c r="AG67" s="237"/>
      <c r="AH67" s="237"/>
      <c r="AI67" s="237"/>
      <c r="AJ67" s="241"/>
      <c r="AK67" s="246"/>
      <c r="AL67" s="237"/>
      <c r="AM67" s="237"/>
      <c r="AN67" s="237"/>
      <c r="AO67" s="241"/>
      <c r="AP67" s="246"/>
      <c r="AQ67" s="237"/>
      <c r="AR67" s="237"/>
      <c r="AS67" s="237"/>
      <c r="AT67" s="241"/>
      <c r="AU67" s="246"/>
      <c r="AV67" s="237"/>
      <c r="AW67" s="237"/>
      <c r="AX67" s="237"/>
      <c r="AY67" s="241"/>
      <c r="AZ67" s="246"/>
      <c r="BA67" s="237"/>
      <c r="BB67" s="237"/>
      <c r="BC67" s="237"/>
      <c r="BD67" s="241"/>
      <c r="BE67" s="237">
        <f t="shared" si="64"/>
        <v>102.13877812499999</v>
      </c>
      <c r="BF67" s="237">
        <f>+IF($P67&gt;J$8,"FIN",(BE67-SUM(BG$24:BG66))*VLOOKUP($P67,$A:$O,10,0)/VLOOKUP(J$15,$P$1:$R$4,2,0))</f>
        <v>0.47877552246093724</v>
      </c>
      <c r="BG67" s="237">
        <f t="shared" si="27"/>
        <v>3.6478135044642852</v>
      </c>
      <c r="BH67" s="237">
        <f t="shared" si="28"/>
        <v>4.1265890269252221</v>
      </c>
      <c r="BI67" s="236">
        <f t="shared" si="29"/>
        <v>0.53167775250853166</v>
      </c>
      <c r="BJ67" s="237">
        <f t="shared" si="65"/>
        <v>101.63376562499998</v>
      </c>
      <c r="BK67" s="237">
        <f>+IF($P67&gt;K$8,"FIN",(BJ67-SUM(BL$24:BL66))*VLOOKUP($P67,$A:$O,11,0)/VLOOKUP(K$15,$P$1:$R$4,2,0))</f>
        <v>0.43012861523437579</v>
      </c>
      <c r="BL67" s="237">
        <f t="shared" si="30"/>
        <v>3.6297773437499994</v>
      </c>
      <c r="BM67" s="237">
        <f t="shared" si="54"/>
        <v>4.0599059589843751</v>
      </c>
      <c r="BN67" s="236">
        <f t="shared" si="31"/>
        <v>0.52308617640007182</v>
      </c>
      <c r="BO67" s="237">
        <f t="shared" si="66"/>
        <v>101.11739034374997</v>
      </c>
      <c r="BP67" s="237">
        <f>+IF($P67&gt;L$8,"FIN",(BO67-SUM(BQ$24:BQ66))*VLOOKUP($P67,$A:$O,12,0)/VLOOKUP(L$15,$P$1:$R$4,2,0))</f>
        <v>1.0434050716095697</v>
      </c>
      <c r="BQ67" s="237">
        <f t="shared" si="32"/>
        <v>2.5279347585937493</v>
      </c>
      <c r="BR67" s="237">
        <f t="shared" si="56"/>
        <v>3.571339830203319</v>
      </c>
      <c r="BS67" s="236">
        <f t="shared" si="68"/>
        <v>0.46013836657282176</v>
      </c>
      <c r="BT67" s="237">
        <f t="shared" si="67"/>
        <v>100.61742796874999</v>
      </c>
      <c r="BU67" s="237">
        <f>+IF($P67&gt;M$8,"FIN",(BT67-SUM(BV$24:BV66))*VLOOKUP($P67,$A:$O,13,0)/VLOOKUP(M$15,$P$1:$R$4,2,0))</f>
        <v>0.87474276440332044</v>
      </c>
      <c r="BV67" s="237">
        <f t="shared" si="35"/>
        <v>2.5154356992187497</v>
      </c>
      <c r="BW67" s="237">
        <f t="shared" si="58"/>
        <v>3.3901784636220702</v>
      </c>
      <c r="BX67" s="236">
        <f t="shared" si="69"/>
        <v>0.43679718391643751</v>
      </c>
      <c r="BY67" s="12"/>
    </row>
    <row r="68" spans="1:77" x14ac:dyDescent="0.25">
      <c r="A68" s="261">
        <f t="shared" si="70"/>
        <v>52001</v>
      </c>
      <c r="B68" s="300"/>
      <c r="C68" s="300"/>
      <c r="D68" s="300"/>
      <c r="E68" s="300"/>
      <c r="F68" s="300"/>
      <c r="G68" s="300"/>
      <c r="H68" s="300"/>
      <c r="I68" s="295"/>
      <c r="J68" s="295">
        <v>5.2499999999999998E-2</v>
      </c>
      <c r="K68" s="295">
        <v>4.7399999999999998E-2</v>
      </c>
      <c r="L68" s="295">
        <v>6.3500000000000001E-2</v>
      </c>
      <c r="M68" s="296">
        <v>5.3499999999999999E-2</v>
      </c>
      <c r="N68" s="202"/>
      <c r="O68" s="238">
        <f t="shared" si="38"/>
        <v>2042</v>
      </c>
      <c r="P68" s="261">
        <f t="shared" si="71"/>
        <v>52001</v>
      </c>
      <c r="Q68" s="246"/>
      <c r="R68" s="237"/>
      <c r="S68" s="237"/>
      <c r="T68" s="237"/>
      <c r="U68" s="241"/>
      <c r="V68" s="246"/>
      <c r="W68" s="237"/>
      <c r="X68" s="237"/>
      <c r="Y68" s="237"/>
      <c r="Z68" s="241"/>
      <c r="AA68" s="246"/>
      <c r="AB68" s="237"/>
      <c r="AC68" s="237"/>
      <c r="AD68" s="237"/>
      <c r="AE68" s="241"/>
      <c r="AF68" s="246"/>
      <c r="AG68" s="237"/>
      <c r="AH68" s="237"/>
      <c r="AI68" s="237"/>
      <c r="AJ68" s="241"/>
      <c r="AK68" s="246"/>
      <c r="AL68" s="237"/>
      <c r="AM68" s="237"/>
      <c r="AN68" s="237"/>
      <c r="AO68" s="241"/>
      <c r="AP68" s="246"/>
      <c r="AQ68" s="237"/>
      <c r="AR68" s="237"/>
      <c r="AS68" s="237"/>
      <c r="AT68" s="241"/>
      <c r="AU68" s="246"/>
      <c r="AV68" s="237"/>
      <c r="AW68" s="237"/>
      <c r="AX68" s="237"/>
      <c r="AY68" s="241"/>
      <c r="AZ68" s="246"/>
      <c r="BA68" s="237"/>
      <c r="BB68" s="237"/>
      <c r="BC68" s="237"/>
      <c r="BD68" s="241"/>
      <c r="BE68" s="237">
        <f t="shared" si="64"/>
        <v>102.13877812499999</v>
      </c>
      <c r="BF68" s="237">
        <f>+IF($P68&gt;J$8,"FIN",(BE68-SUM(BG$24:BG67))*VLOOKUP($P68,$A:$O,10,0)/VLOOKUP(J$15,$P$1:$R$4,2,0))</f>
        <v>0.38302041796874986</v>
      </c>
      <c r="BG68" s="237">
        <f t="shared" si="27"/>
        <v>3.6478135044642852</v>
      </c>
      <c r="BH68" s="237">
        <f t="shared" si="28"/>
        <v>4.0308339224330352</v>
      </c>
      <c r="BI68" s="236">
        <f t="shared" si="29"/>
        <v>0.49517171751507039</v>
      </c>
      <c r="BJ68" s="237">
        <f t="shared" si="65"/>
        <v>101.63376562499998</v>
      </c>
      <c r="BK68" s="237">
        <f>+IF($P68&gt;K$8,"FIN",(BJ68-SUM(BL$24:BL67))*VLOOKUP($P68,$A:$O,11,0)/VLOOKUP(K$15,$P$1:$R$4,2,0))</f>
        <v>0.34410289218750095</v>
      </c>
      <c r="BL68" s="237">
        <f t="shared" si="30"/>
        <v>3.6297773437499994</v>
      </c>
      <c r="BM68" s="237">
        <f t="shared" si="54"/>
        <v>3.9738802359375005</v>
      </c>
      <c r="BN68" s="236">
        <f t="shared" si="31"/>
        <v>0.48817518644891672</v>
      </c>
      <c r="BO68" s="237">
        <f t="shared" si="66"/>
        <v>101.11739034374997</v>
      </c>
      <c r="BP68" s="237">
        <f>+IF($P68&gt;L$8,"FIN",(BO68-SUM(BQ$24:BQ67))*VLOOKUP($P68,$A:$O,12,0)/VLOOKUP(L$15,$P$1:$R$4,2,0))</f>
        <v>0.96314314302421844</v>
      </c>
      <c r="BQ68" s="237">
        <f t="shared" si="32"/>
        <v>2.5279347585937493</v>
      </c>
      <c r="BR68" s="237">
        <f t="shared" si="56"/>
        <v>3.4910779016179676</v>
      </c>
      <c r="BS68" s="236">
        <f t="shared" si="68"/>
        <v>0.42886486364579213</v>
      </c>
      <c r="BT68" s="237">
        <f t="shared" si="67"/>
        <v>100.61742796874999</v>
      </c>
      <c r="BU68" s="237">
        <f>+IF($P68&gt;M$8,"FIN",(BT68-SUM(BV$24:BV67))*VLOOKUP($P68,$A:$O,13,0)/VLOOKUP(M$15,$P$1:$R$4,2,0))</f>
        <v>0.80745485944921869</v>
      </c>
      <c r="BV68" s="237">
        <f t="shared" si="35"/>
        <v>2.5154356992187497</v>
      </c>
      <c r="BW68" s="237">
        <f t="shared" si="58"/>
        <v>3.3228905586679685</v>
      </c>
      <c r="BX68" s="236">
        <f t="shared" si="69"/>
        <v>0.40820372575833036</v>
      </c>
      <c r="BY68" s="12"/>
    </row>
    <row r="69" spans="1:77" x14ac:dyDescent="0.25">
      <c r="A69" s="261">
        <f t="shared" si="70"/>
        <v>52185</v>
      </c>
      <c r="B69" s="300"/>
      <c r="C69" s="300"/>
      <c r="D69" s="300"/>
      <c r="E69" s="300"/>
      <c r="F69" s="300"/>
      <c r="G69" s="300"/>
      <c r="H69" s="300"/>
      <c r="I69" s="295"/>
      <c r="J69" s="295">
        <v>5.2499999999999998E-2</v>
      </c>
      <c r="K69" s="295">
        <v>4.7399999999999998E-2</v>
      </c>
      <c r="L69" s="295">
        <v>6.3500000000000001E-2</v>
      </c>
      <c r="M69" s="296">
        <v>5.3499999999999999E-2</v>
      </c>
      <c r="N69" s="202"/>
      <c r="O69" s="238">
        <f t="shared" si="38"/>
        <v>2042</v>
      </c>
      <c r="P69" s="261">
        <f t="shared" si="71"/>
        <v>52185</v>
      </c>
      <c r="Q69" s="246"/>
      <c r="R69" s="237"/>
      <c r="S69" s="237"/>
      <c r="T69" s="237"/>
      <c r="U69" s="241"/>
      <c r="V69" s="246"/>
      <c r="W69" s="237"/>
      <c r="X69" s="237"/>
      <c r="Y69" s="237"/>
      <c r="Z69" s="241"/>
      <c r="AA69" s="246"/>
      <c r="AB69" s="237"/>
      <c r="AC69" s="237"/>
      <c r="AD69" s="237"/>
      <c r="AE69" s="241"/>
      <c r="AF69" s="246"/>
      <c r="AG69" s="237"/>
      <c r="AH69" s="237"/>
      <c r="AI69" s="237"/>
      <c r="AJ69" s="241"/>
      <c r="AK69" s="246"/>
      <c r="AL69" s="237"/>
      <c r="AM69" s="237"/>
      <c r="AN69" s="237"/>
      <c r="AO69" s="241"/>
      <c r="AP69" s="246"/>
      <c r="AQ69" s="237"/>
      <c r="AR69" s="237"/>
      <c r="AS69" s="237"/>
      <c r="AT69" s="241"/>
      <c r="AU69" s="246"/>
      <c r="AV69" s="237"/>
      <c r="AW69" s="237"/>
      <c r="AX69" s="237"/>
      <c r="AY69" s="241"/>
      <c r="AZ69" s="246"/>
      <c r="BA69" s="237"/>
      <c r="BB69" s="237"/>
      <c r="BC69" s="237"/>
      <c r="BD69" s="241"/>
      <c r="BE69" s="237">
        <f t="shared" si="64"/>
        <v>102.13877812499999</v>
      </c>
      <c r="BF69" s="237">
        <f>+IF($P69&gt;J$8,"FIN",(BE69-SUM(BG$24:BG68))*VLOOKUP($P69,$A:$O,10,0)/VLOOKUP(J$15,$P$1:$R$4,2,0))</f>
        <v>0.28726531347656253</v>
      </c>
      <c r="BG69" s="237">
        <f t="shared" si="27"/>
        <v>3.6478135044642852</v>
      </c>
      <c r="BH69" s="237">
        <f t="shared" si="28"/>
        <v>3.9350788179408478</v>
      </c>
      <c r="BI69" s="236">
        <f t="shared" si="29"/>
        <v>0.46091200443481961</v>
      </c>
      <c r="BJ69" s="237">
        <f t="shared" si="65"/>
        <v>101.63376562499998</v>
      </c>
      <c r="BK69" s="237">
        <f>+IF($P69&gt;K$8,"FIN",(BJ69-SUM(BL$24:BL68))*VLOOKUP($P69,$A:$O,11,0)/VLOOKUP(K$15,$P$1:$R$4,2,0))</f>
        <v>0.25807716914062617</v>
      </c>
      <c r="BL69" s="237">
        <f t="shared" si="30"/>
        <v>3.6297773437499994</v>
      </c>
      <c r="BM69" s="237">
        <f t="shared" si="54"/>
        <v>3.8878545128906254</v>
      </c>
      <c r="BN69" s="236">
        <f t="shared" si="31"/>
        <v>0.4553806669176389</v>
      </c>
      <c r="BO69" s="237">
        <f t="shared" si="66"/>
        <v>101.11739034374997</v>
      </c>
      <c r="BP69" s="237">
        <f>+IF($P69&gt;L$8,"FIN",(BO69-SUM(BQ$24:BQ68))*VLOOKUP($P69,$A:$O,12,0)/VLOOKUP(L$15,$P$1:$R$4,2,0))</f>
        <v>0.88288121443886702</v>
      </c>
      <c r="BQ69" s="237">
        <f t="shared" si="32"/>
        <v>2.5279347585937493</v>
      </c>
      <c r="BR69" s="237">
        <f t="shared" si="56"/>
        <v>3.4108159730326162</v>
      </c>
      <c r="BS69" s="236">
        <f t="shared" si="68"/>
        <v>0.39950560068105717</v>
      </c>
      <c r="BT69" s="237">
        <f t="shared" si="67"/>
        <v>100.61742796874999</v>
      </c>
      <c r="BU69" s="237">
        <f>+IF($P69&gt;M$8,"FIN",(BT69-SUM(BV$24:BV68))*VLOOKUP($P69,$A:$O,13,0)/VLOOKUP(M$15,$P$1:$R$4,2,0))</f>
        <v>0.74016695449511705</v>
      </c>
      <c r="BV69" s="237">
        <f t="shared" si="35"/>
        <v>2.5154356992187497</v>
      </c>
      <c r="BW69" s="237">
        <f t="shared" si="58"/>
        <v>3.2556026537138667</v>
      </c>
      <c r="BX69" s="236">
        <f t="shared" si="69"/>
        <v>0.38132561358752753</v>
      </c>
      <c r="BY69" s="12"/>
    </row>
    <row r="70" spans="1:77" x14ac:dyDescent="0.25">
      <c r="A70" s="261">
        <f t="shared" si="70"/>
        <v>52366</v>
      </c>
      <c r="B70" s="300"/>
      <c r="C70" s="300"/>
      <c r="D70" s="300"/>
      <c r="E70" s="300"/>
      <c r="F70" s="300"/>
      <c r="G70" s="300"/>
      <c r="H70" s="300"/>
      <c r="I70" s="295"/>
      <c r="J70" s="295">
        <v>5.2499999999999998E-2</v>
      </c>
      <c r="K70" s="295">
        <v>4.7399999999999998E-2</v>
      </c>
      <c r="L70" s="295">
        <v>6.3500000000000001E-2</v>
      </c>
      <c r="M70" s="296">
        <v>5.3499999999999999E-2</v>
      </c>
      <c r="N70" s="202"/>
      <c r="O70" s="238">
        <f t="shared" si="38"/>
        <v>2043</v>
      </c>
      <c r="P70" s="261">
        <f t="shared" si="71"/>
        <v>52366</v>
      </c>
      <c r="Q70" s="246"/>
      <c r="R70" s="237"/>
      <c r="S70" s="237"/>
      <c r="T70" s="237"/>
      <c r="U70" s="241"/>
      <c r="V70" s="246"/>
      <c r="W70" s="237"/>
      <c r="X70" s="237"/>
      <c r="Y70" s="237"/>
      <c r="Z70" s="241"/>
      <c r="AA70" s="246"/>
      <c r="AB70" s="237"/>
      <c r="AC70" s="237"/>
      <c r="AD70" s="237"/>
      <c r="AE70" s="241"/>
      <c r="AF70" s="246"/>
      <c r="AG70" s="237"/>
      <c r="AH70" s="237"/>
      <c r="AI70" s="237"/>
      <c r="AJ70" s="241"/>
      <c r="AK70" s="246"/>
      <c r="AL70" s="237"/>
      <c r="AM70" s="237"/>
      <c r="AN70" s="237"/>
      <c r="AO70" s="241"/>
      <c r="AP70" s="246"/>
      <c r="AQ70" s="237"/>
      <c r="AR70" s="237"/>
      <c r="AS70" s="237"/>
      <c r="AT70" s="241"/>
      <c r="AU70" s="246"/>
      <c r="AV70" s="237"/>
      <c r="AW70" s="237"/>
      <c r="AX70" s="237"/>
      <c r="AY70" s="241"/>
      <c r="AZ70" s="246"/>
      <c r="BA70" s="237"/>
      <c r="BB70" s="237"/>
      <c r="BC70" s="237"/>
      <c r="BD70" s="241"/>
      <c r="BE70" s="237">
        <f t="shared" si="64"/>
        <v>102.13877812499999</v>
      </c>
      <c r="BF70" s="237">
        <f>+IF($P70&gt;J$8,"FIN",(BE70-SUM(BG$24:BG69))*VLOOKUP($P70,$A:$O,10,0)/VLOOKUP(J$15,$P$1:$R$4,2,0))</f>
        <v>0.19151020898437512</v>
      </c>
      <c r="BG70" s="237">
        <f t="shared" si="27"/>
        <v>3.6478135044642852</v>
      </c>
      <c r="BH70" s="237">
        <f t="shared" si="28"/>
        <v>3.8393237134486604</v>
      </c>
      <c r="BI70" s="236">
        <f t="shared" si="29"/>
        <v>0.42876859949371582</v>
      </c>
      <c r="BJ70" s="237">
        <f t="shared" si="65"/>
        <v>101.63376562499998</v>
      </c>
      <c r="BK70" s="237">
        <f>+IF($P70&gt;K$8,"FIN",(BJ70-SUM(BL$24:BL69))*VLOOKUP($P70,$A:$O,11,0)/VLOOKUP(K$15,$P$1:$R$4,2,0))</f>
        <v>0.17205144609375134</v>
      </c>
      <c r="BL70" s="237">
        <f t="shared" si="30"/>
        <v>3.6297773437499994</v>
      </c>
      <c r="BM70" s="237">
        <f t="shared" si="54"/>
        <v>3.8018287898437508</v>
      </c>
      <c r="BN70" s="236">
        <f t="shared" si="31"/>
        <v>0.42458123549888344</v>
      </c>
      <c r="BO70" s="237">
        <f t="shared" si="66"/>
        <v>101.11739034374997</v>
      </c>
      <c r="BP70" s="237">
        <f>+IF($P70&gt;L$8,"FIN",(BO70-SUM(BQ$24:BQ69))*VLOOKUP($P70,$A:$O,12,0)/VLOOKUP(L$15,$P$1:$R$4,2,0))</f>
        <v>0.80261928585351561</v>
      </c>
      <c r="BQ70" s="237">
        <f t="shared" si="32"/>
        <v>2.5279347585937493</v>
      </c>
      <c r="BR70" s="237">
        <f t="shared" si="56"/>
        <v>3.3305540444472648</v>
      </c>
      <c r="BS70" s="236">
        <f t="shared" si="68"/>
        <v>0.37195014011805089</v>
      </c>
      <c r="BT70" s="237">
        <f t="shared" si="67"/>
        <v>100.61742796874999</v>
      </c>
      <c r="BU70" s="237">
        <f>+IF($P70&gt;M$8,"FIN",(BT70-SUM(BV$24:BV69))*VLOOKUP($P70,$A:$O,13,0)/VLOOKUP(M$15,$P$1:$R$4,2,0))</f>
        <v>0.67287904954101529</v>
      </c>
      <c r="BV70" s="237">
        <f t="shared" si="35"/>
        <v>2.5154356992187497</v>
      </c>
      <c r="BW70" s="237">
        <f t="shared" si="58"/>
        <v>3.1883147487597649</v>
      </c>
      <c r="BX70" s="236">
        <f t="shared" si="69"/>
        <v>0.35606511760971965</v>
      </c>
      <c r="BY70" s="12"/>
    </row>
    <row r="71" spans="1:77" x14ac:dyDescent="0.25">
      <c r="A71" s="261">
        <f t="shared" si="70"/>
        <v>52550</v>
      </c>
      <c r="B71" s="300"/>
      <c r="C71" s="300"/>
      <c r="D71" s="300"/>
      <c r="E71" s="300"/>
      <c r="F71" s="300"/>
      <c r="G71" s="300"/>
      <c r="H71" s="300"/>
      <c r="I71" s="295"/>
      <c r="J71" s="295">
        <v>5.2499999999999998E-2</v>
      </c>
      <c r="K71" s="295">
        <v>4.7399999999999998E-2</v>
      </c>
      <c r="L71" s="295">
        <v>6.3500000000000001E-2</v>
      </c>
      <c r="M71" s="296">
        <v>5.3499999999999999E-2</v>
      </c>
      <c r="N71" s="202"/>
      <c r="O71" s="238">
        <f t="shared" si="38"/>
        <v>2043</v>
      </c>
      <c r="P71" s="261">
        <f t="shared" si="71"/>
        <v>52550</v>
      </c>
      <c r="Q71" s="246"/>
      <c r="R71" s="237"/>
      <c r="S71" s="237"/>
      <c r="T71" s="237"/>
      <c r="U71" s="241"/>
      <c r="V71" s="246"/>
      <c r="W71" s="237"/>
      <c r="X71" s="237"/>
      <c r="Y71" s="237"/>
      <c r="Z71" s="241"/>
      <c r="AA71" s="246"/>
      <c r="AB71" s="237"/>
      <c r="AC71" s="237"/>
      <c r="AD71" s="237"/>
      <c r="AE71" s="241"/>
      <c r="AF71" s="246"/>
      <c r="AG71" s="237"/>
      <c r="AH71" s="237"/>
      <c r="AI71" s="237"/>
      <c r="AJ71" s="241"/>
      <c r="AK71" s="246"/>
      <c r="AL71" s="237"/>
      <c r="AM71" s="237"/>
      <c r="AN71" s="237"/>
      <c r="AO71" s="241"/>
      <c r="AP71" s="246"/>
      <c r="AQ71" s="237"/>
      <c r="AR71" s="237"/>
      <c r="AS71" s="237"/>
      <c r="AT71" s="241"/>
      <c r="AU71" s="246"/>
      <c r="AV71" s="237"/>
      <c r="AW71" s="237"/>
      <c r="AX71" s="237"/>
      <c r="AY71" s="241"/>
      <c r="AZ71" s="246"/>
      <c r="BA71" s="237"/>
      <c r="BB71" s="237"/>
      <c r="BC71" s="237"/>
      <c r="BD71" s="241"/>
      <c r="BE71" s="237">
        <f t="shared" si="64"/>
        <v>102.13877812499999</v>
      </c>
      <c r="BF71" s="237">
        <f>+IF($P71&gt;J$8,"FIN",(BE71-SUM(BG$24:BG70))*VLOOKUP($P71,$A:$O,10,0)/VLOOKUP(J$15,$P$1:$R$4,2,0))</f>
        <v>9.5755104492187756E-2</v>
      </c>
      <c r="BG71" s="237">
        <f t="shared" si="27"/>
        <v>3.6478135044642852</v>
      </c>
      <c r="BH71" s="237">
        <f t="shared" si="28"/>
        <v>3.743568608956473</v>
      </c>
      <c r="BI71" s="236">
        <f t="shared" si="29"/>
        <v>0.398618724998406</v>
      </c>
      <c r="BJ71" s="237">
        <f t="shared" si="65"/>
        <v>101.63376562499998</v>
      </c>
      <c r="BK71" s="237">
        <f>+IF($P71&gt;K$8,"FIN",(BJ71-SUM(BL$24:BL70))*VLOOKUP($P71,$A:$O,11,0)/VLOOKUP(K$15,$P$1:$R$4,2,0))</f>
        <v>8.6025723046876501E-2</v>
      </c>
      <c r="BL71" s="237">
        <f t="shared" si="30"/>
        <v>3.6297773437499994</v>
      </c>
      <c r="BM71" s="237">
        <f t="shared" si="54"/>
        <v>3.7158030667968758</v>
      </c>
      <c r="BN71" s="236">
        <f t="shared" si="31"/>
        <v>0.39566222381713523</v>
      </c>
      <c r="BO71" s="237">
        <f t="shared" si="66"/>
        <v>101.11739034374997</v>
      </c>
      <c r="BP71" s="237">
        <f>+IF($P71&gt;L$8,"FIN",(BO71-SUM(BQ$24:BQ70))*VLOOKUP($P71,$A:$O,12,0)/VLOOKUP(L$15,$P$1:$R$4,2,0))</f>
        <v>0.7223573572681643</v>
      </c>
      <c r="BQ71" s="237">
        <f t="shared" si="32"/>
        <v>2.5279347585937493</v>
      </c>
      <c r="BR71" s="237">
        <f t="shared" si="56"/>
        <v>3.2502921158619138</v>
      </c>
      <c r="BS71" s="236">
        <f t="shared" si="68"/>
        <v>0.34609417762438338</v>
      </c>
      <c r="BT71" s="237">
        <f t="shared" si="67"/>
        <v>100.61742796874999</v>
      </c>
      <c r="BU71" s="237">
        <f>+IF($P71&gt;M$8,"FIN",(BT71-SUM(BV$24:BV70))*VLOOKUP($P71,$A:$O,13,0)/VLOOKUP(M$15,$P$1:$R$4,2,0))</f>
        <v>0.60559114458691354</v>
      </c>
      <c r="BV71" s="237">
        <f t="shared" si="35"/>
        <v>2.5154356992187497</v>
      </c>
      <c r="BW71" s="237">
        <f t="shared" si="58"/>
        <v>3.1210268438056632</v>
      </c>
      <c r="BX71" s="236">
        <f t="shared" si="69"/>
        <v>0.33232988923646523</v>
      </c>
      <c r="BY71" s="12"/>
    </row>
    <row r="72" spans="1:77" x14ac:dyDescent="0.25">
      <c r="A72" s="261">
        <f t="shared" si="70"/>
        <v>52732</v>
      </c>
      <c r="B72" s="300"/>
      <c r="C72" s="300"/>
      <c r="D72" s="300"/>
      <c r="E72" s="300"/>
      <c r="F72" s="300"/>
      <c r="G72" s="300"/>
      <c r="H72" s="300"/>
      <c r="I72" s="295"/>
      <c r="J72" s="300"/>
      <c r="K72" s="300"/>
      <c r="L72" s="295">
        <v>6.3500000000000001E-2</v>
      </c>
      <c r="M72" s="296">
        <v>5.3499999999999999E-2</v>
      </c>
      <c r="N72" s="202"/>
      <c r="O72" s="238">
        <f t="shared" si="38"/>
        <v>2044</v>
      </c>
      <c r="P72" s="261">
        <f t="shared" si="71"/>
        <v>52732</v>
      </c>
      <c r="Q72" s="246"/>
      <c r="R72" s="237"/>
      <c r="S72" s="237"/>
      <c r="T72" s="237"/>
      <c r="U72" s="241"/>
      <c r="V72" s="246"/>
      <c r="W72" s="237"/>
      <c r="X72" s="237"/>
      <c r="Y72" s="237"/>
      <c r="Z72" s="241"/>
      <c r="AA72" s="246"/>
      <c r="AB72" s="237"/>
      <c r="AC72" s="237"/>
      <c r="AD72" s="237"/>
      <c r="AE72" s="241"/>
      <c r="AF72" s="246"/>
      <c r="AG72" s="237"/>
      <c r="AH72" s="237"/>
      <c r="AI72" s="237"/>
      <c r="AJ72" s="241"/>
      <c r="AK72" s="246"/>
      <c r="AL72" s="237"/>
      <c r="AM72" s="237"/>
      <c r="AN72" s="237"/>
      <c r="AO72" s="241"/>
      <c r="AP72" s="246"/>
      <c r="AQ72" s="237"/>
      <c r="AR72" s="237"/>
      <c r="AS72" s="237"/>
      <c r="AT72" s="241"/>
      <c r="AU72" s="246"/>
      <c r="AV72" s="237"/>
      <c r="AW72" s="237"/>
      <c r="AX72" s="237"/>
      <c r="AY72" s="241"/>
      <c r="AZ72" s="246"/>
      <c r="BA72" s="237"/>
      <c r="BB72" s="237"/>
      <c r="BC72" s="237"/>
      <c r="BD72" s="241"/>
      <c r="BE72" s="246"/>
      <c r="BF72" s="237"/>
      <c r="BG72" s="237"/>
      <c r="BH72" s="237"/>
      <c r="BI72" s="236"/>
      <c r="BJ72" s="237"/>
      <c r="BK72" s="237"/>
      <c r="BL72" s="237"/>
      <c r="BM72" s="237"/>
      <c r="BN72" s="236"/>
      <c r="BO72" s="237">
        <f t="shared" si="66"/>
        <v>101.11739034374997</v>
      </c>
      <c r="BP72" s="237">
        <f>+IF($P72&gt;L$8,"FIN",(BO72-SUM(BQ$24:BQ71))*VLOOKUP($P72,$A:$O,12,0)/VLOOKUP(L$15,$P$1:$R$4,2,0))</f>
        <v>0.64209542868281289</v>
      </c>
      <c r="BQ72" s="237">
        <f t="shared" si="32"/>
        <v>2.5279347585937493</v>
      </c>
      <c r="BR72" s="237">
        <f t="shared" si="56"/>
        <v>3.1700301872765619</v>
      </c>
      <c r="BS72" s="236">
        <f t="shared" si="68"/>
        <v>0.32183921042472718</v>
      </c>
      <c r="BT72" s="237">
        <f t="shared" si="67"/>
        <v>100.61742796874999</v>
      </c>
      <c r="BU72" s="237">
        <f>+IF($P72&gt;M$8,"FIN",(BT72-SUM(BV$24:BV71))*VLOOKUP($P72,$A:$O,13,0)/VLOOKUP(M$15,$P$1:$R$4,2,0))</f>
        <v>0.53830323963281179</v>
      </c>
      <c r="BV72" s="237">
        <f t="shared" si="35"/>
        <v>2.5154356992187497</v>
      </c>
      <c r="BW72" s="237">
        <f t="shared" si="58"/>
        <v>3.0537389388515614</v>
      </c>
      <c r="BX72" s="236">
        <f t="shared" si="69"/>
        <v>0.3100326718868206</v>
      </c>
      <c r="BY72" s="12"/>
    </row>
    <row r="73" spans="1:77" x14ac:dyDescent="0.25">
      <c r="A73" s="261">
        <f t="shared" si="70"/>
        <v>52916</v>
      </c>
      <c r="B73" s="300"/>
      <c r="C73" s="300"/>
      <c r="D73" s="300"/>
      <c r="E73" s="300"/>
      <c r="F73" s="300"/>
      <c r="G73" s="300"/>
      <c r="H73" s="300"/>
      <c r="I73" s="295"/>
      <c r="J73" s="300"/>
      <c r="K73" s="300"/>
      <c r="L73" s="295">
        <v>6.3500000000000001E-2</v>
      </c>
      <c r="M73" s="296">
        <v>5.3499999999999999E-2</v>
      </c>
      <c r="N73" s="202"/>
      <c r="O73" s="238">
        <f t="shared" si="38"/>
        <v>2044</v>
      </c>
      <c r="P73" s="261">
        <f t="shared" si="71"/>
        <v>52916</v>
      </c>
      <c r="Q73" s="246"/>
      <c r="R73" s="237"/>
      <c r="S73" s="237"/>
      <c r="T73" s="237"/>
      <c r="U73" s="241"/>
      <c r="V73" s="246"/>
      <c r="W73" s="237"/>
      <c r="X73" s="237"/>
      <c r="Y73" s="237"/>
      <c r="Z73" s="241"/>
      <c r="AA73" s="246"/>
      <c r="AB73" s="237"/>
      <c r="AC73" s="237"/>
      <c r="AD73" s="237"/>
      <c r="AE73" s="241"/>
      <c r="AF73" s="246"/>
      <c r="AG73" s="237"/>
      <c r="AH73" s="237"/>
      <c r="AI73" s="237"/>
      <c r="AJ73" s="241"/>
      <c r="AK73" s="246"/>
      <c r="AL73" s="237"/>
      <c r="AM73" s="237"/>
      <c r="AN73" s="237"/>
      <c r="AO73" s="241"/>
      <c r="AP73" s="246"/>
      <c r="AQ73" s="237"/>
      <c r="AR73" s="237"/>
      <c r="AS73" s="237"/>
      <c r="AT73" s="241"/>
      <c r="AU73" s="246"/>
      <c r="AV73" s="237"/>
      <c r="AW73" s="237"/>
      <c r="AX73" s="237"/>
      <c r="AY73" s="241"/>
      <c r="AZ73" s="246"/>
      <c r="BA73" s="237"/>
      <c r="BB73" s="237"/>
      <c r="BC73" s="237"/>
      <c r="BD73" s="241"/>
      <c r="BE73" s="246"/>
      <c r="BF73" s="237"/>
      <c r="BG73" s="237"/>
      <c r="BH73" s="237"/>
      <c r="BI73" s="241"/>
      <c r="BJ73" s="246"/>
      <c r="BK73" s="237"/>
      <c r="BL73" s="237"/>
      <c r="BM73" s="237"/>
      <c r="BN73" s="241"/>
      <c r="BO73" s="237">
        <f t="shared" si="66"/>
        <v>101.11739034374997</v>
      </c>
      <c r="BP73" s="237">
        <f>+IF($P73&gt;L$8,"FIN",(BO73-SUM(BQ$24:BQ72))*VLOOKUP($P73,$A:$O,12,0)/VLOOKUP(L$15,$P$1:$R$4,2,0))</f>
        <v>0.56183350009746147</v>
      </c>
      <c r="BQ73" s="237">
        <f t="shared" si="32"/>
        <v>2.5279347585937493</v>
      </c>
      <c r="BR73" s="237">
        <f t="shared" si="56"/>
        <v>3.089768258691211</v>
      </c>
      <c r="BS73" s="236">
        <f t="shared" si="68"/>
        <v>0.29909222321701356</v>
      </c>
      <c r="BT73" s="237">
        <f t="shared" si="67"/>
        <v>100.61742796874999</v>
      </c>
      <c r="BU73" s="237">
        <f>+IF($P73&gt;M$8,"FIN",(BT73-SUM(BV$24:BV72))*VLOOKUP($P73,$A:$O,13,0)/VLOOKUP(M$15,$P$1:$R$4,2,0))</f>
        <v>0.47101533467871015</v>
      </c>
      <c r="BV73" s="237">
        <f t="shared" si="35"/>
        <v>2.5154356992187497</v>
      </c>
      <c r="BW73" s="237">
        <f t="shared" si="58"/>
        <v>2.9864510338974597</v>
      </c>
      <c r="BX73" s="236">
        <f t="shared" si="69"/>
        <v>0.28909102705181489</v>
      </c>
      <c r="BY73" s="12"/>
    </row>
    <row r="74" spans="1:77" x14ac:dyDescent="0.25">
      <c r="A74" s="261">
        <f t="shared" si="70"/>
        <v>53097</v>
      </c>
      <c r="B74" s="300"/>
      <c r="C74" s="300"/>
      <c r="D74" s="300"/>
      <c r="E74" s="300"/>
      <c r="F74" s="300"/>
      <c r="G74" s="300"/>
      <c r="H74" s="300"/>
      <c r="I74" s="295"/>
      <c r="J74" s="300"/>
      <c r="K74" s="300"/>
      <c r="L74" s="295">
        <v>6.3500000000000001E-2</v>
      </c>
      <c r="M74" s="296">
        <v>5.3499999999999999E-2</v>
      </c>
      <c r="N74" s="202"/>
      <c r="O74" s="238">
        <f t="shared" si="38"/>
        <v>2045</v>
      </c>
      <c r="P74" s="261">
        <f t="shared" si="71"/>
        <v>53097</v>
      </c>
      <c r="Q74" s="246"/>
      <c r="R74" s="237"/>
      <c r="S74" s="237"/>
      <c r="T74" s="237"/>
      <c r="U74" s="241"/>
      <c r="V74" s="246"/>
      <c r="W74" s="237"/>
      <c r="X74" s="237"/>
      <c r="Y74" s="237"/>
      <c r="Z74" s="241"/>
      <c r="AA74" s="246"/>
      <c r="AB74" s="237"/>
      <c r="AC74" s="237"/>
      <c r="AD74" s="237"/>
      <c r="AE74" s="241"/>
      <c r="AF74" s="246"/>
      <c r="AG74" s="237"/>
      <c r="AH74" s="237"/>
      <c r="AI74" s="237"/>
      <c r="AJ74" s="241"/>
      <c r="AK74" s="246"/>
      <c r="AL74" s="237"/>
      <c r="AM74" s="237"/>
      <c r="AN74" s="237"/>
      <c r="AO74" s="241"/>
      <c r="AP74" s="246"/>
      <c r="AQ74" s="237"/>
      <c r="AR74" s="237"/>
      <c r="AS74" s="237"/>
      <c r="AT74" s="241"/>
      <c r="AU74" s="246"/>
      <c r="AV74" s="237"/>
      <c r="AW74" s="237"/>
      <c r="AX74" s="237"/>
      <c r="AY74" s="241"/>
      <c r="AZ74" s="246"/>
      <c r="BA74" s="237"/>
      <c r="BB74" s="237"/>
      <c r="BC74" s="237"/>
      <c r="BD74" s="241"/>
      <c r="BE74" s="246"/>
      <c r="BF74" s="237"/>
      <c r="BG74" s="237"/>
      <c r="BH74" s="237"/>
      <c r="BI74" s="241"/>
      <c r="BJ74" s="246"/>
      <c r="BK74" s="237"/>
      <c r="BL74" s="237"/>
      <c r="BM74" s="237"/>
      <c r="BN74" s="241"/>
      <c r="BO74" s="237">
        <f t="shared" si="66"/>
        <v>101.11739034374997</v>
      </c>
      <c r="BP74" s="237">
        <f>+IF($P74&gt;L$8,"FIN",(BO74-SUM(BQ$24:BQ73))*VLOOKUP($P74,$A:$O,12,0)/VLOOKUP(L$15,$P$1:$R$4,2,0))</f>
        <v>0.48157157151211011</v>
      </c>
      <c r="BQ74" s="237">
        <f t="shared" si="32"/>
        <v>2.5279347585937493</v>
      </c>
      <c r="BR74" s="237">
        <f t="shared" si="56"/>
        <v>3.0095063301058596</v>
      </c>
      <c r="BS74" s="236">
        <f t="shared" si="68"/>
        <v>0.27776539075731316</v>
      </c>
      <c r="BT74" s="237">
        <f t="shared" si="67"/>
        <v>100.61742796874999</v>
      </c>
      <c r="BU74" s="237">
        <f>+IF($P74&gt;M$8,"FIN",(BT74-SUM(BV$24:BV73))*VLOOKUP($P74,$A:$O,13,0)/VLOOKUP(M$15,$P$1:$R$4,2,0))</f>
        <v>0.4037274297246084</v>
      </c>
      <c r="BV74" s="237">
        <f t="shared" si="35"/>
        <v>2.5154356992187497</v>
      </c>
      <c r="BW74" s="237">
        <f t="shared" si="58"/>
        <v>2.9191631289433579</v>
      </c>
      <c r="BX74" s="236">
        <f t="shared" si="69"/>
        <v>0.26942707482750877</v>
      </c>
      <c r="BY74" s="12"/>
    </row>
    <row r="75" spans="1:77" x14ac:dyDescent="0.25">
      <c r="A75" s="261">
        <f t="shared" si="70"/>
        <v>53281</v>
      </c>
      <c r="B75" s="300"/>
      <c r="C75" s="300"/>
      <c r="D75" s="300"/>
      <c r="E75" s="300"/>
      <c r="F75" s="300"/>
      <c r="G75" s="300"/>
      <c r="H75" s="300"/>
      <c r="I75" s="295"/>
      <c r="J75" s="300"/>
      <c r="K75" s="300"/>
      <c r="L75" s="295">
        <v>6.3500000000000001E-2</v>
      </c>
      <c r="M75" s="296">
        <v>5.3499999999999999E-2</v>
      </c>
      <c r="N75" s="202"/>
      <c r="O75" s="238">
        <f t="shared" si="38"/>
        <v>2045</v>
      </c>
      <c r="P75" s="261">
        <f t="shared" si="71"/>
        <v>53281</v>
      </c>
      <c r="Q75" s="246"/>
      <c r="R75" s="237"/>
      <c r="S75" s="237"/>
      <c r="T75" s="237"/>
      <c r="U75" s="241"/>
      <c r="V75" s="246"/>
      <c r="W75" s="237"/>
      <c r="X75" s="237"/>
      <c r="Y75" s="237"/>
      <c r="Z75" s="241"/>
      <c r="AA75" s="246"/>
      <c r="AB75" s="237"/>
      <c r="AC75" s="237"/>
      <c r="AD75" s="237"/>
      <c r="AE75" s="241"/>
      <c r="AF75" s="246"/>
      <c r="AG75" s="237"/>
      <c r="AH75" s="237"/>
      <c r="AI75" s="237"/>
      <c r="AJ75" s="241"/>
      <c r="AK75" s="246"/>
      <c r="AL75" s="237"/>
      <c r="AM75" s="237"/>
      <c r="AN75" s="237"/>
      <c r="AO75" s="241"/>
      <c r="AP75" s="246"/>
      <c r="AQ75" s="237"/>
      <c r="AR75" s="237"/>
      <c r="AS75" s="237"/>
      <c r="AT75" s="241"/>
      <c r="AU75" s="246"/>
      <c r="AV75" s="237"/>
      <c r="AW75" s="237"/>
      <c r="AX75" s="237"/>
      <c r="AY75" s="241"/>
      <c r="AZ75" s="246"/>
      <c r="BA75" s="237"/>
      <c r="BB75" s="237"/>
      <c r="BC75" s="237"/>
      <c r="BD75" s="241"/>
      <c r="BE75" s="246"/>
      <c r="BF75" s="237"/>
      <c r="BG75" s="237"/>
      <c r="BH75" s="237"/>
      <c r="BI75" s="241"/>
      <c r="BJ75" s="246"/>
      <c r="BK75" s="237"/>
      <c r="BL75" s="237"/>
      <c r="BM75" s="237"/>
      <c r="BN75" s="241"/>
      <c r="BO75" s="237">
        <f t="shared" si="66"/>
        <v>101.11739034374997</v>
      </c>
      <c r="BP75" s="237">
        <f>+IF($P75&gt;L$8,"FIN",(BO75-SUM(BQ$24:BQ74))*VLOOKUP($P75,$A:$O,12,0)/VLOOKUP(L$15,$P$1:$R$4,2,0))</f>
        <v>0.40130964292675875</v>
      </c>
      <c r="BQ75" s="237">
        <f t="shared" si="32"/>
        <v>2.5279347585937493</v>
      </c>
      <c r="BR75" s="237">
        <f t="shared" si="56"/>
        <v>2.9292444015205081</v>
      </c>
      <c r="BS75" s="236">
        <f t="shared" si="68"/>
        <v>0.25777579624218699</v>
      </c>
      <c r="BT75" s="237">
        <f t="shared" si="67"/>
        <v>100.61742796874999</v>
      </c>
      <c r="BU75" s="237">
        <f>+IF($P75&gt;M$8,"FIN",(BT75-SUM(BV$24:BV74))*VLOOKUP($P75,$A:$O,13,0)/VLOOKUP(M$15,$P$1:$R$4,2,0))</f>
        <v>0.3364395247705067</v>
      </c>
      <c r="BV75" s="237">
        <f t="shared" si="35"/>
        <v>2.5154356992187497</v>
      </c>
      <c r="BW75" s="237">
        <f t="shared" si="58"/>
        <v>2.8518752239892562</v>
      </c>
      <c r="BX75" s="236">
        <f t="shared" si="69"/>
        <v>0.25096724816324584</v>
      </c>
      <c r="BY75" s="12"/>
    </row>
    <row r="76" spans="1:77" x14ac:dyDescent="0.25">
      <c r="A76" s="261">
        <f t="shared" si="70"/>
        <v>53462</v>
      </c>
      <c r="B76" s="300"/>
      <c r="C76" s="300"/>
      <c r="D76" s="300"/>
      <c r="E76" s="300"/>
      <c r="F76" s="300"/>
      <c r="G76" s="300"/>
      <c r="H76" s="300"/>
      <c r="I76" s="295"/>
      <c r="J76" s="300"/>
      <c r="K76" s="300"/>
      <c r="L76" s="295">
        <v>6.3500000000000001E-2</v>
      </c>
      <c r="M76" s="296">
        <v>5.3499999999999999E-2</v>
      </c>
      <c r="N76" s="202"/>
      <c r="O76" s="238">
        <f t="shared" si="38"/>
        <v>2046</v>
      </c>
      <c r="P76" s="261">
        <f t="shared" si="71"/>
        <v>53462</v>
      </c>
      <c r="Q76" s="246"/>
      <c r="R76" s="237"/>
      <c r="S76" s="237"/>
      <c r="T76" s="237"/>
      <c r="U76" s="241"/>
      <c r="V76" s="246"/>
      <c r="W76" s="237"/>
      <c r="X76" s="237"/>
      <c r="Y76" s="237"/>
      <c r="Z76" s="241"/>
      <c r="AA76" s="246"/>
      <c r="AB76" s="237"/>
      <c r="AC76" s="237"/>
      <c r="AD76" s="237"/>
      <c r="AE76" s="241"/>
      <c r="AF76" s="246"/>
      <c r="AG76" s="237"/>
      <c r="AH76" s="237"/>
      <c r="AI76" s="237"/>
      <c r="AJ76" s="241"/>
      <c r="AK76" s="246"/>
      <c r="AL76" s="237"/>
      <c r="AM76" s="237"/>
      <c r="AN76" s="237"/>
      <c r="AO76" s="241"/>
      <c r="AP76" s="246"/>
      <c r="AQ76" s="237"/>
      <c r="AR76" s="237"/>
      <c r="AS76" s="237"/>
      <c r="AT76" s="241"/>
      <c r="AU76" s="246"/>
      <c r="AV76" s="237"/>
      <c r="AW76" s="237"/>
      <c r="AX76" s="237"/>
      <c r="AY76" s="241"/>
      <c r="AZ76" s="246"/>
      <c r="BA76" s="237"/>
      <c r="BB76" s="237"/>
      <c r="BC76" s="237"/>
      <c r="BD76" s="241"/>
      <c r="BE76" s="246"/>
      <c r="BF76" s="237"/>
      <c r="BG76" s="237"/>
      <c r="BH76" s="237"/>
      <c r="BI76" s="241"/>
      <c r="BJ76" s="246"/>
      <c r="BK76" s="237"/>
      <c r="BL76" s="237"/>
      <c r="BM76" s="237"/>
      <c r="BN76" s="241"/>
      <c r="BO76" s="237">
        <f t="shared" si="66"/>
        <v>101.11739034374997</v>
      </c>
      <c r="BP76" s="237">
        <f>+IF($P76&gt;L$8,"FIN",(BO76-SUM(BQ$24:BQ75))*VLOOKUP($P76,$A:$O,12,0)/VLOOKUP(L$15,$P$1:$R$4,2,0))</f>
        <v>0.32104771434140733</v>
      </c>
      <c r="BQ76" s="237">
        <f t="shared" si="32"/>
        <v>2.5279347585937493</v>
      </c>
      <c r="BR76" s="237">
        <f t="shared" si="56"/>
        <v>2.8489824729351567</v>
      </c>
      <c r="BS76" s="236">
        <f t="shared" si="68"/>
        <v>0.2390451646622824</v>
      </c>
      <c r="BT76" s="237">
        <f t="shared" si="67"/>
        <v>100.61742796874999</v>
      </c>
      <c r="BU76" s="237">
        <f>+IF($P76&gt;M$8,"FIN",(BT76-SUM(BV$24:BV75))*VLOOKUP($P76,$A:$O,13,0)/VLOOKUP(M$15,$P$1:$R$4,2,0))</f>
        <v>0.26915161981640495</v>
      </c>
      <c r="BV76" s="237">
        <f t="shared" si="35"/>
        <v>2.5154356992187497</v>
      </c>
      <c r="BW76" s="237">
        <f t="shared" si="58"/>
        <v>2.7845873190351544</v>
      </c>
      <c r="BX76" s="236">
        <f t="shared" si="69"/>
        <v>0.23364206011049479</v>
      </c>
      <c r="BY76" s="12"/>
    </row>
    <row r="77" spans="1:77" x14ac:dyDescent="0.25">
      <c r="A77" s="261">
        <f t="shared" si="70"/>
        <v>53646</v>
      </c>
      <c r="B77" s="300"/>
      <c r="C77" s="300"/>
      <c r="D77" s="300"/>
      <c r="E77" s="300"/>
      <c r="F77" s="300"/>
      <c r="G77" s="300"/>
      <c r="H77" s="300"/>
      <c r="I77" s="295"/>
      <c r="J77" s="300"/>
      <c r="K77" s="300"/>
      <c r="L77" s="295">
        <v>6.3500000000000001E-2</v>
      </c>
      <c r="M77" s="296">
        <v>5.3499999999999999E-2</v>
      </c>
      <c r="N77" s="202"/>
      <c r="O77" s="238">
        <f t="shared" si="38"/>
        <v>2046</v>
      </c>
      <c r="P77" s="261">
        <f t="shared" si="71"/>
        <v>53646</v>
      </c>
      <c r="Q77" s="246"/>
      <c r="R77" s="237"/>
      <c r="S77" s="237"/>
      <c r="T77" s="237"/>
      <c r="U77" s="241"/>
      <c r="V77" s="246"/>
      <c r="W77" s="237"/>
      <c r="X77" s="237"/>
      <c r="Y77" s="237"/>
      <c r="Z77" s="241"/>
      <c r="AA77" s="246"/>
      <c r="AB77" s="237"/>
      <c r="AC77" s="237"/>
      <c r="AD77" s="237"/>
      <c r="AE77" s="241"/>
      <c r="AF77" s="246"/>
      <c r="AG77" s="237"/>
      <c r="AH77" s="237"/>
      <c r="AI77" s="237"/>
      <c r="AJ77" s="241"/>
      <c r="AK77" s="246"/>
      <c r="AL77" s="237"/>
      <c r="AM77" s="237"/>
      <c r="AN77" s="237"/>
      <c r="AO77" s="241"/>
      <c r="AP77" s="246"/>
      <c r="AQ77" s="237"/>
      <c r="AR77" s="237"/>
      <c r="AS77" s="237"/>
      <c r="AT77" s="241"/>
      <c r="AU77" s="246"/>
      <c r="AV77" s="237"/>
      <c r="AW77" s="237"/>
      <c r="AX77" s="237"/>
      <c r="AY77" s="241"/>
      <c r="AZ77" s="246"/>
      <c r="BA77" s="237"/>
      <c r="BB77" s="237"/>
      <c r="BC77" s="237"/>
      <c r="BD77" s="241"/>
      <c r="BE77" s="246"/>
      <c r="BF77" s="237"/>
      <c r="BG77" s="237"/>
      <c r="BH77" s="237"/>
      <c r="BI77" s="241"/>
      <c r="BJ77" s="246"/>
      <c r="BK77" s="237"/>
      <c r="BL77" s="237"/>
      <c r="BM77" s="237"/>
      <c r="BN77" s="241"/>
      <c r="BO77" s="237">
        <f t="shared" si="66"/>
        <v>101.11739034374997</v>
      </c>
      <c r="BP77" s="237">
        <f>+IF($P77&gt;L$8,"FIN",(BO77-SUM(BQ$24:BQ76))*VLOOKUP($P77,$A:$O,12,0)/VLOOKUP(L$15,$P$1:$R$4,2,0))</f>
        <v>0.24078578575605597</v>
      </c>
      <c r="BQ77" s="237">
        <f t="shared" si="32"/>
        <v>2.5279347585937493</v>
      </c>
      <c r="BR77" s="237">
        <f t="shared" si="56"/>
        <v>2.7687205443498053</v>
      </c>
      <c r="BS77" s="236">
        <f t="shared" si="68"/>
        <v>0.22149961034363469</v>
      </c>
      <c r="BT77" s="237">
        <f t="shared" si="67"/>
        <v>100.61742796874999</v>
      </c>
      <c r="BU77" s="237">
        <f>+IF($P77&gt;M$8,"FIN",(BT77-SUM(BV$24:BV76))*VLOOKUP($P77,$A:$O,13,0)/VLOOKUP(M$15,$P$1:$R$4,2,0))</f>
        <v>0.20186371486230326</v>
      </c>
      <c r="BV77" s="237">
        <f t="shared" si="35"/>
        <v>2.5154356992187497</v>
      </c>
      <c r="BW77" s="237">
        <f t="shared" si="58"/>
        <v>2.7172994140810527</v>
      </c>
      <c r="BX77" s="236">
        <f t="shared" si="69"/>
        <v>0.21738588339448434</v>
      </c>
      <c r="BY77" s="12"/>
    </row>
    <row r="78" spans="1:77" x14ac:dyDescent="0.25">
      <c r="A78" s="261">
        <f t="shared" si="70"/>
        <v>53827</v>
      </c>
      <c r="B78" s="300"/>
      <c r="C78" s="300"/>
      <c r="D78" s="300"/>
      <c r="E78" s="300"/>
      <c r="F78" s="300"/>
      <c r="G78" s="300"/>
      <c r="H78" s="300"/>
      <c r="I78" s="295"/>
      <c r="J78" s="300"/>
      <c r="K78" s="300"/>
      <c r="L78" s="295">
        <v>6.3500000000000001E-2</v>
      </c>
      <c r="M78" s="296">
        <v>5.3499999999999999E-2</v>
      </c>
      <c r="N78" s="202"/>
      <c r="O78" s="238">
        <f t="shared" si="38"/>
        <v>2047</v>
      </c>
      <c r="P78" s="261">
        <f t="shared" si="71"/>
        <v>53827</v>
      </c>
      <c r="Q78" s="246"/>
      <c r="R78" s="237"/>
      <c r="S78" s="237"/>
      <c r="T78" s="237"/>
      <c r="U78" s="241"/>
      <c r="V78" s="246"/>
      <c r="W78" s="237"/>
      <c r="X78" s="237"/>
      <c r="Y78" s="237"/>
      <c r="Z78" s="241"/>
      <c r="AA78" s="246"/>
      <c r="AB78" s="237"/>
      <c r="AC78" s="237"/>
      <c r="AD78" s="237"/>
      <c r="AE78" s="241"/>
      <c r="AF78" s="246"/>
      <c r="AG78" s="237"/>
      <c r="AH78" s="237"/>
      <c r="AI78" s="237"/>
      <c r="AJ78" s="241"/>
      <c r="AK78" s="246"/>
      <c r="AL78" s="237"/>
      <c r="AM78" s="237"/>
      <c r="AN78" s="237"/>
      <c r="AO78" s="241"/>
      <c r="AP78" s="246"/>
      <c r="AQ78" s="237"/>
      <c r="AR78" s="237"/>
      <c r="AS78" s="237"/>
      <c r="AT78" s="241"/>
      <c r="AU78" s="246"/>
      <c r="AV78" s="237"/>
      <c r="AW78" s="237"/>
      <c r="AX78" s="237"/>
      <c r="AY78" s="241"/>
      <c r="AZ78" s="246"/>
      <c r="BA78" s="237"/>
      <c r="BB78" s="237"/>
      <c r="BC78" s="237"/>
      <c r="BD78" s="241"/>
      <c r="BE78" s="246"/>
      <c r="BF78" s="237"/>
      <c r="BG78" s="237"/>
      <c r="BH78" s="237"/>
      <c r="BI78" s="241"/>
      <c r="BJ78" s="246"/>
      <c r="BK78" s="237"/>
      <c r="BL78" s="237"/>
      <c r="BM78" s="237"/>
      <c r="BN78" s="241"/>
      <c r="BO78" s="237">
        <f t="shared" si="66"/>
        <v>101.11739034374997</v>
      </c>
      <c r="BP78" s="237">
        <f>+IF($P78&gt;L$8,"FIN",(BO78-SUM(BQ$24:BQ77))*VLOOKUP($P78,$A:$O,12,0)/VLOOKUP(L$15,$P$1:$R$4,2,0))</f>
        <v>0.16052385717070458</v>
      </c>
      <c r="BQ78" s="237">
        <f t="shared" si="32"/>
        <v>2.5279347585937493</v>
      </c>
      <c r="BR78" s="237">
        <f t="shared" si="56"/>
        <v>2.6884586157644539</v>
      </c>
      <c r="BS78" s="236">
        <f t="shared" si="68"/>
        <v>0.20506939793364309</v>
      </c>
      <c r="BT78" s="237">
        <f t="shared" si="67"/>
        <v>100.61742796874999</v>
      </c>
      <c r="BU78" s="237">
        <f>+IF($P78&gt;M$8,"FIN",(BT78-SUM(BV$24:BV77))*VLOOKUP($P78,$A:$O,13,0)/VLOOKUP(M$15,$P$1:$R$4,2,0))</f>
        <v>0.13457580990820153</v>
      </c>
      <c r="BV78" s="237">
        <f t="shared" si="35"/>
        <v>2.5154356992187497</v>
      </c>
      <c r="BW78" s="237">
        <f t="shared" si="58"/>
        <v>2.6500115091269514</v>
      </c>
      <c r="BX78" s="236">
        <f t="shared" si="69"/>
        <v>0.20213674166576845</v>
      </c>
      <c r="BY78" s="12"/>
    </row>
    <row r="79" spans="1:77" x14ac:dyDescent="0.25">
      <c r="A79" s="265">
        <f t="shared" si="70"/>
        <v>54011</v>
      </c>
      <c r="B79" s="301"/>
      <c r="C79" s="301"/>
      <c r="D79" s="301"/>
      <c r="E79" s="301"/>
      <c r="F79" s="301"/>
      <c r="G79" s="301"/>
      <c r="H79" s="301"/>
      <c r="I79" s="302"/>
      <c r="J79" s="301"/>
      <c r="K79" s="301"/>
      <c r="L79" s="302">
        <v>6.3500000000000001E-2</v>
      </c>
      <c r="M79" s="303">
        <v>5.3499999999999999E-2</v>
      </c>
      <c r="N79" s="202"/>
      <c r="O79" s="238">
        <f t="shared" si="38"/>
        <v>2047</v>
      </c>
      <c r="P79" s="261">
        <f t="shared" si="71"/>
        <v>54011</v>
      </c>
      <c r="Q79" s="246"/>
      <c r="R79" s="237"/>
      <c r="S79" s="237"/>
      <c r="T79" s="237"/>
      <c r="U79" s="241"/>
      <c r="V79" s="246"/>
      <c r="W79" s="237"/>
      <c r="X79" s="237"/>
      <c r="Y79" s="237"/>
      <c r="Z79" s="241"/>
      <c r="AA79" s="246"/>
      <c r="AB79" s="237"/>
      <c r="AC79" s="237"/>
      <c r="AD79" s="237"/>
      <c r="AE79" s="241"/>
      <c r="AF79" s="246"/>
      <c r="AG79" s="237"/>
      <c r="AH79" s="237"/>
      <c r="AI79" s="237"/>
      <c r="AJ79" s="241"/>
      <c r="AK79" s="246"/>
      <c r="AL79" s="237"/>
      <c r="AM79" s="237"/>
      <c r="AN79" s="237"/>
      <c r="AO79" s="241"/>
      <c r="AP79" s="246"/>
      <c r="AQ79" s="237"/>
      <c r="AR79" s="237"/>
      <c r="AS79" s="237"/>
      <c r="AT79" s="241"/>
      <c r="AU79" s="246"/>
      <c r="AV79" s="237"/>
      <c r="AW79" s="237"/>
      <c r="AX79" s="237"/>
      <c r="AY79" s="241"/>
      <c r="AZ79" s="246"/>
      <c r="BA79" s="237"/>
      <c r="BB79" s="237"/>
      <c r="BC79" s="237"/>
      <c r="BD79" s="241"/>
      <c r="BE79" s="246"/>
      <c r="BF79" s="237"/>
      <c r="BG79" s="237"/>
      <c r="BH79" s="237"/>
      <c r="BI79" s="241"/>
      <c r="BJ79" s="246"/>
      <c r="BK79" s="237"/>
      <c r="BL79" s="237"/>
      <c r="BM79" s="237"/>
      <c r="BN79" s="241"/>
      <c r="BO79" s="237">
        <f t="shared" si="66"/>
        <v>101.11739034374997</v>
      </c>
      <c r="BP79" s="237">
        <f>+IF($P79&gt;L$8,"FIN",(BO79-SUM(BQ$24:BQ78))*VLOOKUP($P79,$A:$O,12,0)/VLOOKUP(L$15,$P$1:$R$4,2,0))</f>
        <v>8.0261928585353193E-2</v>
      </c>
      <c r="BQ79" s="237">
        <f t="shared" si="32"/>
        <v>2.5279347585937493</v>
      </c>
      <c r="BR79" s="237">
        <f t="shared" si="56"/>
        <v>2.6081966871791025</v>
      </c>
      <c r="BS79" s="236">
        <f t="shared" si="68"/>
        <v>0.1896887161271151</v>
      </c>
      <c r="BT79" s="237">
        <f t="shared" si="67"/>
        <v>100.61742796874999</v>
      </c>
      <c r="BU79" s="237">
        <f>+IF($P79&gt;M$8,"FIN",(BT79-SUM(BV$24:BV78))*VLOOKUP($P79,$A:$O,13,0)/VLOOKUP(M$15,$P$1:$R$4,2,0))</f>
        <v>6.7287904954099823E-2</v>
      </c>
      <c r="BV79" s="237">
        <f t="shared" si="35"/>
        <v>2.5154356992187497</v>
      </c>
      <c r="BW79" s="237">
        <f t="shared" si="58"/>
        <v>2.5827236041728496</v>
      </c>
      <c r="BX79" s="236">
        <f t="shared" si="69"/>
        <v>0.18783611182199977</v>
      </c>
      <c r="BY79" s="12"/>
    </row>
    <row r="80" spans="1:77" x14ac:dyDescent="0.25">
      <c r="A80" s="3"/>
      <c r="O80" s="242"/>
      <c r="P80" s="265"/>
      <c r="Q80" s="246"/>
      <c r="R80" s="246"/>
      <c r="S80" s="246"/>
      <c r="T80" s="246"/>
      <c r="U80" s="241"/>
      <c r="V80" s="246"/>
      <c r="W80" s="246"/>
      <c r="X80" s="246"/>
      <c r="Y80" s="246"/>
      <c r="Z80" s="241"/>
      <c r="AA80" s="246"/>
      <c r="AB80" s="246"/>
      <c r="AC80" s="246"/>
      <c r="AD80" s="246"/>
      <c r="AE80" s="241"/>
      <c r="AF80" s="246"/>
      <c r="AG80" s="246"/>
      <c r="AH80" s="246"/>
      <c r="AI80" s="246"/>
      <c r="AJ80" s="241"/>
      <c r="AK80" s="246"/>
      <c r="AL80" s="246"/>
      <c r="AM80" s="246"/>
      <c r="AN80" s="246"/>
      <c r="AO80" s="241"/>
      <c r="AP80" s="246"/>
      <c r="AQ80" s="246"/>
      <c r="AR80" s="246"/>
      <c r="AS80" s="246"/>
      <c r="AT80" s="241"/>
      <c r="AU80" s="246"/>
      <c r="AV80" s="246"/>
      <c r="AW80" s="246"/>
      <c r="AX80" s="246"/>
      <c r="AY80" s="241"/>
      <c r="AZ80" s="246"/>
      <c r="BA80" s="246"/>
      <c r="BB80" s="246"/>
      <c r="BC80" s="246"/>
      <c r="BD80" s="241"/>
      <c r="BE80" s="246"/>
      <c r="BF80" s="246"/>
      <c r="BG80" s="237"/>
      <c r="BH80" s="237"/>
      <c r="BI80" s="241"/>
      <c r="BJ80" s="246"/>
      <c r="BK80" s="246"/>
      <c r="BL80" s="246"/>
      <c r="BM80" s="246"/>
      <c r="BN80" s="241"/>
      <c r="BO80" s="246"/>
      <c r="BP80" s="237"/>
      <c r="BQ80" s="246"/>
      <c r="BR80" s="246"/>
      <c r="BS80" s="241"/>
      <c r="BT80" s="246"/>
      <c r="BU80" s="246"/>
      <c r="BV80" s="246"/>
      <c r="BW80" s="246"/>
      <c r="BX80" s="241"/>
      <c r="BY80" s="12"/>
    </row>
    <row r="81" spans="16:77" x14ac:dyDescent="0.25">
      <c r="P81" s="247" t="s">
        <v>44</v>
      </c>
      <c r="Q81" s="249"/>
      <c r="R81" s="249">
        <f t="shared" ref="R81:S81" si="72">+SUM(R24:R80)</f>
        <v>17.424253060546874</v>
      </c>
      <c r="S81" s="249">
        <f t="shared" si="72"/>
        <v>102.138778125</v>
      </c>
      <c r="T81" s="249"/>
      <c r="U81" s="250">
        <f t="shared" ref="U81:X81" si="73">+SUM(U24:U80)</f>
        <v>68.314547915333321</v>
      </c>
      <c r="V81" s="249"/>
      <c r="W81" s="249">
        <f t="shared" si="73"/>
        <v>11.496687685546874</v>
      </c>
      <c r="X81" s="249">
        <f t="shared" si="73"/>
        <v>101.63376562499998</v>
      </c>
      <c r="Y81" s="249"/>
      <c r="Z81" s="250">
        <f t="shared" ref="Z81" si="74">+SUM(Z24:Z80)</f>
        <v>63.809799039156744</v>
      </c>
      <c r="AA81" s="249"/>
      <c r="AB81" s="249">
        <f t="shared" ref="AB81:BX81" si="75">+SUM(AB24:AB80)</f>
        <v>27.510457400390621</v>
      </c>
      <c r="AC81" s="249">
        <f t="shared" si="75"/>
        <v>102.138778125</v>
      </c>
      <c r="AD81" s="249"/>
      <c r="AE81" s="250">
        <f t="shared" si="75"/>
        <v>63.793736169087921</v>
      </c>
      <c r="AF81" s="249"/>
      <c r="AG81" s="249">
        <f t="shared" si="75"/>
        <v>19.500346728515623</v>
      </c>
      <c r="AH81" s="249">
        <f t="shared" si="75"/>
        <v>101.63376562499997</v>
      </c>
      <c r="AI81" s="249"/>
      <c r="AJ81" s="250">
        <f t="shared" si="75"/>
        <v>58.340914471731011</v>
      </c>
      <c r="AK81" s="249"/>
      <c r="AL81" s="249">
        <f t="shared" si="75"/>
        <v>65.83691659011329</v>
      </c>
      <c r="AM81" s="249">
        <f t="shared" si="75"/>
        <v>101.11739034374999</v>
      </c>
      <c r="AN81" s="249"/>
      <c r="AO81" s="250">
        <f t="shared" si="75"/>
        <v>58.773148994864826</v>
      </c>
      <c r="AP81" s="249"/>
      <c r="AQ81" s="249">
        <f t="shared" si="75"/>
        <v>52.542403129017345</v>
      </c>
      <c r="AR81" s="249">
        <f t="shared" si="75"/>
        <v>99.867952529296886</v>
      </c>
      <c r="AS81" s="249"/>
      <c r="AT81" s="250">
        <f t="shared" si="75"/>
        <v>51.756305276942356</v>
      </c>
      <c r="AU81" s="249"/>
      <c r="AV81" s="249">
        <f t="shared" si="75"/>
        <v>80.443879163671895</v>
      </c>
      <c r="AW81" s="249">
        <f t="shared" si="75"/>
        <v>102.13877812499996</v>
      </c>
      <c r="AX81" s="249"/>
      <c r="AY81" s="250">
        <f t="shared" si="75"/>
        <v>63.589522184916298</v>
      </c>
      <c r="AZ81" s="249"/>
      <c r="BA81" s="249">
        <f t="shared" si="75"/>
        <v>72.019595115234353</v>
      </c>
      <c r="BB81" s="249">
        <f t="shared" si="75"/>
        <v>101.63376562500001</v>
      </c>
      <c r="BC81" s="249"/>
      <c r="BD81" s="250">
        <f t="shared" si="75"/>
        <v>58.539093884172644</v>
      </c>
      <c r="BE81" s="249"/>
      <c r="BF81" s="249">
        <f t="shared" si="75"/>
        <v>69.515029904296853</v>
      </c>
      <c r="BG81" s="249">
        <f t="shared" si="75"/>
        <v>102.13877812499997</v>
      </c>
      <c r="BH81" s="249"/>
      <c r="BI81" s="250">
        <f t="shared" si="75"/>
        <v>50.474697286625592</v>
      </c>
      <c r="BJ81" s="249"/>
      <c r="BK81" s="249">
        <f t="shared" si="75"/>
        <v>60.039514992187492</v>
      </c>
      <c r="BL81" s="249">
        <f t="shared" si="75"/>
        <v>101.63376562499991</v>
      </c>
      <c r="BM81" s="249"/>
      <c r="BN81" s="250">
        <f t="shared" si="75"/>
        <v>45.538405793941493</v>
      </c>
      <c r="BO81" s="249"/>
      <c r="BP81" s="249">
        <f t="shared" si="75"/>
        <v>96.197413040824216</v>
      </c>
      <c r="BQ81" s="249">
        <f t="shared" si="75"/>
        <v>101.11739034374992</v>
      </c>
      <c r="BR81" s="249"/>
      <c r="BS81" s="250">
        <f t="shared" si="75"/>
        <v>58.61028675906433</v>
      </c>
      <c r="BT81" s="249"/>
      <c r="BU81" s="249">
        <f t="shared" si="75"/>
        <v>78.367773478886704</v>
      </c>
      <c r="BV81" s="249">
        <f t="shared" si="75"/>
        <v>100.61742796875006</v>
      </c>
      <c r="BW81" s="249"/>
      <c r="BX81" s="250">
        <f t="shared" si="75"/>
        <v>50.694289162710504</v>
      </c>
      <c r="BY81" s="12"/>
    </row>
  </sheetData>
  <mergeCells count="13">
    <mergeCell ref="B23:M23"/>
    <mergeCell ref="AU22:AY22"/>
    <mergeCell ref="AZ22:BD22"/>
    <mergeCell ref="BE22:BI22"/>
    <mergeCell ref="BJ22:BN22"/>
    <mergeCell ref="BO22:BS22"/>
    <mergeCell ref="BT22:BX22"/>
    <mergeCell ref="Q22:U22"/>
    <mergeCell ref="V22:Z22"/>
    <mergeCell ref="AA22:AE22"/>
    <mergeCell ref="AF22:AJ22"/>
    <mergeCell ref="AK22:AO22"/>
    <mergeCell ref="AP22:AT2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9124E-3AC6-4B74-9107-102AC16D8D84}">
  <sheetPr>
    <tabColor theme="0" tint="-0.249977111117893"/>
  </sheetPr>
  <dimension ref="A1:BC69"/>
  <sheetViews>
    <sheetView showGridLines="0" zoomScaleNormal="100" workbookViewId="0">
      <selection sqref="A1:D2"/>
    </sheetView>
  </sheetViews>
  <sheetFormatPr baseColWidth="10" defaultColWidth="11.42578125" defaultRowHeight="11.25" x14ac:dyDescent="0.25"/>
  <cols>
    <col min="1" max="1" width="28.42578125" style="1" customWidth="1"/>
    <col min="2" max="3" width="11.85546875" style="1" customWidth="1"/>
    <col min="4" max="4" width="11.28515625" style="1" customWidth="1"/>
    <col min="5" max="11" width="11.28515625" style="13" customWidth="1"/>
    <col min="12" max="12" width="10.85546875" style="13" bestFit="1" customWidth="1"/>
    <col min="13" max="13" width="10.28515625" style="13" bestFit="1" customWidth="1"/>
    <col min="14" max="14" width="10.5703125" style="13" bestFit="1" customWidth="1"/>
    <col min="15" max="15" width="23" style="13" bestFit="1" customWidth="1"/>
    <col min="16" max="16" width="15.5703125" style="5" customWidth="1"/>
    <col min="17" max="17" width="13" style="5" customWidth="1"/>
    <col min="18" max="55" width="10" style="5" customWidth="1"/>
    <col min="56" max="16384" width="11.42578125" style="1"/>
  </cols>
  <sheetData>
    <row r="1" spans="1:17" ht="15.75" customHeight="1" x14ac:dyDescent="0.25">
      <c r="A1" s="383" t="s">
        <v>150</v>
      </c>
      <c r="B1" s="383"/>
      <c r="C1" s="383"/>
      <c r="D1" s="383"/>
      <c r="F1" s="108" t="s">
        <v>21</v>
      </c>
      <c r="G1" s="271">
        <v>12</v>
      </c>
      <c r="H1" s="272">
        <v>1</v>
      </c>
      <c r="J1" s="106" t="s">
        <v>72</v>
      </c>
      <c r="K1" s="107">
        <v>43942</v>
      </c>
    </row>
    <row r="2" spans="1:17" ht="15.75" customHeight="1" x14ac:dyDescent="0.25">
      <c r="A2" s="383"/>
      <c r="B2" s="383"/>
      <c r="C2" s="383"/>
      <c r="D2" s="383"/>
      <c r="F2" s="203" t="s">
        <v>23</v>
      </c>
      <c r="G2" s="13">
        <v>4</v>
      </c>
      <c r="H2" s="204">
        <v>3</v>
      </c>
      <c r="J2" s="108" t="s">
        <v>3</v>
      </c>
      <c r="K2" s="109">
        <v>0.92110000000000003</v>
      </c>
    </row>
    <row r="3" spans="1:17" ht="15.75" customHeight="1" x14ac:dyDescent="0.25">
      <c r="A3" s="13" t="s">
        <v>56</v>
      </c>
      <c r="F3" s="203" t="s">
        <v>25</v>
      </c>
      <c r="G3" s="13">
        <v>2</v>
      </c>
      <c r="H3" s="204">
        <v>6</v>
      </c>
      <c r="J3" s="110" t="s">
        <v>5</v>
      </c>
      <c r="K3" s="111">
        <v>0.96950000000000003</v>
      </c>
    </row>
    <row r="4" spans="1:17" ht="15.75" customHeight="1" x14ac:dyDescent="0.25">
      <c r="A4" s="13" t="s">
        <v>24</v>
      </c>
      <c r="F4" s="110" t="s">
        <v>26</v>
      </c>
      <c r="G4" s="205">
        <v>1</v>
      </c>
      <c r="H4" s="206">
        <v>12</v>
      </c>
    </row>
    <row r="5" spans="1:17" ht="15" customHeight="1" x14ac:dyDescent="0.25">
      <c r="A5" s="324" t="s">
        <v>22</v>
      </c>
      <c r="B5" s="325">
        <v>0.1</v>
      </c>
      <c r="O5" s="190"/>
      <c r="P5" s="188"/>
      <c r="Q5" s="188"/>
    </row>
    <row r="6" spans="1:17" s="11" customFormat="1" ht="21" customHeight="1" x14ac:dyDescent="0.25">
      <c r="A6" s="130" t="s">
        <v>55</v>
      </c>
      <c r="B6" s="45" t="s">
        <v>107</v>
      </c>
      <c r="C6" s="45" t="s">
        <v>111</v>
      </c>
      <c r="D6"/>
      <c r="E6" s="273"/>
      <c r="F6" s="273"/>
      <c r="G6" s="273"/>
      <c r="H6" s="273"/>
      <c r="I6" s="273"/>
      <c r="J6" s="273"/>
      <c r="K6" s="273"/>
      <c r="L6" s="208"/>
      <c r="M6" s="208"/>
      <c r="N6" s="13"/>
      <c r="O6" s="274"/>
      <c r="P6" s="191"/>
      <c r="Q6" s="191"/>
    </row>
    <row r="7" spans="1:17" ht="13.5" customHeight="1" x14ac:dyDescent="0.25">
      <c r="A7" s="131" t="s">
        <v>27</v>
      </c>
      <c r="B7" s="132">
        <v>43966</v>
      </c>
      <c r="C7" s="133">
        <f>+B7</f>
        <v>43966</v>
      </c>
      <c r="D7"/>
      <c r="E7" s="273"/>
      <c r="F7" s="273"/>
      <c r="G7" s="273"/>
      <c r="H7" s="273"/>
      <c r="I7" s="273"/>
      <c r="J7" s="273"/>
      <c r="K7" s="273"/>
      <c r="L7" s="208"/>
      <c r="M7" s="208"/>
      <c r="O7" s="192"/>
      <c r="P7" s="193"/>
      <c r="Q7" s="193"/>
    </row>
    <row r="8" spans="1:17" ht="13.5" customHeight="1" x14ac:dyDescent="0.25">
      <c r="A8" s="113" t="s">
        <v>28</v>
      </c>
      <c r="B8" s="14">
        <v>51455</v>
      </c>
      <c r="C8" s="14">
        <v>51455</v>
      </c>
      <c r="D8"/>
      <c r="E8" s="273"/>
      <c r="F8" s="273"/>
      <c r="G8" s="273"/>
      <c r="H8" s="273"/>
      <c r="I8" s="273"/>
      <c r="J8" s="273"/>
      <c r="K8" s="273"/>
      <c r="L8" s="208"/>
      <c r="M8" s="208"/>
      <c r="O8" s="192"/>
      <c r="P8" s="193"/>
      <c r="Q8" s="193"/>
    </row>
    <row r="9" spans="1:17" ht="13.5" customHeight="1" x14ac:dyDescent="0.25">
      <c r="A9" s="113" t="s">
        <v>0</v>
      </c>
      <c r="B9" s="14" t="s">
        <v>2</v>
      </c>
      <c r="C9" s="14" t="s">
        <v>3</v>
      </c>
      <c r="D9"/>
      <c r="E9" s="273"/>
      <c r="F9" s="273"/>
      <c r="G9" s="273"/>
      <c r="H9" s="273"/>
      <c r="I9" s="273"/>
      <c r="J9" s="273"/>
      <c r="K9" s="273"/>
      <c r="L9" s="208"/>
      <c r="M9" s="208"/>
      <c r="O9" s="190"/>
      <c r="P9" s="188"/>
      <c r="Q9" s="188"/>
    </row>
    <row r="10" spans="1:17" ht="13.5" customHeight="1" x14ac:dyDescent="0.25">
      <c r="A10" s="113" t="s">
        <v>29</v>
      </c>
      <c r="B10" s="123">
        <f>+YEARFRAC(B7,B8)</f>
        <v>20.5</v>
      </c>
      <c r="C10" s="123">
        <f t="shared" ref="C10" si="0">+YEARFRAC(C7,C8)</f>
        <v>20.5</v>
      </c>
      <c r="D10"/>
      <c r="E10" s="273"/>
      <c r="F10" s="273"/>
      <c r="G10" s="273"/>
      <c r="H10" s="273"/>
      <c r="I10" s="273"/>
      <c r="J10" s="273"/>
      <c r="K10" s="273"/>
      <c r="L10" s="208"/>
      <c r="M10" s="208"/>
      <c r="O10" s="190"/>
      <c r="P10" s="188"/>
      <c r="Q10" s="188"/>
    </row>
    <row r="11" spans="1:17" ht="13.5" customHeight="1" x14ac:dyDescent="0.25">
      <c r="A11" s="113" t="s">
        <v>30</v>
      </c>
      <c r="B11" s="123">
        <f>+YEARFRAC(B7,B12)</f>
        <v>1</v>
      </c>
      <c r="C11" s="123">
        <f t="shared" ref="C11" si="1">+YEARFRAC(C7,C12)</f>
        <v>1</v>
      </c>
      <c r="D11"/>
      <c r="E11" s="273"/>
      <c r="F11" s="273"/>
      <c r="G11" s="273"/>
      <c r="H11" s="273"/>
      <c r="I11" s="273"/>
      <c r="J11" s="273"/>
      <c r="K11" s="273"/>
      <c r="L11" s="208"/>
      <c r="M11" s="208"/>
      <c r="O11" s="190"/>
      <c r="P11" s="188"/>
      <c r="Q11" s="188"/>
    </row>
    <row r="12" spans="1:17" ht="13.5" customHeight="1" x14ac:dyDescent="0.25">
      <c r="A12" s="113" t="s">
        <v>31</v>
      </c>
      <c r="B12" s="14">
        <v>44331</v>
      </c>
      <c r="C12" s="14">
        <v>44331</v>
      </c>
      <c r="D12"/>
      <c r="E12" s="273"/>
      <c r="F12" s="273"/>
      <c r="G12" s="273"/>
      <c r="H12" s="273"/>
      <c r="I12" s="273"/>
      <c r="J12" s="273"/>
      <c r="K12" s="273"/>
      <c r="L12" s="208"/>
      <c r="M12" s="208"/>
      <c r="O12" s="190"/>
      <c r="P12" s="188"/>
      <c r="Q12" s="188"/>
    </row>
    <row r="13" spans="1:17" ht="13.5" customHeight="1" x14ac:dyDescent="0.25">
      <c r="A13" s="113" t="s">
        <v>32</v>
      </c>
      <c r="B13" s="124">
        <f>DATE(YEAR(B$12),MONTH(B$12)+VLOOKUP(B$15,$F$1:$H$4,3,0),DAY(B$12))</f>
        <v>44515</v>
      </c>
      <c r="C13" s="124">
        <f>DATE(YEAR(C$12),MONTH(C$12)+VLOOKUP(C$15,$F$1:$H$4,3,0),DAY(C$12))</f>
        <v>44515</v>
      </c>
      <c r="D13"/>
      <c r="E13" s="273"/>
      <c r="F13" s="273"/>
      <c r="G13" s="273"/>
      <c r="H13" s="273"/>
      <c r="I13" s="273"/>
      <c r="J13" s="273"/>
      <c r="K13" s="273"/>
      <c r="L13" s="208"/>
      <c r="M13" s="208"/>
      <c r="O13" s="190"/>
      <c r="P13" s="188"/>
      <c r="Q13" s="188"/>
    </row>
    <row r="14" spans="1:17" ht="13.5" customHeight="1" x14ac:dyDescent="0.25">
      <c r="A14" s="113" t="s">
        <v>121</v>
      </c>
      <c r="B14" s="14" t="s">
        <v>122</v>
      </c>
      <c r="C14" s="14" t="s">
        <v>122</v>
      </c>
      <c r="D14"/>
      <c r="E14" s="273"/>
      <c r="F14" s="273"/>
      <c r="G14" s="273"/>
      <c r="H14" s="273"/>
      <c r="I14" s="273"/>
      <c r="J14" s="273"/>
      <c r="K14" s="273"/>
      <c r="L14" s="208"/>
      <c r="M14" s="208"/>
    </row>
    <row r="15" spans="1:17" ht="13.5" customHeight="1" x14ac:dyDescent="0.25">
      <c r="A15" s="113" t="s">
        <v>33</v>
      </c>
      <c r="B15" s="14" t="s">
        <v>25</v>
      </c>
      <c r="C15" s="14" t="s">
        <v>25</v>
      </c>
      <c r="D15"/>
      <c r="E15" s="273"/>
      <c r="F15" s="273"/>
      <c r="G15" s="273"/>
      <c r="H15" s="273"/>
      <c r="I15" s="273"/>
      <c r="J15" s="273"/>
      <c r="K15" s="273"/>
      <c r="L15" s="208"/>
      <c r="M15" s="208"/>
    </row>
    <row r="16" spans="1:17" ht="13.5" customHeight="1" x14ac:dyDescent="0.25">
      <c r="A16" s="113" t="s">
        <v>34</v>
      </c>
      <c r="B16" s="126">
        <v>27</v>
      </c>
      <c r="C16" s="126">
        <v>27</v>
      </c>
      <c r="D16"/>
      <c r="E16" s="275"/>
      <c r="F16" s="273"/>
      <c r="G16" s="273"/>
      <c r="H16" s="273"/>
      <c r="I16" s="273"/>
      <c r="J16" s="273"/>
      <c r="K16" s="273"/>
      <c r="L16" s="208"/>
      <c r="M16" s="208"/>
    </row>
    <row r="17" spans="1:55" ht="13.5" customHeight="1" x14ac:dyDescent="0.25">
      <c r="A17" s="113" t="s">
        <v>35</v>
      </c>
      <c r="B17" s="14">
        <f>DATE(YEAR(B$8)-B$16/2+1,MONTH(B$8),DAY(B$8))</f>
        <v>46706</v>
      </c>
      <c r="C17" s="14">
        <f>DATE(YEAR(C$8)-C$16/2+1,MONTH(C$8),DAY(C$8))</f>
        <v>46706</v>
      </c>
      <c r="D17"/>
      <c r="E17" s="273"/>
      <c r="F17" s="273"/>
      <c r="G17" s="273"/>
      <c r="H17" s="273"/>
      <c r="I17" s="273"/>
      <c r="J17" s="273"/>
      <c r="K17" s="273"/>
      <c r="L17" s="208"/>
      <c r="M17" s="208"/>
    </row>
    <row r="18" spans="1:55" ht="13.5" customHeight="1" x14ac:dyDescent="0.25">
      <c r="A18" s="118" t="s">
        <v>79</v>
      </c>
      <c r="B18" s="304">
        <v>100</v>
      </c>
      <c r="C18" s="304">
        <v>100</v>
      </c>
      <c r="D18"/>
      <c r="E18" s="273"/>
      <c r="F18" s="273"/>
      <c r="G18" s="273"/>
      <c r="H18" s="273"/>
      <c r="I18" s="273"/>
      <c r="J18" s="273"/>
      <c r="K18" s="273"/>
      <c r="L18" s="208"/>
      <c r="M18" s="208"/>
    </row>
    <row r="19" spans="1:55" ht="13.5" customHeight="1" x14ac:dyDescent="0.25">
      <c r="A19" s="120" t="s">
        <v>123</v>
      </c>
      <c r="B19" s="128">
        <f>+B$18*(IF(B$14="no",1,(1+B$14/VLOOKUP(B$15,$F$1:$G$4,2,0))^(VLOOKUP(B$15,$F$1:$G$4,2,0)*B$11)))</f>
        <v>100</v>
      </c>
      <c r="C19" s="128">
        <f>+C$18*(IF(C$14="no",1,(1+C$14/VLOOKUP(C$15,$F$1:$G$4,2,0))^(VLOOKUP(C$15,$F$1:$G$4,2,0)*C$11)))</f>
        <v>100</v>
      </c>
      <c r="D19"/>
      <c r="E19" s="273"/>
      <c r="F19" s="273"/>
      <c r="G19" s="273"/>
      <c r="H19" s="273"/>
      <c r="I19" s="273"/>
      <c r="J19" s="273"/>
      <c r="K19" s="273"/>
      <c r="L19" s="208"/>
      <c r="M19" s="208"/>
    </row>
    <row r="20" spans="1:55" s="5" customFormat="1" ht="21" customHeight="1" x14ac:dyDescent="0.25">
      <c r="A20" s="15" t="s">
        <v>36</v>
      </c>
      <c r="B20" s="16">
        <f>$J$67</f>
        <v>58.757631743841742</v>
      </c>
      <c r="C20" s="16">
        <f>$N$67</f>
        <v>54.204851146608384</v>
      </c>
      <c r="D20" s="1"/>
      <c r="E20" s="13"/>
      <c r="F20" s="13"/>
      <c r="G20" s="190"/>
      <c r="H20" s="190"/>
      <c r="I20" s="190"/>
      <c r="J20" s="190"/>
      <c r="K20" s="190"/>
      <c r="L20" s="190"/>
      <c r="M20" s="190"/>
      <c r="N20" s="190"/>
      <c r="O20" s="12"/>
    </row>
    <row r="21" spans="1:55" x14ac:dyDescent="0.25">
      <c r="A21" s="5"/>
      <c r="G21" s="190"/>
      <c r="H21" s="276"/>
      <c r="I21" s="277"/>
      <c r="J21" s="276"/>
      <c r="K21" s="276"/>
      <c r="L21" s="276"/>
      <c r="M21" s="277"/>
      <c r="N21" s="276"/>
      <c r="O21" s="1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</row>
    <row r="22" spans="1:55" x14ac:dyDescent="0.25">
      <c r="A22" s="281"/>
      <c r="B22" s="281"/>
      <c r="C22" s="282"/>
      <c r="G22" s="376" t="s">
        <v>130</v>
      </c>
      <c r="H22" s="374"/>
      <c r="I22" s="374"/>
      <c r="J22" s="375"/>
      <c r="K22" s="374" t="s">
        <v>131</v>
      </c>
      <c r="L22" s="374"/>
      <c r="M22" s="374"/>
      <c r="N22" s="375"/>
      <c r="O22" s="1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ht="22.5" x14ac:dyDescent="0.25">
      <c r="A23" s="227" t="s">
        <v>37</v>
      </c>
      <c r="B23" s="380" t="s">
        <v>38</v>
      </c>
      <c r="C23" s="382"/>
      <c r="E23" s="229" t="s">
        <v>68</v>
      </c>
      <c r="F23" s="229" t="s">
        <v>39</v>
      </c>
      <c r="G23" s="229" t="s">
        <v>40</v>
      </c>
      <c r="H23" s="230" t="s">
        <v>41</v>
      </c>
      <c r="I23" s="230" t="s">
        <v>42</v>
      </c>
      <c r="J23" s="231" t="s">
        <v>43</v>
      </c>
      <c r="K23" s="229" t="s">
        <v>40</v>
      </c>
      <c r="L23" s="230" t="s">
        <v>41</v>
      </c>
      <c r="M23" s="230" t="s">
        <v>42</v>
      </c>
      <c r="N23" s="231" t="s">
        <v>43</v>
      </c>
      <c r="O23" s="1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spans="1:55" x14ac:dyDescent="0.25">
      <c r="A24" s="261">
        <f>+B7</f>
        <v>43966</v>
      </c>
      <c r="B24" s="283"/>
      <c r="C24" s="284"/>
      <c r="E24" s="232">
        <f>+YEAR(F24)</f>
        <v>2020</v>
      </c>
      <c r="F24" s="233">
        <f>+B7</f>
        <v>43966</v>
      </c>
      <c r="G24" s="234"/>
      <c r="H24" s="235"/>
      <c r="I24" s="237"/>
      <c r="J24" s="236">
        <f t="shared" ref="J24:J65" si="2">I24/(1+$B$5)^(YEARFRAC($F$24,$F24))</f>
        <v>0</v>
      </c>
      <c r="K24" s="237"/>
      <c r="L24" s="237"/>
      <c r="M24" s="237"/>
      <c r="N24" s="236">
        <f t="shared" ref="N24:N65" si="3">M24/(1+$B$5)^(YEARFRAC($F$24,$F24))</f>
        <v>0</v>
      </c>
      <c r="O24" s="27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x14ac:dyDescent="0.25">
      <c r="A25" s="261">
        <f t="shared" ref="A25:A65" si="4">DATE(YEAR(A24),MONTH(A24)+VLOOKUP($B$15,$F$1:$H$4,3,0),DAY(A24))</f>
        <v>44150</v>
      </c>
      <c r="B25" s="285"/>
      <c r="C25" s="286"/>
      <c r="E25" s="238">
        <f t="shared" ref="E25:E65" si="5">+YEAR(F25)</f>
        <v>2020</v>
      </c>
      <c r="F25" s="233">
        <f t="shared" ref="F25:F65" si="6">+DATE(YEAR(F24),MONTH(F24)+VLOOKUP(B$15,$F$1:$H$4,3,0),DAY(F24))</f>
        <v>44150</v>
      </c>
      <c r="G25" s="234"/>
      <c r="H25" s="237"/>
      <c r="I25" s="237"/>
      <c r="J25" s="236">
        <f t="shared" si="2"/>
        <v>0</v>
      </c>
      <c r="K25" s="237"/>
      <c r="L25" s="237"/>
      <c r="M25" s="237"/>
      <c r="N25" s="236">
        <f t="shared" si="3"/>
        <v>0</v>
      </c>
      <c r="O25" s="278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5" x14ac:dyDescent="0.25">
      <c r="A26" s="261">
        <f t="shared" si="4"/>
        <v>44331</v>
      </c>
      <c r="B26" s="285">
        <v>1.2500000000000001E-2</v>
      </c>
      <c r="C26" s="286">
        <f>+B26-0.5%</f>
        <v>7.5000000000000006E-3</v>
      </c>
      <c r="E26" s="238">
        <f t="shared" si="5"/>
        <v>2021</v>
      </c>
      <c r="F26" s="233">
        <f t="shared" si="6"/>
        <v>44331</v>
      </c>
      <c r="G26" s="234">
        <f>+$B26/2*($B$19-SUM($H$24:H25))</f>
        <v>0.625</v>
      </c>
      <c r="H26" s="237">
        <f t="shared" ref="H26:H29" si="7">+IF($F26&gt;B$8,"FIN",IF($F26&lt;=B$8,IFERROR(IF($F26&lt;B$17,0,IF(MONTH($F26)=MONTH(B$17),B$19/B$16,0)),0),0))</f>
        <v>0</v>
      </c>
      <c r="I26" s="237">
        <f t="shared" ref="I26:I65" si="8">+SUM(G26:H26)</f>
        <v>0.625</v>
      </c>
      <c r="J26" s="236">
        <f t="shared" si="2"/>
        <v>0.56818181818181812</v>
      </c>
      <c r="K26" s="279">
        <f>+$C26/2*($C$19-SUM($L$24:L25))</f>
        <v>0.37500000000000006</v>
      </c>
      <c r="L26" s="237">
        <f t="shared" ref="L26:L38" si="9">+IF($F26&gt;C$8,"FIN",IF($F26&lt;=C$8,IFERROR(IF($F26&lt;C$17,0,C$19/C$16),0)))</f>
        <v>0</v>
      </c>
      <c r="M26" s="237">
        <f t="shared" ref="M26:M65" si="10">+SUM(K26:L26)</f>
        <v>0.37500000000000006</v>
      </c>
      <c r="N26" s="236">
        <f t="shared" si="3"/>
        <v>0.34090909090909094</v>
      </c>
      <c r="O26" s="278"/>
      <c r="P26" s="105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x14ac:dyDescent="0.25">
      <c r="A27" s="261">
        <f t="shared" si="4"/>
        <v>44515</v>
      </c>
      <c r="B27" s="285">
        <v>1.2500000000000001E-2</v>
      </c>
      <c r="C27" s="286">
        <f t="shared" ref="C27:C31" si="11">+B27-0.5%</f>
        <v>7.5000000000000006E-3</v>
      </c>
      <c r="D27" s="68"/>
      <c r="E27" s="238">
        <f t="shared" si="5"/>
        <v>2021</v>
      </c>
      <c r="F27" s="233">
        <f t="shared" si="6"/>
        <v>44515</v>
      </c>
      <c r="G27" s="234">
        <f>+$B27/2*($B$19-SUM($H$24:H26))</f>
        <v>0.625</v>
      </c>
      <c r="H27" s="237">
        <f t="shared" si="7"/>
        <v>0</v>
      </c>
      <c r="I27" s="237">
        <f t="shared" si="8"/>
        <v>0.625</v>
      </c>
      <c r="J27" s="236">
        <f t="shared" si="2"/>
        <v>0.54174010752590462</v>
      </c>
      <c r="K27" s="237">
        <f>+$C27/2*($C$19-SUM($L$24:L26))</f>
        <v>0.37500000000000006</v>
      </c>
      <c r="L27" s="237">
        <f t="shared" si="9"/>
        <v>0</v>
      </c>
      <c r="M27" s="237">
        <f t="shared" si="10"/>
        <v>0.37500000000000006</v>
      </c>
      <c r="N27" s="236">
        <f t="shared" si="3"/>
        <v>0.3250440645155428</v>
      </c>
      <c r="O27" s="278"/>
      <c r="P27" s="105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</row>
    <row r="28" spans="1:55" x14ac:dyDescent="0.25">
      <c r="A28" s="261">
        <f t="shared" si="4"/>
        <v>44696</v>
      </c>
      <c r="B28" s="285">
        <v>2.5000000000000001E-2</v>
      </c>
      <c r="C28" s="286">
        <f t="shared" si="11"/>
        <v>0.02</v>
      </c>
      <c r="D28" s="68"/>
      <c r="E28" s="238">
        <f t="shared" si="5"/>
        <v>2022</v>
      </c>
      <c r="F28" s="233">
        <f t="shared" si="6"/>
        <v>44696</v>
      </c>
      <c r="G28" s="234">
        <f>+$B28/2*($B$19-SUM($H$24:H27))</f>
        <v>1.25</v>
      </c>
      <c r="H28" s="237">
        <f t="shared" si="7"/>
        <v>0</v>
      </c>
      <c r="I28" s="237">
        <f t="shared" si="8"/>
        <v>1.25</v>
      </c>
      <c r="J28" s="236">
        <f t="shared" si="2"/>
        <v>1.0330578512396693</v>
      </c>
      <c r="K28" s="237">
        <f>+$C28/2*($C$19-SUM($L$24:L27))</f>
        <v>1</v>
      </c>
      <c r="L28" s="237">
        <f t="shared" si="9"/>
        <v>0</v>
      </c>
      <c r="M28" s="237">
        <f t="shared" si="10"/>
        <v>1</v>
      </c>
      <c r="N28" s="236">
        <f t="shared" si="3"/>
        <v>0.82644628099173545</v>
      </c>
      <c r="O28" s="278"/>
      <c r="P28" s="105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55" x14ac:dyDescent="0.25">
      <c r="A29" s="261">
        <f t="shared" si="4"/>
        <v>44880</v>
      </c>
      <c r="B29" s="285">
        <v>2.5000000000000001E-2</v>
      </c>
      <c r="C29" s="286">
        <f t="shared" si="11"/>
        <v>0.02</v>
      </c>
      <c r="D29" s="68"/>
      <c r="E29" s="238">
        <f t="shared" si="5"/>
        <v>2022</v>
      </c>
      <c r="F29" s="233">
        <f t="shared" si="6"/>
        <v>44880</v>
      </c>
      <c r="G29" s="234">
        <f>+$B29/2*($B$19-SUM($H$24:H28))</f>
        <v>1.25</v>
      </c>
      <c r="H29" s="237">
        <f t="shared" si="7"/>
        <v>0</v>
      </c>
      <c r="I29" s="237">
        <f t="shared" si="8"/>
        <v>1.25</v>
      </c>
      <c r="J29" s="236">
        <f t="shared" si="2"/>
        <v>0.98498201368346294</v>
      </c>
      <c r="K29" s="237">
        <f>+$C29/2*($C$19-SUM($L$24:L28))</f>
        <v>1</v>
      </c>
      <c r="L29" s="237">
        <f t="shared" si="9"/>
        <v>0</v>
      </c>
      <c r="M29" s="237">
        <f t="shared" si="10"/>
        <v>1</v>
      </c>
      <c r="N29" s="236">
        <f t="shared" si="3"/>
        <v>0.78798561094677033</v>
      </c>
      <c r="O29" s="278"/>
      <c r="P29" s="105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</row>
    <row r="30" spans="1:55" x14ac:dyDescent="0.25">
      <c r="A30" s="261">
        <f t="shared" si="4"/>
        <v>45061</v>
      </c>
      <c r="B30" s="285">
        <v>3.5000000000000003E-2</v>
      </c>
      <c r="C30" s="286">
        <f t="shared" si="11"/>
        <v>3.0000000000000002E-2</v>
      </c>
      <c r="D30" s="68"/>
      <c r="E30" s="238">
        <f t="shared" si="5"/>
        <v>2023</v>
      </c>
      <c r="F30" s="233">
        <f t="shared" si="6"/>
        <v>45061</v>
      </c>
      <c r="G30" s="234">
        <f>+$B30/2*($B$19-SUM($H$24:H29))</f>
        <v>1.7500000000000002</v>
      </c>
      <c r="H30" s="237">
        <f>+IF($F30&gt;B$8,"FIN",IF($F30&lt;=B$8,IFERROR(IF($F30&lt;B$17,0,IF(MONTH($F30)=MONTH(B$17),B$19/B$16,0)),0),0))</f>
        <v>0</v>
      </c>
      <c r="I30" s="237">
        <f t="shared" si="8"/>
        <v>1.7500000000000002</v>
      </c>
      <c r="J30" s="236">
        <f t="shared" si="2"/>
        <v>1.3148009015777609</v>
      </c>
      <c r="K30" s="237">
        <f>+$C30/2*($C$19-SUM($L$24:L29))</f>
        <v>1.5000000000000002</v>
      </c>
      <c r="L30" s="237">
        <f t="shared" si="9"/>
        <v>0</v>
      </c>
      <c r="M30" s="237">
        <f t="shared" si="10"/>
        <v>1.5000000000000002</v>
      </c>
      <c r="N30" s="236">
        <f t="shared" si="3"/>
        <v>1.1269722013523664</v>
      </c>
      <c r="O30" s="278"/>
      <c r="P30" s="105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55" x14ac:dyDescent="0.25">
      <c r="A31" s="261">
        <f t="shared" si="4"/>
        <v>45245</v>
      </c>
      <c r="B31" s="285">
        <v>3.5000000000000003E-2</v>
      </c>
      <c r="C31" s="286">
        <f t="shared" si="11"/>
        <v>3.0000000000000002E-2</v>
      </c>
      <c r="D31" s="68"/>
      <c r="E31" s="238">
        <f t="shared" si="5"/>
        <v>2023</v>
      </c>
      <c r="F31" s="233">
        <f t="shared" si="6"/>
        <v>45245</v>
      </c>
      <c r="G31" s="234">
        <f>+$B31/2*($B$19-SUM($H$24:H30))</f>
        <v>1.7500000000000002</v>
      </c>
      <c r="H31" s="237">
        <f t="shared" ref="H31:H37" si="12">+IF($F31&gt;B$8,"FIN",IF($F31&lt;=B$8,IFERROR(IF($F31&lt;B$17,0,IF(MONTH($F31)=MONTH(B$17),B$19/B$16,0)),0),0))</f>
        <v>0</v>
      </c>
      <c r="I31" s="237">
        <f t="shared" si="8"/>
        <v>1.7500000000000002</v>
      </c>
      <c r="J31" s="236">
        <f t="shared" si="2"/>
        <v>1.2536134719607712</v>
      </c>
      <c r="K31" s="237">
        <f>+$C31/2*($C$19-SUM($L$24:L30))</f>
        <v>1.5000000000000002</v>
      </c>
      <c r="L31" s="237">
        <f t="shared" si="9"/>
        <v>0</v>
      </c>
      <c r="M31" s="237">
        <f t="shared" si="10"/>
        <v>1.5000000000000002</v>
      </c>
      <c r="N31" s="236">
        <f t="shared" si="3"/>
        <v>1.0745258331092324</v>
      </c>
      <c r="O31" s="278"/>
      <c r="P31" s="105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</row>
    <row r="32" spans="1:55" x14ac:dyDescent="0.25">
      <c r="A32" s="261">
        <f t="shared" si="4"/>
        <v>45427</v>
      </c>
      <c r="B32" s="285">
        <v>4.8750000000000002E-2</v>
      </c>
      <c r="C32" s="286">
        <f>+B32-0.75%</f>
        <v>4.1250000000000002E-2</v>
      </c>
      <c r="D32" s="68"/>
      <c r="E32" s="238">
        <f t="shared" si="5"/>
        <v>2024</v>
      </c>
      <c r="F32" s="233">
        <f t="shared" si="6"/>
        <v>45427</v>
      </c>
      <c r="G32" s="234">
        <f>+$B32/2*($B$19-SUM($H$24:H31))</f>
        <v>2.4375</v>
      </c>
      <c r="H32" s="237">
        <f t="shared" si="12"/>
        <v>0</v>
      </c>
      <c r="I32" s="237">
        <f t="shared" si="8"/>
        <v>2.4375</v>
      </c>
      <c r="J32" s="236">
        <f t="shared" si="2"/>
        <v>1.6648452974523593</v>
      </c>
      <c r="K32" s="237">
        <f>+$C32/2*($C$19-SUM($L$24:L31))</f>
        <v>2.0625</v>
      </c>
      <c r="L32" s="237">
        <f t="shared" si="9"/>
        <v>0</v>
      </c>
      <c r="M32" s="237">
        <f t="shared" si="10"/>
        <v>2.0625</v>
      </c>
      <c r="N32" s="236">
        <f t="shared" si="3"/>
        <v>1.408715251690458</v>
      </c>
      <c r="O32" s="278"/>
      <c r="P32" s="105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spans="1:55" x14ac:dyDescent="0.25">
      <c r="A33" s="261">
        <f t="shared" si="4"/>
        <v>45611</v>
      </c>
      <c r="B33" s="285">
        <v>4.8750000000000002E-2</v>
      </c>
      <c r="C33" s="286">
        <f t="shared" ref="C33:C65" si="13">+B33-0.75%</f>
        <v>4.1250000000000002E-2</v>
      </c>
      <c r="D33" s="68"/>
      <c r="E33" s="238">
        <f t="shared" si="5"/>
        <v>2024</v>
      </c>
      <c r="F33" s="233">
        <f t="shared" si="6"/>
        <v>45611</v>
      </c>
      <c r="G33" s="234">
        <f>+$B33/2*($B$19-SUM($H$24:H32))</f>
        <v>2.4375</v>
      </c>
      <c r="H33" s="237">
        <f t="shared" si="12"/>
        <v>0</v>
      </c>
      <c r="I33" s="237">
        <f t="shared" si="8"/>
        <v>2.4375</v>
      </c>
      <c r="J33" s="236">
        <f t="shared" si="2"/>
        <v>1.5873677080022748</v>
      </c>
      <c r="K33" s="237">
        <f>+$C33/2*($C$19-SUM($L$24:L32))</f>
        <v>2.0625</v>
      </c>
      <c r="L33" s="237">
        <f t="shared" si="9"/>
        <v>0</v>
      </c>
      <c r="M33" s="237">
        <f t="shared" si="10"/>
        <v>2.0625</v>
      </c>
      <c r="N33" s="236">
        <f t="shared" si="3"/>
        <v>1.3431572913865402</v>
      </c>
      <c r="O33" s="278"/>
      <c r="P33" s="105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</row>
    <row r="34" spans="1:55" x14ac:dyDescent="0.25">
      <c r="A34" s="261">
        <f t="shared" si="4"/>
        <v>45792</v>
      </c>
      <c r="B34" s="285">
        <v>4.8750000000000002E-2</v>
      </c>
      <c r="C34" s="286">
        <f t="shared" si="13"/>
        <v>4.1250000000000002E-2</v>
      </c>
      <c r="D34" s="68"/>
      <c r="E34" s="238">
        <f t="shared" si="5"/>
        <v>2025</v>
      </c>
      <c r="F34" s="233">
        <f t="shared" si="6"/>
        <v>45792</v>
      </c>
      <c r="G34" s="234">
        <f>+$B34/2*($B$19-SUM($H$24:H33))</f>
        <v>2.4375</v>
      </c>
      <c r="H34" s="237">
        <f>+IF($F34&gt;B$8,"FIN",IF($F34&lt;=B$8,IFERROR(IF($F34&lt;B$17,0,IF(MONTH($F34)=MONTH(B$17),B$19/B$16,0)),0),0))</f>
        <v>0</v>
      </c>
      <c r="I34" s="237">
        <f t="shared" si="8"/>
        <v>2.4375</v>
      </c>
      <c r="J34" s="236">
        <f t="shared" si="2"/>
        <v>1.5134957249566903</v>
      </c>
      <c r="K34" s="237">
        <f>+$C34/2*($C$19-SUM($L$24:L33))</f>
        <v>2.0625</v>
      </c>
      <c r="L34" s="237">
        <f t="shared" si="9"/>
        <v>0</v>
      </c>
      <c r="M34" s="237">
        <f t="shared" si="10"/>
        <v>2.0625</v>
      </c>
      <c r="N34" s="236">
        <f t="shared" si="3"/>
        <v>1.2806502288095072</v>
      </c>
      <c r="O34" s="278"/>
      <c r="P34" s="105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1:55" x14ac:dyDescent="0.25">
      <c r="A35" s="261">
        <f t="shared" si="4"/>
        <v>45976</v>
      </c>
      <c r="B35" s="285">
        <v>4.8750000000000002E-2</v>
      </c>
      <c r="C35" s="286">
        <f t="shared" si="13"/>
        <v>4.1250000000000002E-2</v>
      </c>
      <c r="D35" s="68"/>
      <c r="E35" s="238">
        <f t="shared" si="5"/>
        <v>2025</v>
      </c>
      <c r="F35" s="233">
        <f t="shared" si="6"/>
        <v>45976</v>
      </c>
      <c r="G35" s="234">
        <f>+$B35/2*($B$19-SUM($H$24:H34))</f>
        <v>2.4375</v>
      </c>
      <c r="H35" s="237">
        <f t="shared" si="12"/>
        <v>0</v>
      </c>
      <c r="I35" s="237">
        <f t="shared" si="8"/>
        <v>2.4375</v>
      </c>
      <c r="J35" s="236">
        <f t="shared" si="2"/>
        <v>1.4430615527293407</v>
      </c>
      <c r="K35" s="237">
        <f>+$C35/2*($C$19-SUM($L$24:L34))</f>
        <v>2.0625</v>
      </c>
      <c r="L35" s="237">
        <f t="shared" si="9"/>
        <v>0</v>
      </c>
      <c r="M35" s="237">
        <f t="shared" si="10"/>
        <v>2.0625</v>
      </c>
      <c r="N35" s="236">
        <f t="shared" si="3"/>
        <v>1.2210520830786729</v>
      </c>
      <c r="O35" s="278"/>
      <c r="P35" s="105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</row>
    <row r="36" spans="1:55" x14ac:dyDescent="0.25">
      <c r="A36" s="261">
        <f t="shared" si="4"/>
        <v>46157</v>
      </c>
      <c r="B36" s="285">
        <v>5.8749999999999997E-2</v>
      </c>
      <c r="C36" s="286">
        <f t="shared" si="13"/>
        <v>5.1249999999999997E-2</v>
      </c>
      <c r="D36" s="68"/>
      <c r="E36" s="238">
        <f t="shared" si="5"/>
        <v>2026</v>
      </c>
      <c r="F36" s="233">
        <f t="shared" si="6"/>
        <v>46157</v>
      </c>
      <c r="G36" s="234">
        <f>+$B36/2*($B$19-SUM($H$24:H35))</f>
        <v>2.9375</v>
      </c>
      <c r="H36" s="237">
        <f t="shared" si="12"/>
        <v>0</v>
      </c>
      <c r="I36" s="237">
        <f t="shared" si="8"/>
        <v>2.9375</v>
      </c>
      <c r="J36" s="236">
        <f t="shared" si="2"/>
        <v>1.6581421695329703</v>
      </c>
      <c r="K36" s="237">
        <f>+$C36/2*($C$19-SUM($L$24:L35))</f>
        <v>2.5625</v>
      </c>
      <c r="L36" s="237">
        <f t="shared" si="9"/>
        <v>0</v>
      </c>
      <c r="M36" s="237">
        <f t="shared" si="10"/>
        <v>2.5625</v>
      </c>
      <c r="N36" s="236">
        <f t="shared" si="3"/>
        <v>1.446464445762804</v>
      </c>
      <c r="O36" s="278"/>
      <c r="P36" s="105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1:55" x14ac:dyDescent="0.25">
      <c r="A37" s="261">
        <f t="shared" si="4"/>
        <v>46341</v>
      </c>
      <c r="B37" s="285">
        <v>5.8749999999999997E-2</v>
      </c>
      <c r="C37" s="286">
        <f t="shared" si="13"/>
        <v>5.1249999999999997E-2</v>
      </c>
      <c r="D37" s="68"/>
      <c r="E37" s="238">
        <f t="shared" si="5"/>
        <v>2026</v>
      </c>
      <c r="F37" s="233">
        <f t="shared" si="6"/>
        <v>46341</v>
      </c>
      <c r="G37" s="234">
        <f>+$B37/2*($B$19-SUM($H$24:H36))</f>
        <v>2.9375</v>
      </c>
      <c r="H37" s="237">
        <f t="shared" si="12"/>
        <v>0</v>
      </c>
      <c r="I37" s="237">
        <f t="shared" si="8"/>
        <v>2.9375</v>
      </c>
      <c r="J37" s="236">
        <f t="shared" si="2"/>
        <v>1.5809765263002098</v>
      </c>
      <c r="K37" s="237">
        <f>+$C37/2*($C$19-SUM($L$24:L36))</f>
        <v>2.5625</v>
      </c>
      <c r="L37" s="237">
        <f t="shared" si="9"/>
        <v>0</v>
      </c>
      <c r="M37" s="237">
        <f t="shared" si="10"/>
        <v>2.5625</v>
      </c>
      <c r="N37" s="236">
        <f t="shared" si="3"/>
        <v>1.3791497357086937</v>
      </c>
      <c r="O37" s="278"/>
      <c r="P37" s="105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</row>
    <row r="38" spans="1:55" x14ac:dyDescent="0.25">
      <c r="A38" s="261">
        <f t="shared" si="4"/>
        <v>46522</v>
      </c>
      <c r="B38" s="285">
        <v>5.8749999999999997E-2</v>
      </c>
      <c r="C38" s="286">
        <f t="shared" si="13"/>
        <v>5.1249999999999997E-2</v>
      </c>
      <c r="D38" s="68"/>
      <c r="E38" s="238">
        <f t="shared" si="5"/>
        <v>2027</v>
      </c>
      <c r="F38" s="233">
        <f t="shared" si="6"/>
        <v>46522</v>
      </c>
      <c r="G38" s="234">
        <f>+$B38/2*($B$19-SUM($H$24:H37))</f>
        <v>2.9375</v>
      </c>
      <c r="H38" s="237">
        <f>+IF($F38&gt;B$8,"FIN",IF($F38&lt;=B$8,IFERROR(IF($F38&lt;B$17,0,B$19/B$16),0)))</f>
        <v>0</v>
      </c>
      <c r="I38" s="237">
        <f t="shared" si="8"/>
        <v>2.9375</v>
      </c>
      <c r="J38" s="236">
        <f t="shared" si="2"/>
        <v>1.5074019723027001</v>
      </c>
      <c r="K38" s="237">
        <f>+$C38/2*($C$19-SUM($L$24:L37))</f>
        <v>2.5625</v>
      </c>
      <c r="L38" s="237">
        <f t="shared" si="9"/>
        <v>0</v>
      </c>
      <c r="M38" s="237">
        <f t="shared" si="10"/>
        <v>2.5625</v>
      </c>
      <c r="N38" s="236">
        <f t="shared" si="3"/>
        <v>1.3149676779661852</v>
      </c>
      <c r="O38" s="278"/>
      <c r="P38" s="105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spans="1:55" x14ac:dyDescent="0.25">
      <c r="A39" s="261">
        <f t="shared" si="4"/>
        <v>46706</v>
      </c>
      <c r="B39" s="285">
        <v>5.8749999999999997E-2</v>
      </c>
      <c r="C39" s="286">
        <f t="shared" si="13"/>
        <v>5.1249999999999997E-2</v>
      </c>
      <c r="D39" s="68"/>
      <c r="E39" s="238">
        <f t="shared" si="5"/>
        <v>2027</v>
      </c>
      <c r="F39" s="233">
        <f t="shared" si="6"/>
        <v>46706</v>
      </c>
      <c r="G39" s="234">
        <f>+$B39/2*($B$19-SUM($H$24:H38))</f>
        <v>2.9375</v>
      </c>
      <c r="H39" s="237">
        <f>+IF($F39&gt;B$8,"FIN",IF($F39&lt;=B$8,IFERROR(IF($F39&lt;B$17,0,B$19/B$16),0)))</f>
        <v>3.7037037037037037</v>
      </c>
      <c r="I39" s="237">
        <f t="shared" si="8"/>
        <v>6.6412037037037042</v>
      </c>
      <c r="J39" s="236">
        <f t="shared" si="2"/>
        <v>3.2493886768072939</v>
      </c>
      <c r="K39" s="237">
        <f>+$C39/2*($C$19-SUM($L$24:L38))</f>
        <v>2.5625</v>
      </c>
      <c r="L39" s="237">
        <f>+IF($F39&gt;C$8,"FIN",IF($F39&lt;=C$8,IFERROR(IF($F39&lt;C$17,0,C$19/C$16),0)))</f>
        <v>3.7037037037037037</v>
      </c>
      <c r="M39" s="237">
        <f t="shared" si="10"/>
        <v>6.2662037037037042</v>
      </c>
      <c r="N39" s="236">
        <f t="shared" si="3"/>
        <v>3.0659097762695522</v>
      </c>
      <c r="O39" s="278"/>
      <c r="P39" s="105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</row>
    <row r="40" spans="1:55" x14ac:dyDescent="0.25">
      <c r="A40" s="261">
        <f t="shared" si="4"/>
        <v>46888</v>
      </c>
      <c r="B40" s="285">
        <v>5.8749999999999997E-2</v>
      </c>
      <c r="C40" s="286">
        <f t="shared" si="13"/>
        <v>5.1249999999999997E-2</v>
      </c>
      <c r="D40" s="68"/>
      <c r="E40" s="238">
        <f t="shared" si="5"/>
        <v>2028</v>
      </c>
      <c r="F40" s="233">
        <f t="shared" si="6"/>
        <v>46888</v>
      </c>
      <c r="G40" s="234">
        <f>+$B40/2*($B$19-SUM($H$24:H39))</f>
        <v>2.8287037037037033</v>
      </c>
      <c r="H40" s="237">
        <f t="shared" ref="H40:H65" si="14">+IF($F40&gt;B$8,"FIN",IF($F40&lt;=B$8,IFERROR(IF($F40&lt;B$17,0,B$19/B$16),0)))</f>
        <v>3.7037037037037037</v>
      </c>
      <c r="I40" s="237">
        <f t="shared" si="8"/>
        <v>6.5324074074074066</v>
      </c>
      <c r="J40" s="236">
        <f t="shared" si="2"/>
        <v>3.0474162660922843</v>
      </c>
      <c r="K40" s="237">
        <f>+$C40/2*($C$19-SUM($L$24:L39))</f>
        <v>2.4675925925925921</v>
      </c>
      <c r="L40" s="237">
        <f t="shared" ref="L40:L65" si="15">+IF($F40&gt;C$8,"FIN",IF($F40&lt;=C$8,IFERROR(IF($F40&lt;C$17,0,C$19/C$16),0)))</f>
        <v>3.7037037037037037</v>
      </c>
      <c r="M40" s="237">
        <f t="shared" si="10"/>
        <v>6.1712962962962958</v>
      </c>
      <c r="N40" s="236">
        <f t="shared" si="3"/>
        <v>2.8789552676832142</v>
      </c>
      <c r="O40" s="278"/>
      <c r="P40" s="105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1" spans="1:55" x14ac:dyDescent="0.25">
      <c r="A41" s="261">
        <f t="shared" si="4"/>
        <v>47072</v>
      </c>
      <c r="B41" s="285">
        <v>5.8749999999999997E-2</v>
      </c>
      <c r="C41" s="286">
        <f t="shared" si="13"/>
        <v>5.1249999999999997E-2</v>
      </c>
      <c r="D41" s="68"/>
      <c r="E41" s="238">
        <f t="shared" si="5"/>
        <v>2028</v>
      </c>
      <c r="F41" s="233">
        <f t="shared" si="6"/>
        <v>47072</v>
      </c>
      <c r="G41" s="234">
        <f>+$B41/2*($B$19-SUM($H$24:H40))</f>
        <v>2.7199074074074074</v>
      </c>
      <c r="H41" s="237">
        <f t="shared" si="14"/>
        <v>3.7037037037037037</v>
      </c>
      <c r="I41" s="237">
        <f t="shared" si="8"/>
        <v>6.4236111111111107</v>
      </c>
      <c r="J41" s="236">
        <f t="shared" si="2"/>
        <v>2.8572051009665196</v>
      </c>
      <c r="K41" s="237">
        <f>+$C41/2*($C$19-SUM($L$24:L40))</f>
        <v>2.3726851851851851</v>
      </c>
      <c r="L41" s="237">
        <f t="shared" si="15"/>
        <v>3.7037037037037037</v>
      </c>
      <c r="M41" s="237">
        <f t="shared" si="10"/>
        <v>6.0763888888888893</v>
      </c>
      <c r="N41" s="236">
        <f t="shared" si="3"/>
        <v>2.7027615819953565</v>
      </c>
      <c r="O41" s="278"/>
      <c r="P41" s="105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1:55" x14ac:dyDescent="0.25">
      <c r="A42" s="261">
        <f t="shared" si="4"/>
        <v>47253</v>
      </c>
      <c r="B42" s="285">
        <v>5.8749999999999997E-2</v>
      </c>
      <c r="C42" s="286">
        <f t="shared" si="13"/>
        <v>5.1249999999999997E-2</v>
      </c>
      <c r="D42" s="68"/>
      <c r="E42" s="238">
        <f t="shared" si="5"/>
        <v>2029</v>
      </c>
      <c r="F42" s="233">
        <f t="shared" si="6"/>
        <v>47253</v>
      </c>
      <c r="G42" s="234">
        <f>+$B42/2*($B$19-SUM($H$24:H41))</f>
        <v>2.6111111111111107</v>
      </c>
      <c r="H42" s="237">
        <f t="shared" si="14"/>
        <v>3.7037037037037037</v>
      </c>
      <c r="I42" s="237">
        <f t="shared" si="8"/>
        <v>6.3148148148148149</v>
      </c>
      <c r="J42" s="236">
        <f t="shared" si="2"/>
        <v>2.6780979234262459</v>
      </c>
      <c r="K42" s="237">
        <f>+$C42/2*($C$19-SUM($L$24:L41))</f>
        <v>2.2777777777777777</v>
      </c>
      <c r="L42" s="237">
        <f t="shared" si="15"/>
        <v>3.7037037037037037</v>
      </c>
      <c r="M42" s="237">
        <f t="shared" si="10"/>
        <v>5.981481481481481</v>
      </c>
      <c r="N42" s="236">
        <f t="shared" si="3"/>
        <v>2.5367320506354174</v>
      </c>
      <c r="O42" s="278"/>
      <c r="P42" s="105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55" x14ac:dyDescent="0.25">
      <c r="A43" s="261">
        <f t="shared" si="4"/>
        <v>47437</v>
      </c>
      <c r="B43" s="285">
        <v>5.8749999999999997E-2</v>
      </c>
      <c r="C43" s="286">
        <f t="shared" si="13"/>
        <v>5.1249999999999997E-2</v>
      </c>
      <c r="D43" s="68"/>
      <c r="E43" s="238">
        <f t="shared" si="5"/>
        <v>2029</v>
      </c>
      <c r="F43" s="233">
        <f t="shared" si="6"/>
        <v>47437</v>
      </c>
      <c r="G43" s="234">
        <f>+$B43/2*($B$19-SUM($H$24:H42))</f>
        <v>2.5023148148148149</v>
      </c>
      <c r="H43" s="237">
        <f t="shared" si="14"/>
        <v>3.7037037037037037</v>
      </c>
      <c r="I43" s="237">
        <f t="shared" si="8"/>
        <v>6.206018518518519</v>
      </c>
      <c r="J43" s="236">
        <f t="shared" si="2"/>
        <v>2.5094731779496282</v>
      </c>
      <c r="K43" s="237">
        <f>+$C43/2*($C$19-SUM($L$24:L42))</f>
        <v>2.1828703703703702</v>
      </c>
      <c r="L43" s="237">
        <f t="shared" si="15"/>
        <v>3.7037037037037037</v>
      </c>
      <c r="M43" s="237">
        <f t="shared" si="10"/>
        <v>5.8865740740740744</v>
      </c>
      <c r="N43" s="236">
        <f t="shared" si="3"/>
        <v>2.3803022348101099</v>
      </c>
      <c r="O43" s="278"/>
      <c r="P43" s="105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</row>
    <row r="44" spans="1:55" x14ac:dyDescent="0.25">
      <c r="A44" s="261">
        <f t="shared" si="4"/>
        <v>47618</v>
      </c>
      <c r="B44" s="285">
        <v>5.8749999999999997E-2</v>
      </c>
      <c r="C44" s="286">
        <f t="shared" si="13"/>
        <v>5.1249999999999997E-2</v>
      </c>
      <c r="D44" s="68"/>
      <c r="E44" s="238">
        <f t="shared" si="5"/>
        <v>2030</v>
      </c>
      <c r="F44" s="233">
        <f t="shared" si="6"/>
        <v>47618</v>
      </c>
      <c r="G44" s="234">
        <f>+$B44/2*($B$19-SUM($H$24:H43))</f>
        <v>2.3935185185185182</v>
      </c>
      <c r="H44" s="237">
        <f t="shared" si="14"/>
        <v>3.7037037037037037</v>
      </c>
      <c r="I44" s="237">
        <f t="shared" si="8"/>
        <v>6.0972222222222214</v>
      </c>
      <c r="J44" s="236">
        <f t="shared" si="2"/>
        <v>2.3507431119383928</v>
      </c>
      <c r="K44" s="237">
        <f>+$C44/2*($C$19-SUM($L$24:L43))</f>
        <v>2.0879629629629628</v>
      </c>
      <c r="L44" s="237">
        <f t="shared" si="15"/>
        <v>3.7037037037037037</v>
      </c>
      <c r="M44" s="237">
        <f t="shared" si="10"/>
        <v>5.7916666666666661</v>
      </c>
      <c r="N44" s="236">
        <f t="shared" si="3"/>
        <v>2.2329382179460362</v>
      </c>
      <c r="O44" s="278"/>
      <c r="P44" s="105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spans="1:55" x14ac:dyDescent="0.25">
      <c r="A45" s="261">
        <f t="shared" si="4"/>
        <v>47802</v>
      </c>
      <c r="B45" s="285">
        <v>5.8749999999999997E-2</v>
      </c>
      <c r="C45" s="286">
        <f t="shared" si="13"/>
        <v>5.1249999999999997E-2</v>
      </c>
      <c r="D45" s="68"/>
      <c r="E45" s="238">
        <f t="shared" si="5"/>
        <v>2030</v>
      </c>
      <c r="F45" s="233">
        <f t="shared" si="6"/>
        <v>47802</v>
      </c>
      <c r="G45" s="234">
        <f>+$B45/2*($B$19-SUM($H$24:H44))</f>
        <v>2.2847222222222219</v>
      </c>
      <c r="H45" s="237">
        <f t="shared" si="14"/>
        <v>3.7037037037037037</v>
      </c>
      <c r="I45" s="237">
        <f t="shared" si="8"/>
        <v>5.9884259259259256</v>
      </c>
      <c r="J45" s="236">
        <f t="shared" si="2"/>
        <v>2.2013519756385631</v>
      </c>
      <c r="K45" s="237">
        <f>+$C45/2*($C$19-SUM($L$24:L44))</f>
        <v>1.9930555555555554</v>
      </c>
      <c r="L45" s="237">
        <f t="shared" si="15"/>
        <v>3.7037037037037037</v>
      </c>
      <c r="M45" s="237">
        <f t="shared" si="10"/>
        <v>5.6967592592592595</v>
      </c>
      <c r="N45" s="236">
        <f t="shared" si="3"/>
        <v>2.0941349872618882</v>
      </c>
      <c r="O45" s="278"/>
      <c r="P45" s="105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spans="1:55" x14ac:dyDescent="0.25">
      <c r="A46" s="261">
        <f t="shared" si="4"/>
        <v>47983</v>
      </c>
      <c r="B46" s="285">
        <v>5.8749999999999997E-2</v>
      </c>
      <c r="C46" s="286">
        <f t="shared" si="13"/>
        <v>5.1249999999999997E-2</v>
      </c>
      <c r="D46" s="68"/>
      <c r="E46" s="238">
        <f t="shared" si="5"/>
        <v>2031</v>
      </c>
      <c r="F46" s="233">
        <f t="shared" si="6"/>
        <v>47983</v>
      </c>
      <c r="G46" s="234">
        <f>+$B46/2*($B$19-SUM($H$24:H45))</f>
        <v>2.175925925925926</v>
      </c>
      <c r="H46" s="237">
        <f t="shared" si="14"/>
        <v>3.7037037037037037</v>
      </c>
      <c r="I46" s="237">
        <f t="shared" si="8"/>
        <v>5.8796296296296298</v>
      </c>
      <c r="J46" s="236">
        <f t="shared" si="2"/>
        <v>2.0607743163952228</v>
      </c>
      <c r="K46" s="237">
        <f>+$C46/2*($C$19-SUM($L$24:L45))</f>
        <v>1.8981481481481481</v>
      </c>
      <c r="L46" s="237">
        <f t="shared" si="15"/>
        <v>3.7037037037037037</v>
      </c>
      <c r="M46" s="237">
        <f t="shared" si="10"/>
        <v>5.6018518518518521</v>
      </c>
      <c r="N46" s="236">
        <f t="shared" si="3"/>
        <v>1.9634148998726138</v>
      </c>
      <c r="O46" s="278"/>
      <c r="P46" s="105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1:55" x14ac:dyDescent="0.25">
      <c r="A47" s="261">
        <f t="shared" si="4"/>
        <v>48167</v>
      </c>
      <c r="B47" s="285">
        <v>5.8749999999999997E-2</v>
      </c>
      <c r="C47" s="286">
        <f t="shared" si="13"/>
        <v>5.1249999999999997E-2</v>
      </c>
      <c r="D47" s="68"/>
      <c r="E47" s="238">
        <f t="shared" si="5"/>
        <v>2031</v>
      </c>
      <c r="F47" s="233">
        <f t="shared" si="6"/>
        <v>48167</v>
      </c>
      <c r="G47" s="234">
        <f>+$B47/2*($B$19-SUM($H$24:H46))</f>
        <v>2.0671296296296298</v>
      </c>
      <c r="H47" s="237">
        <f t="shared" si="14"/>
        <v>3.7037037037037037</v>
      </c>
      <c r="I47" s="237">
        <f t="shared" si="8"/>
        <v>5.7708333333333339</v>
      </c>
      <c r="J47" s="236">
        <f t="shared" si="2"/>
        <v>1.9285133623596789</v>
      </c>
      <c r="K47" s="237">
        <f>+$C47/2*($C$19-SUM($L$24:L46))</f>
        <v>1.8032407407407409</v>
      </c>
      <c r="L47" s="237">
        <f t="shared" si="15"/>
        <v>3.7037037037037037</v>
      </c>
      <c r="M47" s="237">
        <f t="shared" si="10"/>
        <v>5.5069444444444446</v>
      </c>
      <c r="N47" s="236">
        <f t="shared" si="3"/>
        <v>1.8403262290628462</v>
      </c>
      <c r="O47" s="278"/>
      <c r="P47" s="105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1:55" x14ac:dyDescent="0.25">
      <c r="A48" s="261">
        <f t="shared" si="4"/>
        <v>48349</v>
      </c>
      <c r="B48" s="285">
        <v>5.8749999999999997E-2</v>
      </c>
      <c r="C48" s="286">
        <f t="shared" si="13"/>
        <v>5.1249999999999997E-2</v>
      </c>
      <c r="D48" s="68"/>
      <c r="E48" s="238">
        <f t="shared" si="5"/>
        <v>2032</v>
      </c>
      <c r="F48" s="233">
        <f t="shared" si="6"/>
        <v>48349</v>
      </c>
      <c r="G48" s="234">
        <f>+$B48/2*($B$19-SUM($H$24:H47))</f>
        <v>1.9583333333333333</v>
      </c>
      <c r="H48" s="237">
        <f t="shared" si="14"/>
        <v>3.7037037037037037</v>
      </c>
      <c r="I48" s="237">
        <f t="shared" si="8"/>
        <v>5.6620370370370372</v>
      </c>
      <c r="J48" s="236">
        <f t="shared" si="2"/>
        <v>1.8040994910174355</v>
      </c>
      <c r="K48" s="237">
        <f>+$C48/2*($C$19-SUM($L$24:L47))</f>
        <v>1.7083333333333333</v>
      </c>
      <c r="L48" s="237">
        <f t="shared" si="15"/>
        <v>3.7037037037037037</v>
      </c>
      <c r="M48" s="237">
        <f t="shared" si="10"/>
        <v>5.4120370370370372</v>
      </c>
      <c r="N48" s="236">
        <f t="shared" si="3"/>
        <v>1.7244417865898465</v>
      </c>
      <c r="O48" s="278"/>
      <c r="P48" s="105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1:55" x14ac:dyDescent="0.25">
      <c r="A49" s="261">
        <f t="shared" si="4"/>
        <v>48533</v>
      </c>
      <c r="B49" s="285">
        <v>5.8749999999999997E-2</v>
      </c>
      <c r="C49" s="286">
        <f t="shared" si="13"/>
        <v>5.1249999999999997E-2</v>
      </c>
      <c r="D49" s="68"/>
      <c r="E49" s="238">
        <f t="shared" si="5"/>
        <v>2032</v>
      </c>
      <c r="F49" s="233">
        <f t="shared" si="6"/>
        <v>48533</v>
      </c>
      <c r="G49" s="234">
        <f>+$B49/2*($B$19-SUM($H$24:H48))</f>
        <v>1.8495370370370372</v>
      </c>
      <c r="H49" s="237">
        <f t="shared" si="14"/>
        <v>3.7037037037037037</v>
      </c>
      <c r="I49" s="237">
        <f t="shared" si="8"/>
        <v>5.5532407407407405</v>
      </c>
      <c r="J49" s="236">
        <f t="shared" si="2"/>
        <v>1.6870887781427522</v>
      </c>
      <c r="K49" s="237">
        <f>+$C49/2*($C$19-SUM($L$24:L48))</f>
        <v>1.613425925925926</v>
      </c>
      <c r="L49" s="237">
        <f t="shared" si="15"/>
        <v>3.7037037037037037</v>
      </c>
      <c r="M49" s="237">
        <f t="shared" si="10"/>
        <v>5.3171296296296298</v>
      </c>
      <c r="N49" s="236">
        <f t="shared" si="3"/>
        <v>1.6153576170879123</v>
      </c>
      <c r="O49" s="278"/>
      <c r="P49" s="105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1:55" x14ac:dyDescent="0.25">
      <c r="A50" s="261">
        <f t="shared" si="4"/>
        <v>48714</v>
      </c>
      <c r="B50" s="285">
        <v>5.8749999999999997E-2</v>
      </c>
      <c r="C50" s="286">
        <f t="shared" si="13"/>
        <v>5.1249999999999997E-2</v>
      </c>
      <c r="D50" s="68"/>
      <c r="E50" s="238">
        <f t="shared" si="5"/>
        <v>2033</v>
      </c>
      <c r="F50" s="233">
        <f t="shared" si="6"/>
        <v>48714</v>
      </c>
      <c r="G50" s="234">
        <f>+$B50/2*($B$19-SUM($H$24:H49))</f>
        <v>1.7407407407407409</v>
      </c>
      <c r="H50" s="237">
        <f t="shared" si="14"/>
        <v>3.7037037037037037</v>
      </c>
      <c r="I50" s="237">
        <f t="shared" si="8"/>
        <v>5.4444444444444446</v>
      </c>
      <c r="J50" s="236">
        <f t="shared" si="2"/>
        <v>1.5770616230108556</v>
      </c>
      <c r="K50" s="237">
        <f>+$C50/2*($C$19-SUM($L$24:L49))</f>
        <v>1.5185185185185186</v>
      </c>
      <c r="L50" s="237">
        <f t="shared" si="15"/>
        <v>3.7037037037037037</v>
      </c>
      <c r="M50" s="237">
        <f t="shared" si="10"/>
        <v>5.2222222222222223</v>
      </c>
      <c r="N50" s="236">
        <f t="shared" si="3"/>
        <v>1.5126917608471473</v>
      </c>
      <c r="O50" s="278"/>
      <c r="P50" s="105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5" x14ac:dyDescent="0.25">
      <c r="A51" s="261">
        <f t="shared" si="4"/>
        <v>48898</v>
      </c>
      <c r="B51" s="285">
        <v>5.8749999999999997E-2</v>
      </c>
      <c r="C51" s="286">
        <f t="shared" si="13"/>
        <v>5.1249999999999997E-2</v>
      </c>
      <c r="D51" s="68"/>
      <c r="E51" s="238">
        <f t="shared" si="5"/>
        <v>2033</v>
      </c>
      <c r="F51" s="233">
        <f t="shared" si="6"/>
        <v>48898</v>
      </c>
      <c r="G51" s="234">
        <f>+$B51/2*($B$19-SUM($H$24:H50))</f>
        <v>1.6319444444444446</v>
      </c>
      <c r="H51" s="237">
        <f t="shared" si="14"/>
        <v>3.7037037037037037</v>
      </c>
      <c r="I51" s="237">
        <f t="shared" si="8"/>
        <v>5.3356481481481488</v>
      </c>
      <c r="J51" s="236">
        <f t="shared" si="2"/>
        <v>1.4736214459127075</v>
      </c>
      <c r="K51" s="237">
        <f>+$C51/2*($C$19-SUM($L$24:L50))</f>
        <v>1.4236111111111112</v>
      </c>
      <c r="L51" s="237">
        <f t="shared" si="15"/>
        <v>3.7037037037037037</v>
      </c>
      <c r="M51" s="237">
        <f t="shared" si="10"/>
        <v>5.1273148148148149</v>
      </c>
      <c r="N51" s="236">
        <f t="shared" si="3"/>
        <v>1.4160830814302154</v>
      </c>
      <c r="O51" s="278"/>
      <c r="P51" s="105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1:55" x14ac:dyDescent="0.25">
      <c r="A52" s="261">
        <f t="shared" si="4"/>
        <v>49079</v>
      </c>
      <c r="B52" s="285">
        <v>5.8749999999999997E-2</v>
      </c>
      <c r="C52" s="286">
        <f t="shared" si="13"/>
        <v>5.1249999999999997E-2</v>
      </c>
      <c r="D52" s="68"/>
      <c r="E52" s="238">
        <f t="shared" si="5"/>
        <v>2034</v>
      </c>
      <c r="F52" s="233">
        <f t="shared" si="6"/>
        <v>49079</v>
      </c>
      <c r="G52" s="234">
        <f>+$B52/2*($B$19-SUM($H$24:H51))</f>
        <v>1.5231481481481484</v>
      </c>
      <c r="H52" s="237">
        <f t="shared" si="14"/>
        <v>3.7037037037037037</v>
      </c>
      <c r="I52" s="237">
        <f t="shared" si="8"/>
        <v>5.2268518518518521</v>
      </c>
      <c r="J52" s="236">
        <f t="shared" si="2"/>
        <v>1.3763934542202039</v>
      </c>
      <c r="K52" s="237">
        <f>+$C52/2*($C$19-SUM($L$24:L51))</f>
        <v>1.3287037037037039</v>
      </c>
      <c r="L52" s="237">
        <f t="shared" si="15"/>
        <v>3.7037037037037037</v>
      </c>
      <c r="M52" s="237">
        <f t="shared" si="10"/>
        <v>5.0324074074074074</v>
      </c>
      <c r="N52" s="236">
        <f t="shared" si="3"/>
        <v>1.3251901547717995</v>
      </c>
      <c r="O52" s="278"/>
      <c r="P52" s="105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x14ac:dyDescent="0.25">
      <c r="A53" s="261">
        <f t="shared" si="4"/>
        <v>49263</v>
      </c>
      <c r="B53" s="285">
        <v>5.8749999999999997E-2</v>
      </c>
      <c r="C53" s="286">
        <f t="shared" si="13"/>
        <v>5.1249999999999997E-2</v>
      </c>
      <c r="D53" s="68"/>
      <c r="E53" s="238">
        <f t="shared" si="5"/>
        <v>2034</v>
      </c>
      <c r="F53" s="233">
        <f t="shared" si="6"/>
        <v>49263</v>
      </c>
      <c r="G53" s="234">
        <f>+$B53/2*($B$19-SUM($H$24:H52))</f>
        <v>1.4143518518518521</v>
      </c>
      <c r="H53" s="237">
        <f t="shared" si="14"/>
        <v>3.7037037037037037</v>
      </c>
      <c r="I53" s="237">
        <f t="shared" si="8"/>
        <v>5.1180555555555554</v>
      </c>
      <c r="J53" s="236">
        <f t="shared" si="2"/>
        <v>1.2850234734423172</v>
      </c>
      <c r="K53" s="237">
        <f>+$C53/2*($C$19-SUM($L$24:L52))</f>
        <v>1.2337962962962965</v>
      </c>
      <c r="L53" s="237">
        <f t="shared" si="15"/>
        <v>3.7037037037037037</v>
      </c>
      <c r="M53" s="237">
        <f t="shared" si="10"/>
        <v>4.9375</v>
      </c>
      <c r="N53" s="236">
        <f t="shared" si="3"/>
        <v>1.2396902165773238</v>
      </c>
      <c r="O53" s="278"/>
      <c r="P53" s="105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</row>
    <row r="54" spans="1:55" x14ac:dyDescent="0.25">
      <c r="A54" s="261">
        <f t="shared" si="4"/>
        <v>49444</v>
      </c>
      <c r="B54" s="285">
        <v>5.8749999999999997E-2</v>
      </c>
      <c r="C54" s="286">
        <f t="shared" si="13"/>
        <v>5.1249999999999997E-2</v>
      </c>
      <c r="D54" s="68"/>
      <c r="E54" s="238">
        <f t="shared" si="5"/>
        <v>2035</v>
      </c>
      <c r="F54" s="233">
        <f t="shared" si="6"/>
        <v>49444</v>
      </c>
      <c r="G54" s="234">
        <f>+$B54/2*($B$19-SUM($H$24:H53))</f>
        <v>1.3055555555555558</v>
      </c>
      <c r="H54" s="237">
        <f t="shared" si="14"/>
        <v>3.7037037037037037</v>
      </c>
      <c r="I54" s="237">
        <f t="shared" si="8"/>
        <v>5.0092592592592595</v>
      </c>
      <c r="J54" s="236">
        <f t="shared" si="2"/>
        <v>1.1991768398955316</v>
      </c>
      <c r="K54" s="237">
        <f>+$C54/2*($C$19-SUM($L$24:L53))</f>
        <v>1.1388888888888891</v>
      </c>
      <c r="L54" s="237">
        <f t="shared" si="15"/>
        <v>3.7037037037037037</v>
      </c>
      <c r="M54" s="237">
        <f t="shared" si="10"/>
        <v>4.8425925925925926</v>
      </c>
      <c r="N54" s="236">
        <f t="shared" si="3"/>
        <v>1.1592781650006709</v>
      </c>
      <c r="O54" s="278"/>
      <c r="P54" s="105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</row>
    <row r="55" spans="1:55" x14ac:dyDescent="0.25">
      <c r="A55" s="261">
        <f t="shared" si="4"/>
        <v>49628</v>
      </c>
      <c r="B55" s="285">
        <v>5.8749999999999997E-2</v>
      </c>
      <c r="C55" s="286">
        <f t="shared" si="13"/>
        <v>5.1249999999999997E-2</v>
      </c>
      <c r="D55" s="68"/>
      <c r="E55" s="238">
        <f t="shared" si="5"/>
        <v>2035</v>
      </c>
      <c r="F55" s="233">
        <f t="shared" si="6"/>
        <v>49628</v>
      </c>
      <c r="G55" s="234">
        <f>+$B55/2*($B$19-SUM($H$24:H54))</f>
        <v>1.1967592592592595</v>
      </c>
      <c r="H55" s="237">
        <f t="shared" si="14"/>
        <v>3.7037037037037037</v>
      </c>
      <c r="I55" s="237">
        <f t="shared" si="8"/>
        <v>4.9004629629629637</v>
      </c>
      <c r="J55" s="236">
        <f t="shared" si="2"/>
        <v>1.1185373517854471</v>
      </c>
      <c r="K55" s="237">
        <f>+$C55/2*($C$19-SUM($L$24:L54))</f>
        <v>1.0439814814814818</v>
      </c>
      <c r="L55" s="237">
        <f t="shared" si="15"/>
        <v>3.7037037037037037</v>
      </c>
      <c r="M55" s="237">
        <f t="shared" si="10"/>
        <v>4.7476851851851851</v>
      </c>
      <c r="N55" s="236">
        <f t="shared" si="3"/>
        <v>1.0836656157354518</v>
      </c>
      <c r="O55" s="278"/>
      <c r="P55" s="105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</row>
    <row r="56" spans="1:55" x14ac:dyDescent="0.25">
      <c r="A56" s="261">
        <f t="shared" si="4"/>
        <v>49810</v>
      </c>
      <c r="B56" s="285">
        <v>5.8749999999999997E-2</v>
      </c>
      <c r="C56" s="286">
        <f t="shared" si="13"/>
        <v>5.1249999999999997E-2</v>
      </c>
      <c r="D56" s="68"/>
      <c r="E56" s="238">
        <f t="shared" si="5"/>
        <v>2036</v>
      </c>
      <c r="F56" s="233">
        <f t="shared" si="6"/>
        <v>49810</v>
      </c>
      <c r="G56" s="234">
        <f>+$B56/2*($B$19-SUM($H$24:H55))</f>
        <v>1.0879629629629632</v>
      </c>
      <c r="H56" s="237">
        <f t="shared" si="14"/>
        <v>3.7037037037037037</v>
      </c>
      <c r="I56" s="237">
        <f t="shared" si="8"/>
        <v>4.791666666666667</v>
      </c>
      <c r="J56" s="236">
        <f t="shared" si="2"/>
        <v>1.0428062756611285</v>
      </c>
      <c r="K56" s="237">
        <f>+$C56/2*($C$19-SUM($L$24:L55))</f>
        <v>0.9490740740740744</v>
      </c>
      <c r="L56" s="237">
        <f t="shared" si="15"/>
        <v>3.7037037037037037</v>
      </c>
      <c r="M56" s="237">
        <f t="shared" si="10"/>
        <v>4.6527777777777786</v>
      </c>
      <c r="N56" s="236">
        <f t="shared" si="3"/>
        <v>1.0125800068013857</v>
      </c>
      <c r="O56" s="278"/>
      <c r="P56" s="105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</row>
    <row r="57" spans="1:55" x14ac:dyDescent="0.25">
      <c r="A57" s="261">
        <f t="shared" si="4"/>
        <v>49994</v>
      </c>
      <c r="B57" s="285">
        <v>5.8749999999999997E-2</v>
      </c>
      <c r="C57" s="286">
        <f t="shared" si="13"/>
        <v>5.1249999999999997E-2</v>
      </c>
      <c r="D57" s="68"/>
      <c r="E57" s="238">
        <f t="shared" si="5"/>
        <v>2036</v>
      </c>
      <c r="F57" s="233">
        <f t="shared" si="6"/>
        <v>49994</v>
      </c>
      <c r="G57" s="234">
        <f>+$B57/2*($B$19-SUM($H$24:H56))</f>
        <v>0.97916666666666685</v>
      </c>
      <c r="H57" s="237">
        <f t="shared" si="14"/>
        <v>3.7037037037037037</v>
      </c>
      <c r="I57" s="237">
        <f t="shared" si="8"/>
        <v>4.6828703703703702</v>
      </c>
      <c r="J57" s="236">
        <f t="shared" si="2"/>
        <v>0.97170140536005467</v>
      </c>
      <c r="K57" s="237">
        <f>+$C57/2*($C$19-SUM($L$24:L56))</f>
        <v>0.85416666666666685</v>
      </c>
      <c r="L57" s="237">
        <f t="shared" si="15"/>
        <v>3.7037037037037037</v>
      </c>
      <c r="M57" s="237">
        <f t="shared" si="10"/>
        <v>4.5578703703703702</v>
      </c>
      <c r="N57" s="236">
        <f t="shared" si="3"/>
        <v>0.94576375044683525</v>
      </c>
      <c r="O57" s="278"/>
      <c r="P57" s="105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</row>
    <row r="58" spans="1:55" x14ac:dyDescent="0.25">
      <c r="A58" s="261">
        <f t="shared" si="4"/>
        <v>50175</v>
      </c>
      <c r="B58" s="285">
        <v>5.8749999999999997E-2</v>
      </c>
      <c r="C58" s="286">
        <f t="shared" si="13"/>
        <v>5.1249999999999997E-2</v>
      </c>
      <c r="D58" s="68"/>
      <c r="E58" s="238">
        <f t="shared" si="5"/>
        <v>2037</v>
      </c>
      <c r="F58" s="233">
        <f t="shared" si="6"/>
        <v>50175</v>
      </c>
      <c r="G58" s="234">
        <f>+$B58/2*($B$19-SUM($H$24:H57))</f>
        <v>0.87037037037037046</v>
      </c>
      <c r="H58" s="237">
        <f t="shared" si="14"/>
        <v>3.7037037037037037</v>
      </c>
      <c r="I58" s="237">
        <f t="shared" si="8"/>
        <v>4.5740740740740744</v>
      </c>
      <c r="J58" s="236">
        <f t="shared" si="2"/>
        <v>0.90495617070987699</v>
      </c>
      <c r="K58" s="237">
        <f>+$C58/2*($C$19-SUM($L$24:L57))</f>
        <v>0.7592592592592593</v>
      </c>
      <c r="L58" s="237">
        <f t="shared" si="15"/>
        <v>3.7037037037037037</v>
      </c>
      <c r="M58" s="237">
        <f t="shared" si="10"/>
        <v>4.4629629629629628</v>
      </c>
      <c r="N58" s="236">
        <f t="shared" si="3"/>
        <v>0.88297342972097292</v>
      </c>
      <c r="O58" s="278"/>
      <c r="P58" s="105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</row>
    <row r="59" spans="1:55" x14ac:dyDescent="0.25">
      <c r="A59" s="261">
        <f t="shared" si="4"/>
        <v>50359</v>
      </c>
      <c r="B59" s="285">
        <v>5.8749999999999997E-2</v>
      </c>
      <c r="C59" s="286">
        <f t="shared" si="13"/>
        <v>5.1249999999999997E-2</v>
      </c>
      <c r="D59" s="68"/>
      <c r="E59" s="238">
        <f t="shared" si="5"/>
        <v>2037</v>
      </c>
      <c r="F59" s="233">
        <f t="shared" si="6"/>
        <v>50359</v>
      </c>
      <c r="G59" s="234">
        <f>+$B59/2*($B$19-SUM($H$24:H58))</f>
        <v>0.76157407407407396</v>
      </c>
      <c r="H59" s="237">
        <f t="shared" si="14"/>
        <v>3.7037037037037037</v>
      </c>
      <c r="I59" s="237">
        <f t="shared" si="8"/>
        <v>4.4652777777777777</v>
      </c>
      <c r="J59" s="236">
        <f t="shared" si="2"/>
        <v>0.84231879339394466</v>
      </c>
      <c r="K59" s="237">
        <f>+$C59/2*($C$19-SUM($L$24:L58))</f>
        <v>0.66435185185185175</v>
      </c>
      <c r="L59" s="237">
        <f t="shared" si="15"/>
        <v>3.7037037037037037</v>
      </c>
      <c r="M59" s="237">
        <f t="shared" si="10"/>
        <v>4.3680555555555554</v>
      </c>
      <c r="N59" s="236">
        <f t="shared" si="3"/>
        <v>0.82397903739469858</v>
      </c>
      <c r="O59" s="278"/>
      <c r="P59" s="105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</row>
    <row r="60" spans="1:55" x14ac:dyDescent="0.25">
      <c r="A60" s="261">
        <f t="shared" si="4"/>
        <v>50540</v>
      </c>
      <c r="B60" s="285">
        <v>5.8749999999999997E-2</v>
      </c>
      <c r="C60" s="286">
        <f t="shared" si="13"/>
        <v>5.1249999999999997E-2</v>
      </c>
      <c r="D60" s="68"/>
      <c r="E60" s="238">
        <f t="shared" si="5"/>
        <v>2038</v>
      </c>
      <c r="F60" s="233">
        <f t="shared" si="6"/>
        <v>50540</v>
      </c>
      <c r="G60" s="234">
        <f>+$B60/2*($B$19-SUM($H$24:H59))</f>
        <v>0.65277777777777746</v>
      </c>
      <c r="H60" s="237">
        <f t="shared" si="14"/>
        <v>3.7037037037037037</v>
      </c>
      <c r="I60" s="237">
        <f t="shared" si="8"/>
        <v>4.356481481481481</v>
      </c>
      <c r="J60" s="236">
        <f t="shared" si="2"/>
        <v>0.78355148752115755</v>
      </c>
      <c r="K60" s="237">
        <f>+$C60/2*($C$19-SUM($L$24:L59))</f>
        <v>0.5694444444444442</v>
      </c>
      <c r="L60" s="237">
        <f t="shared" si="15"/>
        <v>3.7037037037037037</v>
      </c>
      <c r="M60" s="237">
        <f t="shared" si="10"/>
        <v>4.2731481481481479</v>
      </c>
      <c r="N60" s="236">
        <f t="shared" si="3"/>
        <v>0.76856325502872314</v>
      </c>
      <c r="O60" s="280"/>
      <c r="P60" s="105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</row>
    <row r="61" spans="1:55" x14ac:dyDescent="0.25">
      <c r="A61" s="261">
        <f t="shared" si="4"/>
        <v>50724</v>
      </c>
      <c r="B61" s="285">
        <v>5.8749999999999997E-2</v>
      </c>
      <c r="C61" s="286">
        <f t="shared" si="13"/>
        <v>5.1249999999999997E-2</v>
      </c>
      <c r="D61" s="68"/>
      <c r="E61" s="238">
        <f t="shared" si="5"/>
        <v>2038</v>
      </c>
      <c r="F61" s="233">
        <f t="shared" si="6"/>
        <v>50724</v>
      </c>
      <c r="G61" s="234">
        <f>+$B61/2*($B$19-SUM($H$24:H60))</f>
        <v>0.54398148148148107</v>
      </c>
      <c r="H61" s="237">
        <f t="shared" si="14"/>
        <v>3.7037037037037037</v>
      </c>
      <c r="I61" s="237">
        <f t="shared" si="8"/>
        <v>4.2476851851851851</v>
      </c>
      <c r="J61" s="236">
        <f t="shared" si="2"/>
        <v>0.72842970256745765</v>
      </c>
      <c r="K61" s="237">
        <f>+$C61/2*($C$19-SUM($L$24:L60))</f>
        <v>0.47453703703703665</v>
      </c>
      <c r="L61" s="237">
        <f t="shared" si="15"/>
        <v>3.7037037037037037</v>
      </c>
      <c r="M61" s="237">
        <f t="shared" si="10"/>
        <v>4.1782407407407405</v>
      </c>
      <c r="N61" s="236">
        <f t="shared" si="3"/>
        <v>0.71652077010041471</v>
      </c>
      <c r="O61" s="278"/>
      <c r="P61" s="105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</row>
    <row r="62" spans="1:55" x14ac:dyDescent="0.25">
      <c r="A62" s="261">
        <f t="shared" si="4"/>
        <v>50905</v>
      </c>
      <c r="B62" s="285">
        <v>5.8749999999999997E-2</v>
      </c>
      <c r="C62" s="286">
        <f t="shared" si="13"/>
        <v>5.1249999999999997E-2</v>
      </c>
      <c r="D62" s="68"/>
      <c r="E62" s="238">
        <f t="shared" si="5"/>
        <v>2039</v>
      </c>
      <c r="F62" s="233">
        <f t="shared" si="6"/>
        <v>50905</v>
      </c>
      <c r="G62" s="234">
        <f>+$B62/2*($B$19-SUM($H$24:H61))</f>
        <v>0.43518518518518456</v>
      </c>
      <c r="H62" s="237">
        <f t="shared" si="14"/>
        <v>3.7037037037037037</v>
      </c>
      <c r="I62" s="237">
        <f t="shared" si="8"/>
        <v>4.1388888888888884</v>
      </c>
      <c r="J62" s="236">
        <f t="shared" si="2"/>
        <v>0.67674140647658643</v>
      </c>
      <c r="K62" s="237">
        <f>+$C62/2*($C$19-SUM($L$24:L61))</f>
        <v>0.3796296296296291</v>
      </c>
      <c r="L62" s="237">
        <f t="shared" si="15"/>
        <v>3.7037037037037037</v>
      </c>
      <c r="M62" s="237">
        <f t="shared" si="10"/>
        <v>4.083333333333333</v>
      </c>
      <c r="N62" s="236">
        <f t="shared" si="3"/>
        <v>0.6676576292084444</v>
      </c>
      <c r="O62" s="278"/>
      <c r="P62" s="105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</row>
    <row r="63" spans="1:55" x14ac:dyDescent="0.25">
      <c r="A63" s="261">
        <f t="shared" si="4"/>
        <v>51089</v>
      </c>
      <c r="B63" s="285">
        <v>5.8749999999999997E-2</v>
      </c>
      <c r="C63" s="286">
        <f t="shared" si="13"/>
        <v>5.1249999999999997E-2</v>
      </c>
      <c r="D63" s="68"/>
      <c r="E63" s="238">
        <f t="shared" si="5"/>
        <v>2039</v>
      </c>
      <c r="F63" s="233">
        <f t="shared" si="6"/>
        <v>51089</v>
      </c>
      <c r="G63" s="234">
        <f>+$B63/2*($B$19-SUM($H$24:H62))</f>
        <v>0.32638888888888812</v>
      </c>
      <c r="H63" s="237">
        <f t="shared" si="14"/>
        <v>3.7037037037037037</v>
      </c>
      <c r="I63" s="237">
        <f t="shared" si="8"/>
        <v>4.0300925925925917</v>
      </c>
      <c r="J63" s="236">
        <f t="shared" si="2"/>
        <v>0.62828640682186931</v>
      </c>
      <c r="K63" s="237">
        <f>+$C63/2*($C$19-SUM($L$24:L62))</f>
        <v>0.28472222222222154</v>
      </c>
      <c r="L63" s="237">
        <f t="shared" si="15"/>
        <v>3.7037037037037037</v>
      </c>
      <c r="M63" s="237">
        <f t="shared" si="10"/>
        <v>3.9884259259259252</v>
      </c>
      <c r="N63" s="236">
        <f t="shared" si="3"/>
        <v>0.62179062547620967</v>
      </c>
      <c r="O63" s="278"/>
      <c r="P63" s="105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</row>
    <row r="64" spans="1:55" x14ac:dyDescent="0.25">
      <c r="A64" s="261">
        <f t="shared" si="4"/>
        <v>51271</v>
      </c>
      <c r="B64" s="285">
        <v>5.8749999999999997E-2</v>
      </c>
      <c r="C64" s="286">
        <f t="shared" si="13"/>
        <v>5.1249999999999997E-2</v>
      </c>
      <c r="D64" s="68"/>
      <c r="E64" s="238">
        <f t="shared" si="5"/>
        <v>2040</v>
      </c>
      <c r="F64" s="233">
        <f t="shared" si="6"/>
        <v>51271</v>
      </c>
      <c r="G64" s="234">
        <f>+$B64/2*($B$19-SUM($H$24:H63))</f>
        <v>0.21759259259259167</v>
      </c>
      <c r="H64" s="237">
        <f t="shared" si="14"/>
        <v>3.7037037037037037</v>
      </c>
      <c r="I64" s="237">
        <f t="shared" si="8"/>
        <v>3.9212962962962954</v>
      </c>
      <c r="J64" s="236">
        <f t="shared" si="2"/>
        <v>0.58287570803911803</v>
      </c>
      <c r="K64" s="237">
        <f>+$C64/2*($C$19-SUM($L$24:L63))</f>
        <v>0.18981481481481402</v>
      </c>
      <c r="L64" s="237">
        <f t="shared" si="15"/>
        <v>3.7037037037037037</v>
      </c>
      <c r="M64" s="237">
        <f t="shared" si="10"/>
        <v>3.8935185185185177</v>
      </c>
      <c r="N64" s="236">
        <f t="shared" si="3"/>
        <v>0.57874671837178082</v>
      </c>
      <c r="O64" s="278"/>
      <c r="P64" s="105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</row>
    <row r="65" spans="1:55" x14ac:dyDescent="0.25">
      <c r="A65" s="261">
        <f t="shared" si="4"/>
        <v>51455</v>
      </c>
      <c r="B65" s="287">
        <v>5.8749999999999997E-2</v>
      </c>
      <c r="C65" s="288">
        <f t="shared" si="13"/>
        <v>5.1249999999999997E-2</v>
      </c>
      <c r="D65" s="68"/>
      <c r="E65" s="238">
        <f t="shared" si="5"/>
        <v>2040</v>
      </c>
      <c r="F65" s="233">
        <f t="shared" si="6"/>
        <v>51455</v>
      </c>
      <c r="G65" s="234">
        <f>+$B65/2*($B$19-SUM($H$24:H64))</f>
        <v>0.10879629629629521</v>
      </c>
      <c r="H65" s="237">
        <f t="shared" si="14"/>
        <v>3.7037037037037037</v>
      </c>
      <c r="I65" s="237">
        <f t="shared" si="8"/>
        <v>3.8124999999999991</v>
      </c>
      <c r="J65" s="236">
        <f t="shared" si="2"/>
        <v>0.5403309028435167</v>
      </c>
      <c r="K65" s="237">
        <f>+$C65/2*($C$19-SUM($L$24:L64))</f>
        <v>9.4907407407406455E-2</v>
      </c>
      <c r="L65" s="237">
        <f t="shared" si="15"/>
        <v>3.7037037037037037</v>
      </c>
      <c r="M65" s="237">
        <f t="shared" si="10"/>
        <v>3.7986111111111103</v>
      </c>
      <c r="N65" s="236">
        <f t="shared" si="3"/>
        <v>0.53836248425392286</v>
      </c>
      <c r="O65" s="278"/>
      <c r="P65" s="105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</row>
    <row r="66" spans="1:55" s="5" customFormat="1" x14ac:dyDescent="0.25">
      <c r="A66" s="271"/>
      <c r="B66" s="13"/>
      <c r="C66" s="13"/>
      <c r="D66" s="1"/>
      <c r="E66" s="242"/>
      <c r="F66" s="243"/>
      <c r="G66" s="244"/>
      <c r="H66" s="246"/>
      <c r="I66" s="246"/>
      <c r="J66" s="241"/>
      <c r="K66" s="246"/>
      <c r="L66" s="246"/>
      <c r="M66" s="246"/>
      <c r="N66" s="241"/>
      <c r="O66" s="278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</row>
    <row r="67" spans="1:55" s="5" customFormat="1" x14ac:dyDescent="0.25">
      <c r="A67" s="289"/>
      <c r="B67" s="290"/>
      <c r="C67" s="290"/>
      <c r="D67" s="1"/>
      <c r="E67" s="13"/>
      <c r="F67" s="247" t="s">
        <v>44</v>
      </c>
      <c r="G67" s="248">
        <f>+SUM(G24:G66)</f>
        <v>66.937499999999986</v>
      </c>
      <c r="H67" s="252">
        <f>+SUM(H24:H66)</f>
        <v>100.00000000000004</v>
      </c>
      <c r="I67" s="252"/>
      <c r="J67" s="251">
        <f>+SUM(J24:J66)</f>
        <v>58.757631743841742</v>
      </c>
      <c r="K67" s="252">
        <f>+SUM(K24:K66)</f>
        <v>57.562499999999993</v>
      </c>
      <c r="L67" s="252">
        <f>+SUM(L24:L66)</f>
        <v>100.00000000000004</v>
      </c>
      <c r="M67" s="252"/>
      <c r="N67" s="251">
        <f>+SUM(N24:N66)</f>
        <v>54.204851146608384</v>
      </c>
      <c r="O67" s="278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</row>
    <row r="68" spans="1:55" x14ac:dyDescent="0.25">
      <c r="A68" s="13"/>
      <c r="B68" s="13"/>
      <c r="C68" s="13"/>
      <c r="H68" s="278"/>
      <c r="I68" s="278"/>
      <c r="J68" s="278"/>
      <c r="K68" s="278"/>
      <c r="L68" s="278"/>
      <c r="M68" s="278"/>
      <c r="N68" s="278"/>
      <c r="O68" s="278"/>
      <c r="AV68" s="1"/>
      <c r="AW68" s="1"/>
      <c r="AX68" s="1"/>
      <c r="AY68" s="1"/>
      <c r="AZ68" s="1"/>
      <c r="BA68" s="1"/>
      <c r="BB68" s="1"/>
      <c r="BC68" s="1"/>
    </row>
    <row r="69" spans="1:55" x14ac:dyDescent="0.25">
      <c r="A69" s="13"/>
      <c r="B69" s="13"/>
      <c r="C69" s="13"/>
      <c r="H69" s="278"/>
      <c r="I69" s="278"/>
      <c r="J69" s="278"/>
      <c r="K69" s="278"/>
      <c r="L69" s="278"/>
      <c r="M69" s="278"/>
      <c r="N69" s="278"/>
      <c r="O69" s="278"/>
      <c r="AV69" s="1"/>
      <c r="AW69" s="1"/>
      <c r="AX69" s="1"/>
      <c r="AY69" s="1"/>
      <c r="AZ69" s="1"/>
      <c r="BA69" s="1"/>
      <c r="BB69" s="1"/>
      <c r="BC69" s="1"/>
    </row>
  </sheetData>
  <mergeCells count="4">
    <mergeCell ref="G22:J22"/>
    <mergeCell ref="K22:N22"/>
    <mergeCell ref="B23:C23"/>
    <mergeCell ref="A1:D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FA1A7-0510-408C-AF8D-D2DF9C22F8BC}">
  <sheetPr>
    <tabColor theme="0" tint="-0.249977111117893"/>
  </sheetPr>
  <dimension ref="A1:AC74"/>
  <sheetViews>
    <sheetView showGridLines="0" zoomScaleNormal="100" workbookViewId="0">
      <selection sqref="A1:F2"/>
    </sheetView>
  </sheetViews>
  <sheetFormatPr baseColWidth="10" defaultColWidth="11.42578125" defaultRowHeight="11.25" x14ac:dyDescent="0.25"/>
  <cols>
    <col min="1" max="1" width="28.42578125" style="1" customWidth="1"/>
    <col min="2" max="3" width="11.85546875" style="1" customWidth="1"/>
    <col min="4" max="5" width="11.28515625" style="1" customWidth="1"/>
    <col min="6" max="6" width="11.140625" style="1" bestFit="1" customWidth="1"/>
    <col min="7" max="7" width="10" style="13" bestFit="1" customWidth="1"/>
    <col min="8" max="8" width="10.42578125" style="13" bestFit="1" customWidth="1"/>
    <col min="9" max="10" width="11.28515625" style="13" customWidth="1"/>
    <col min="11" max="11" width="9" style="13" customWidth="1"/>
    <col min="12" max="12" width="12.7109375" style="13" bestFit="1" customWidth="1"/>
    <col min="13" max="13" width="10.7109375" style="12" bestFit="1" customWidth="1"/>
    <col min="14" max="14" width="19" style="13" customWidth="1"/>
    <col min="15" max="15" width="11.85546875" style="12" customWidth="1"/>
    <col min="16" max="16" width="11.140625" style="12" bestFit="1" customWidth="1"/>
    <col min="17" max="17" width="10" style="12" bestFit="1" customWidth="1"/>
    <col min="18" max="18" width="10.28515625" style="12" bestFit="1" customWidth="1"/>
    <col min="19" max="19" width="10.7109375" style="12" bestFit="1" customWidth="1"/>
    <col min="20" max="20" width="11.140625" style="12" bestFit="1" customWidth="1"/>
    <col min="21" max="21" width="10.7109375" style="12" bestFit="1" customWidth="1"/>
    <col min="22" max="22" width="9.7109375" style="12" bestFit="1" customWidth="1"/>
    <col min="23" max="23" width="10.7109375" style="12" bestFit="1" customWidth="1"/>
    <col min="24" max="24" width="9.140625" style="12" bestFit="1" customWidth="1"/>
    <col min="25" max="25" width="9.5703125" style="12" bestFit="1" customWidth="1"/>
    <col min="26" max="26" width="9.85546875" style="5" bestFit="1" customWidth="1"/>
    <col min="27" max="27" width="8.85546875" style="5" bestFit="1" customWidth="1"/>
    <col min="28" max="28" width="9.7109375" style="5" bestFit="1" customWidth="1"/>
    <col min="29" max="29" width="10.28515625" style="5" bestFit="1" customWidth="1"/>
    <col min="30" max="16384" width="11.42578125" style="1"/>
  </cols>
  <sheetData>
    <row r="1" spans="1:29" ht="15.75" customHeight="1" x14ac:dyDescent="0.25">
      <c r="A1" s="383" t="s">
        <v>151</v>
      </c>
      <c r="B1" s="383"/>
      <c r="C1" s="383"/>
      <c r="D1" s="383"/>
      <c r="E1" s="383"/>
      <c r="F1" s="383"/>
      <c r="H1" s="108" t="s">
        <v>21</v>
      </c>
      <c r="I1" s="271">
        <v>12</v>
      </c>
      <c r="J1" s="272">
        <v>1</v>
      </c>
      <c r="L1" s="106" t="s">
        <v>72</v>
      </c>
      <c r="M1" s="107">
        <v>43942</v>
      </c>
    </row>
    <row r="2" spans="1:29" ht="15.75" customHeight="1" x14ac:dyDescent="0.25">
      <c r="A2" s="383"/>
      <c r="B2" s="383"/>
      <c r="C2" s="383"/>
      <c r="D2" s="383"/>
      <c r="E2" s="383"/>
      <c r="F2" s="383"/>
      <c r="H2" s="203" t="s">
        <v>23</v>
      </c>
      <c r="I2" s="13">
        <v>4</v>
      </c>
      <c r="J2" s="204">
        <v>3</v>
      </c>
      <c r="L2" s="108" t="s">
        <v>3</v>
      </c>
      <c r="M2" s="109">
        <v>0.92110000000000003</v>
      </c>
    </row>
    <row r="3" spans="1:29" ht="15.75" customHeight="1" x14ac:dyDescent="0.25">
      <c r="A3" s="13" t="s">
        <v>56</v>
      </c>
      <c r="H3" s="203" t="s">
        <v>25</v>
      </c>
      <c r="I3" s="13">
        <v>2</v>
      </c>
      <c r="J3" s="204">
        <v>6</v>
      </c>
      <c r="L3" s="110" t="s">
        <v>5</v>
      </c>
      <c r="M3" s="111">
        <v>0.96950000000000003</v>
      </c>
    </row>
    <row r="4" spans="1:29" ht="15.75" customHeight="1" x14ac:dyDescent="0.25">
      <c r="A4" s="13" t="s">
        <v>24</v>
      </c>
      <c r="B4" s="384"/>
      <c r="C4" s="384"/>
      <c r="D4" s="384"/>
      <c r="E4" s="384"/>
      <c r="H4" s="110" t="s">
        <v>26</v>
      </c>
      <c r="I4" s="205">
        <v>1</v>
      </c>
      <c r="J4" s="206">
        <v>12</v>
      </c>
      <c r="M4" s="13"/>
    </row>
    <row r="5" spans="1:29" ht="15" customHeight="1" x14ac:dyDescent="0.2">
      <c r="A5" s="324" t="s">
        <v>22</v>
      </c>
      <c r="B5" s="325">
        <v>0.1</v>
      </c>
      <c r="S5" s="291"/>
      <c r="T5" s="291"/>
      <c r="U5" s="291"/>
    </row>
    <row r="6" spans="1:29" s="11" customFormat="1" ht="21" customHeight="1" x14ac:dyDescent="0.2">
      <c r="A6" s="15" t="s">
        <v>55</v>
      </c>
      <c r="B6" s="15" t="s">
        <v>108</v>
      </c>
      <c r="C6" s="15" t="s">
        <v>112</v>
      </c>
      <c r="D6" s="15" t="s">
        <v>107</v>
      </c>
      <c r="E6" s="15" t="s">
        <v>111</v>
      </c>
      <c r="F6" s="1"/>
      <c r="G6" s="207" t="s">
        <v>124</v>
      </c>
      <c r="H6" s="208"/>
      <c r="I6" s="12"/>
      <c r="J6" s="13"/>
      <c r="K6" s="12"/>
      <c r="L6" s="12"/>
      <c r="M6" s="12"/>
      <c r="N6" s="12"/>
      <c r="O6" s="291"/>
      <c r="P6" s="291"/>
      <c r="Q6" s="291"/>
      <c r="R6" s="12"/>
      <c r="S6" s="208"/>
      <c r="T6" s="208"/>
      <c r="U6" s="208"/>
      <c r="V6" s="208"/>
      <c r="W6" s="208"/>
      <c r="X6" s="208"/>
      <c r="Y6" s="208"/>
    </row>
    <row r="7" spans="1:29" ht="13.5" customHeight="1" x14ac:dyDescent="0.2">
      <c r="A7" s="113" t="s">
        <v>27</v>
      </c>
      <c r="B7" s="14">
        <v>43966</v>
      </c>
      <c r="C7" s="116">
        <f>+B7</f>
        <v>43966</v>
      </c>
      <c r="D7" s="116">
        <f t="shared" ref="D7:E7" si="0">+C7</f>
        <v>43966</v>
      </c>
      <c r="E7" s="116">
        <f t="shared" si="0"/>
        <v>43966</v>
      </c>
      <c r="G7" s="13" t="s">
        <v>137</v>
      </c>
      <c r="H7" s="209"/>
      <c r="I7" s="209"/>
      <c r="J7" s="209"/>
      <c r="K7" s="209"/>
      <c r="L7" s="380" t="s">
        <v>57</v>
      </c>
      <c r="M7" s="382"/>
      <c r="N7" s="12"/>
      <c r="O7" s="291"/>
      <c r="P7" s="291"/>
      <c r="Q7" s="291"/>
      <c r="Z7" s="1"/>
      <c r="AA7" s="1"/>
      <c r="AB7" s="1"/>
      <c r="AC7" s="1"/>
    </row>
    <row r="8" spans="1:29" ht="13.5" customHeight="1" x14ac:dyDescent="0.2">
      <c r="A8" s="113" t="s">
        <v>28</v>
      </c>
      <c r="B8" s="14">
        <v>48898</v>
      </c>
      <c r="C8" s="114">
        <v>48898</v>
      </c>
      <c r="D8" s="14">
        <v>51455</v>
      </c>
      <c r="E8" s="114">
        <v>51455</v>
      </c>
      <c r="H8" s="210" t="s">
        <v>108</v>
      </c>
      <c r="I8" s="211" t="s">
        <v>112</v>
      </c>
      <c r="J8" s="211" t="s">
        <v>107</v>
      </c>
      <c r="K8" s="211" t="s">
        <v>111</v>
      </c>
      <c r="L8" s="212" t="s">
        <v>125</v>
      </c>
      <c r="M8" s="213" t="s">
        <v>126</v>
      </c>
      <c r="N8" s="12"/>
      <c r="O8" s="291"/>
      <c r="P8" s="291"/>
      <c r="Q8" s="291"/>
      <c r="Z8" s="1"/>
      <c r="AA8" s="1"/>
      <c r="AB8" s="1"/>
      <c r="AC8" s="1"/>
    </row>
    <row r="9" spans="1:29" ht="13.5" customHeight="1" x14ac:dyDescent="0.2">
      <c r="A9" s="113" t="s">
        <v>0</v>
      </c>
      <c r="B9" s="14" t="s">
        <v>2</v>
      </c>
      <c r="C9" s="114" t="s">
        <v>3</v>
      </c>
      <c r="D9" s="14" t="s">
        <v>2</v>
      </c>
      <c r="E9" s="114" t="s">
        <v>3</v>
      </c>
      <c r="G9" s="108" t="s">
        <v>127</v>
      </c>
      <c r="H9" s="214">
        <v>3.7175925839313959</v>
      </c>
      <c r="I9" s="215">
        <v>3.8551258241214654</v>
      </c>
      <c r="J9" s="215">
        <v>50.914189935185455</v>
      </c>
      <c r="K9" s="215">
        <v>47.48265930743964</v>
      </c>
      <c r="L9" s="216">
        <f>+H9+J9</f>
        <v>54.631782519116854</v>
      </c>
      <c r="M9" s="217">
        <f>+I9+K9</f>
        <v>51.337785131561105</v>
      </c>
      <c r="N9" s="12"/>
      <c r="O9" s="291"/>
      <c r="P9" s="291"/>
      <c r="Q9" s="291"/>
      <c r="Z9" s="1"/>
      <c r="AA9" s="1"/>
      <c r="AB9" s="1"/>
      <c r="AC9" s="1"/>
    </row>
    <row r="10" spans="1:29" ht="13.5" customHeight="1" x14ac:dyDescent="0.2">
      <c r="A10" s="113" t="s">
        <v>29</v>
      </c>
      <c r="B10" s="123">
        <f>+YEARFRAC(B7,B8)</f>
        <v>13.5</v>
      </c>
      <c r="C10" s="115">
        <f t="shared" ref="C10:E10" si="1">+YEARFRAC(C7,C8)</f>
        <v>13.5</v>
      </c>
      <c r="D10" s="123">
        <f t="shared" si="1"/>
        <v>20.5</v>
      </c>
      <c r="E10" s="115">
        <f t="shared" si="1"/>
        <v>20.5</v>
      </c>
      <c r="G10" s="110" t="s">
        <v>128</v>
      </c>
      <c r="H10" s="218">
        <v>57.710570194081569</v>
      </c>
      <c r="I10" s="219">
        <v>59.739338237464175</v>
      </c>
      <c r="J10" s="219">
        <v>5.0937707399389973</v>
      </c>
      <c r="K10" s="219">
        <v>2.0345795597671841</v>
      </c>
      <c r="L10" s="220">
        <f>+H10+J10</f>
        <v>62.804340934020566</v>
      </c>
      <c r="M10" s="221">
        <f>+I10+K10</f>
        <v>61.773917797231356</v>
      </c>
      <c r="N10" s="12"/>
      <c r="O10" s="291"/>
      <c r="P10" s="291"/>
      <c r="Q10" s="291"/>
      <c r="Z10" s="1"/>
      <c r="AA10" s="1"/>
      <c r="AB10" s="1"/>
      <c r="AC10" s="1"/>
    </row>
    <row r="11" spans="1:29" ht="13.5" customHeight="1" x14ac:dyDescent="0.2">
      <c r="A11" s="113" t="s">
        <v>30</v>
      </c>
      <c r="B11" s="123">
        <f>+YEARFRAC(B7,B12)</f>
        <v>0.5</v>
      </c>
      <c r="C11" s="115">
        <f t="shared" ref="C11:E11" si="2">+YEARFRAC(C7,C12)</f>
        <v>0.5</v>
      </c>
      <c r="D11" s="123">
        <f t="shared" si="2"/>
        <v>0.5</v>
      </c>
      <c r="E11" s="115">
        <f t="shared" si="2"/>
        <v>0.5</v>
      </c>
      <c r="G11" s="208"/>
      <c r="H11" s="222"/>
      <c r="I11" s="12"/>
      <c r="K11" s="12"/>
      <c r="L11" s="12"/>
      <c r="N11" s="12"/>
      <c r="O11" s="291"/>
      <c r="P11" s="291"/>
      <c r="Q11" s="291"/>
      <c r="Z11" s="1"/>
      <c r="AA11" s="1"/>
      <c r="AB11" s="1"/>
      <c r="AC11" s="1"/>
    </row>
    <row r="12" spans="1:29" ht="13.5" customHeight="1" x14ac:dyDescent="0.2">
      <c r="A12" s="113" t="s">
        <v>31</v>
      </c>
      <c r="B12" s="14">
        <v>44150</v>
      </c>
      <c r="C12" s="114">
        <v>44150</v>
      </c>
      <c r="D12" s="14">
        <v>44150</v>
      </c>
      <c r="E12" s="114">
        <v>44150</v>
      </c>
      <c r="G12" s="208"/>
      <c r="H12" s="208"/>
      <c r="I12" s="12"/>
      <c r="K12" s="12"/>
      <c r="L12" s="12"/>
      <c r="N12" s="12"/>
      <c r="O12" s="291"/>
      <c r="P12" s="291"/>
      <c r="Q12" s="291"/>
      <c r="Z12" s="1"/>
      <c r="AA12" s="1"/>
      <c r="AB12" s="1"/>
      <c r="AC12" s="1"/>
    </row>
    <row r="13" spans="1:29" ht="13.5" customHeight="1" x14ac:dyDescent="0.2">
      <c r="A13" s="113" t="s">
        <v>32</v>
      </c>
      <c r="B13" s="124">
        <f>DATE(YEAR(B$12),MONTH(B$12)+VLOOKUP(B$15,$H$1:$J$4,3,0),DAY(B$12))</f>
        <v>44331</v>
      </c>
      <c r="C13" s="116">
        <f>DATE(YEAR(C$12),MONTH(C$12)+VLOOKUP(C$15,$H$1:$J$4,3,0),DAY(C$12))</f>
        <v>44331</v>
      </c>
      <c r="D13" s="124">
        <f>DATE(YEAR(D$12),MONTH(D$12)+VLOOKUP(D$15,$H$1:$J$4,3,0),DAY(D$12))</f>
        <v>44331</v>
      </c>
      <c r="E13" s="116">
        <f>DATE(YEAR(E$12),MONTH(E$12)+VLOOKUP(E$15,$H$1:$J$4,3,0),DAY(E$12))</f>
        <v>44331</v>
      </c>
      <c r="G13" s="208"/>
      <c r="H13" s="208"/>
      <c r="I13" s="12"/>
      <c r="K13" s="12"/>
      <c r="L13" s="12"/>
      <c r="N13" s="12"/>
      <c r="O13" s="291"/>
      <c r="P13" s="291"/>
      <c r="Q13" s="291"/>
      <c r="Z13" s="1"/>
      <c r="AA13" s="1"/>
      <c r="AB13" s="1"/>
      <c r="AC13" s="1"/>
    </row>
    <row r="14" spans="1:29" ht="13.5" customHeight="1" x14ac:dyDescent="0.2">
      <c r="A14" s="113" t="s">
        <v>121</v>
      </c>
      <c r="B14" s="125" t="s">
        <v>122</v>
      </c>
      <c r="C14" s="114" t="s">
        <v>122</v>
      </c>
      <c r="D14" s="125" t="s">
        <v>122</v>
      </c>
      <c r="E14" s="114" t="s">
        <v>122</v>
      </c>
      <c r="G14" s="208"/>
      <c r="H14" s="208"/>
      <c r="I14" s="12"/>
      <c r="K14" s="12"/>
      <c r="L14" s="12"/>
      <c r="N14" s="12"/>
      <c r="O14" s="291"/>
      <c r="P14" s="291"/>
      <c r="Q14" s="291"/>
      <c r="Z14" s="1"/>
      <c r="AA14" s="1"/>
      <c r="AB14" s="1"/>
      <c r="AC14" s="1"/>
    </row>
    <row r="15" spans="1:29" ht="13.5" customHeight="1" x14ac:dyDescent="0.2">
      <c r="A15" s="113" t="s">
        <v>33</v>
      </c>
      <c r="B15" s="14" t="s">
        <v>25</v>
      </c>
      <c r="C15" s="114" t="s">
        <v>25</v>
      </c>
      <c r="D15" s="14" t="s">
        <v>25</v>
      </c>
      <c r="E15" s="114" t="s">
        <v>25</v>
      </c>
      <c r="G15" s="208"/>
      <c r="H15" s="208"/>
      <c r="I15" s="12"/>
      <c r="K15" s="12"/>
      <c r="L15" s="12"/>
      <c r="N15" s="12"/>
      <c r="O15" s="291"/>
      <c r="P15" s="291"/>
      <c r="Q15" s="291"/>
      <c r="Z15" s="1"/>
      <c r="AA15" s="1"/>
      <c r="AB15" s="1"/>
      <c r="AC15" s="1"/>
    </row>
    <row r="16" spans="1:29" ht="13.5" customHeight="1" x14ac:dyDescent="0.2">
      <c r="A16" s="113" t="s">
        <v>34</v>
      </c>
      <c r="B16" s="126">
        <v>7</v>
      </c>
      <c r="C16" s="117">
        <v>7</v>
      </c>
      <c r="D16" s="126">
        <v>7</v>
      </c>
      <c r="E16" s="117">
        <v>7</v>
      </c>
      <c r="G16" s="208"/>
      <c r="H16" s="208"/>
      <c r="I16" s="12"/>
      <c r="K16" s="12"/>
      <c r="L16" s="12"/>
      <c r="N16" s="12"/>
      <c r="O16" s="291"/>
      <c r="P16" s="291"/>
      <c r="Q16" s="291"/>
      <c r="Z16" s="1"/>
      <c r="AA16" s="1"/>
      <c r="AB16" s="1"/>
      <c r="AC16" s="1"/>
    </row>
    <row r="17" spans="1:29" ht="13.5" customHeight="1" x14ac:dyDescent="0.2">
      <c r="A17" s="113" t="s">
        <v>35</v>
      </c>
      <c r="B17" s="124">
        <f t="shared" ref="B17:E17" si="3">DATE(YEAR(B$8)-B$16+1,MONTH(B$8),DAY(B$8))</f>
        <v>46706</v>
      </c>
      <c r="C17" s="116">
        <f t="shared" si="3"/>
        <v>46706</v>
      </c>
      <c r="D17" s="124">
        <f t="shared" si="3"/>
        <v>49263</v>
      </c>
      <c r="E17" s="116">
        <f t="shared" si="3"/>
        <v>49263</v>
      </c>
      <c r="G17" s="208"/>
      <c r="H17" s="12"/>
      <c r="J17" s="12"/>
      <c r="K17" s="12"/>
      <c r="L17" s="12"/>
      <c r="N17" s="291"/>
      <c r="O17" s="291"/>
      <c r="P17" s="291"/>
      <c r="Y17" s="13"/>
      <c r="Z17" s="1"/>
      <c r="AA17" s="1"/>
      <c r="AB17" s="1"/>
      <c r="AC17" s="1"/>
    </row>
    <row r="18" spans="1:29" ht="13.5" customHeight="1" x14ac:dyDescent="0.2">
      <c r="A18" s="118" t="s">
        <v>79</v>
      </c>
      <c r="B18" s="127">
        <v>100</v>
      </c>
      <c r="C18" s="119">
        <v>100</v>
      </c>
      <c r="D18" s="127">
        <v>100</v>
      </c>
      <c r="E18" s="119">
        <v>100</v>
      </c>
      <c r="G18" s="208"/>
      <c r="H18" s="12"/>
      <c r="J18" s="12"/>
      <c r="K18" s="12"/>
      <c r="L18" s="12"/>
      <c r="N18" s="291"/>
      <c r="O18" s="291"/>
      <c r="P18" s="291"/>
      <c r="Y18" s="13"/>
      <c r="Z18" s="1"/>
      <c r="AA18" s="1"/>
      <c r="AB18" s="1"/>
      <c r="AC18" s="1"/>
    </row>
    <row r="19" spans="1:29" ht="13.5" customHeight="1" x14ac:dyDescent="0.2">
      <c r="A19" s="120" t="s">
        <v>123</v>
      </c>
      <c r="B19" s="128">
        <f>+B$18*(IF(B$14="no",1,(1+B$14/VLOOKUP(B$15,$H$1:$I$4,2,0))^(VLOOKUP(B$15,$H$1:$I$4,2,0)*B$11)))</f>
        <v>100</v>
      </c>
      <c r="C19" s="121">
        <f>+C$18*(IF(C$14="no",1,(1+C$14/VLOOKUP(C$15,$H$1:$I$4,2,0))^(VLOOKUP(C$15,$H$1:$I$4,2,0)*C$11)))</f>
        <v>100</v>
      </c>
      <c r="D19" s="128">
        <f>+D$18*(IF(D$14="no",1,(1+D$14/VLOOKUP(D$15,$H$1:$I$4,2,0))^(VLOOKUP(D$15,$H$1:$I$4,2,0)*D$11)))</f>
        <v>100</v>
      </c>
      <c r="E19" s="121">
        <f>+E$18*(IF(E$14="no",1,(1+E$14/VLOOKUP(E$15,$H$1:$I$4,2,0))^(VLOOKUP(E$15,$H$1:$I$4,2,0)*E$11)))</f>
        <v>100</v>
      </c>
      <c r="G19" s="208"/>
      <c r="H19" s="12"/>
      <c r="J19" s="12"/>
      <c r="K19" s="12"/>
      <c r="L19" s="12"/>
      <c r="N19" s="291"/>
      <c r="O19" s="291"/>
      <c r="P19" s="291"/>
      <c r="Y19" s="13"/>
      <c r="Z19" s="1"/>
      <c r="AA19" s="1"/>
      <c r="AB19" s="1"/>
      <c r="AC19" s="1"/>
    </row>
    <row r="20" spans="1:29" s="5" customFormat="1" ht="21" customHeight="1" x14ac:dyDescent="0.25">
      <c r="A20" s="15" t="s">
        <v>36</v>
      </c>
      <c r="B20" s="16">
        <f>$L$67</f>
        <v>63.712869045622774</v>
      </c>
      <c r="C20" s="16">
        <f>$P$67</f>
        <v>62.241113382225883</v>
      </c>
      <c r="D20" s="16">
        <f>$T$67</f>
        <v>54.069075220875888</v>
      </c>
      <c r="E20" s="16">
        <f>$X$67</f>
        <v>50.617857216217033</v>
      </c>
      <c r="F20" s="1"/>
      <c r="G20" s="13"/>
      <c r="H20" s="13"/>
      <c r="I20" s="13"/>
      <c r="J20" s="13"/>
      <c r="K20" s="13"/>
      <c r="L20" s="13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9" x14ac:dyDescent="0.25">
      <c r="A21" s="12"/>
      <c r="B21" s="13"/>
      <c r="C21" s="13"/>
      <c r="D21" s="13"/>
      <c r="E21" s="13"/>
      <c r="H21" s="12"/>
      <c r="I21" s="190"/>
      <c r="J21" s="276"/>
      <c r="K21" s="277"/>
      <c r="L21" s="276"/>
      <c r="M21" s="276"/>
      <c r="N21" s="276"/>
      <c r="O21" s="277"/>
      <c r="P21" s="276"/>
      <c r="Q21" s="276"/>
      <c r="R21" s="276"/>
      <c r="S21" s="277"/>
      <c r="T21" s="276"/>
      <c r="U21" s="276"/>
      <c r="V21" s="276"/>
      <c r="W21" s="277"/>
      <c r="X21" s="276"/>
      <c r="Y21" s="292"/>
      <c r="Z21" s="134"/>
      <c r="AA21" s="134"/>
      <c r="AB21" s="1"/>
      <c r="AC21" s="1"/>
    </row>
    <row r="22" spans="1:29" x14ac:dyDescent="0.25">
      <c r="A22" s="223"/>
      <c r="B22" s="224"/>
      <c r="C22" s="225">
        <v>0.94399999999999995</v>
      </c>
      <c r="D22" s="226"/>
      <c r="E22" s="225">
        <v>0.90100000000000002</v>
      </c>
      <c r="F22" s="39"/>
      <c r="H22" s="12"/>
      <c r="I22" s="376" t="s">
        <v>132</v>
      </c>
      <c r="J22" s="374"/>
      <c r="K22" s="374"/>
      <c r="L22" s="375"/>
      <c r="M22" s="374" t="s">
        <v>133</v>
      </c>
      <c r="N22" s="374"/>
      <c r="O22" s="374"/>
      <c r="P22" s="375"/>
      <c r="Q22" s="374" t="s">
        <v>130</v>
      </c>
      <c r="R22" s="374"/>
      <c r="S22" s="374"/>
      <c r="T22" s="375"/>
      <c r="U22" s="374" t="s">
        <v>131</v>
      </c>
      <c r="V22" s="374"/>
      <c r="W22" s="374"/>
      <c r="X22" s="375"/>
      <c r="Y22" s="13"/>
      <c r="Z22" s="1"/>
      <c r="AA22" s="1"/>
      <c r="AB22" s="1"/>
      <c r="AC22" s="1"/>
    </row>
    <row r="23" spans="1:29" ht="22.5" x14ac:dyDescent="0.25">
      <c r="A23" s="227" t="s">
        <v>37</v>
      </c>
      <c r="B23" s="380" t="s">
        <v>38</v>
      </c>
      <c r="C23" s="381"/>
      <c r="D23" s="381"/>
      <c r="E23" s="382"/>
      <c r="G23" s="228" t="s">
        <v>68</v>
      </c>
      <c r="H23" s="229" t="s">
        <v>39</v>
      </c>
      <c r="I23" s="229" t="s">
        <v>40</v>
      </c>
      <c r="J23" s="230" t="s">
        <v>41</v>
      </c>
      <c r="K23" s="230" t="s">
        <v>42</v>
      </c>
      <c r="L23" s="231" t="s">
        <v>43</v>
      </c>
      <c r="M23" s="229" t="s">
        <v>40</v>
      </c>
      <c r="N23" s="230" t="s">
        <v>41</v>
      </c>
      <c r="O23" s="230" t="s">
        <v>42</v>
      </c>
      <c r="P23" s="231" t="s">
        <v>43</v>
      </c>
      <c r="Q23" s="229" t="s">
        <v>40</v>
      </c>
      <c r="R23" s="230" t="s">
        <v>41</v>
      </c>
      <c r="S23" s="230" t="s">
        <v>42</v>
      </c>
      <c r="T23" s="231" t="s">
        <v>43</v>
      </c>
      <c r="U23" s="229" t="s">
        <v>40</v>
      </c>
      <c r="V23" s="230" t="s">
        <v>41</v>
      </c>
      <c r="W23" s="230" t="s">
        <v>42</v>
      </c>
      <c r="X23" s="231" t="s">
        <v>43</v>
      </c>
      <c r="Y23" s="13"/>
      <c r="Z23" s="1"/>
      <c r="AA23" s="1"/>
      <c r="AB23" s="1"/>
      <c r="AC23" s="1"/>
    </row>
    <row r="24" spans="1:29" x14ac:dyDescent="0.25">
      <c r="A24" s="261">
        <f>+B7</f>
        <v>43966</v>
      </c>
      <c r="B24" s="294"/>
      <c r="C24" s="295"/>
      <c r="D24" s="295"/>
      <c r="E24" s="296"/>
      <c r="G24" s="232">
        <f>+YEAR(H24)</f>
        <v>2020</v>
      </c>
      <c r="H24" s="233">
        <f>+B7</f>
        <v>43966</v>
      </c>
      <c r="I24" s="234"/>
      <c r="J24" s="235"/>
      <c r="K24" s="235"/>
      <c r="L24" s="236"/>
      <c r="M24" s="235"/>
      <c r="N24" s="235"/>
      <c r="O24" s="235"/>
      <c r="P24" s="236"/>
      <c r="Q24" s="237"/>
      <c r="R24" s="237"/>
      <c r="S24" s="237"/>
      <c r="T24" s="236"/>
      <c r="U24" s="237"/>
      <c r="V24" s="237"/>
      <c r="W24" s="237"/>
      <c r="X24" s="236"/>
      <c r="Y24" s="13"/>
      <c r="Z24" s="1"/>
      <c r="AA24" s="1"/>
      <c r="AB24" s="1"/>
      <c r="AC24" s="1"/>
    </row>
    <row r="25" spans="1:29" x14ac:dyDescent="0.25">
      <c r="A25" s="261">
        <f t="shared" ref="A25:A65" si="4">DATE(YEAR(A24),MONTH(A24)+VLOOKUP($B$15,$H$1:$J$4,3,0),DAY(A24))</f>
        <v>44150</v>
      </c>
      <c r="B25" s="294">
        <v>0</v>
      </c>
      <c r="C25" s="295">
        <f t="shared" ref="C25:C51" si="5">+B25*$C$22</f>
        <v>0</v>
      </c>
      <c r="D25" s="295">
        <v>0</v>
      </c>
      <c r="E25" s="296">
        <f t="shared" ref="E25:E65" si="6">+D25*$E$22</f>
        <v>0</v>
      </c>
      <c r="G25" s="238">
        <f t="shared" ref="G25:G65" si="7">+YEAR(H25)</f>
        <v>2020</v>
      </c>
      <c r="H25" s="233">
        <f t="shared" ref="H25:H65" si="8">+DATE(YEAR(H24),MONTH(H24)+VLOOKUP(B$15,$H$1:$J$4,3,0),DAY(H24))</f>
        <v>44150</v>
      </c>
      <c r="I25" s="234">
        <f t="shared" ref="I25:I51" si="9">+IF($H25&gt;B$8,"FIN",IF($H25&lt;B$17,B$19*VLOOKUP($H25,$A:$K,2,0)/VLOOKUP(B$15,$H$1:$J$4,2,0),(B$19-B$19/B$16*(B$16-(YEAR(B$8)-YEAR($H25)+1)))*VLOOKUP($H25,$A:$K,2,0)/VLOOKUP(B$15,$H$1:$J$4,2,0)))</f>
        <v>0</v>
      </c>
      <c r="J25" s="235">
        <f t="shared" ref="J25:J51" si="10">+IF($H25&gt;B$8,"FIN",IF($H25&lt;=B$8,IFERROR(IF($H25&lt;B$17,0,IF(MONTH($H25)=MONTH(B$17),B$19/B$16,0)),0),0))</f>
        <v>0</v>
      </c>
      <c r="K25" s="235">
        <f>+SUM(I25:J25)</f>
        <v>0</v>
      </c>
      <c r="L25" s="236">
        <f t="shared" ref="L25:L51" si="11">K25/(1+$B$5)^(YEARFRAC($H$24,$H25))</f>
        <v>0</v>
      </c>
      <c r="M25" s="235">
        <f t="shared" ref="M25:M51" si="12">+IF($H25&gt;C$8,"FIN",IF($H25&lt;C$17,C$19*VLOOKUP($H25,$A:$K,3,0)/VLOOKUP(C$15,$H$1:$J$4,2,0),(C$19-C$19/C$16*(C$16-(YEAR(C$8)-YEAR($H25)+1)))*VLOOKUP($H25,$A:$K,3,0)/VLOOKUP(C$15,$H$1:$J$4,2,0)))</f>
        <v>0</v>
      </c>
      <c r="N25" s="235">
        <f t="shared" ref="N25:N51" si="13">+IF($H25&gt;C$8,"FIN",IF($H25&lt;=C$8,IFERROR(IF($H25&lt;C$17,0,IF(MONTH($H25)=MONTH(C$17),C$19/C$16,0)),0),0))</f>
        <v>0</v>
      </c>
      <c r="O25" s="235">
        <f t="shared" ref="O25:O50" si="14">+SUM(M25:N25)</f>
        <v>0</v>
      </c>
      <c r="P25" s="236">
        <f t="shared" ref="P25:P51" si="15">O25/(1+$B$5)^(YEARFRAC($H$24,$H25))</f>
        <v>0</v>
      </c>
      <c r="Q25" s="237">
        <f t="shared" ref="Q25:Q65" si="16">+IF($H25&gt;D$8,"FIN",IF($H25&lt;D$17,D$19*VLOOKUP($H25,$A:$K,4,0)/VLOOKUP(D$15,$H$1:$J$4,2,0),(D$19-D$19/D$16*(D$16-(YEAR(D$8)-YEAR($H25)+1)))*VLOOKUP($H25,$A:$K,4,0)/VLOOKUP(D$15,$H$1:$J$4,2,0)))</f>
        <v>0</v>
      </c>
      <c r="R25" s="237">
        <f t="shared" ref="R25:R65" si="17">+IF($H25&gt;D$8,"FIN",IF($H25&lt;=D$8,IFERROR(IF($H25&lt;D$17,0,IF(MONTH($H25)=MONTH(D$17),D$19/D$16,0)),0),0))</f>
        <v>0</v>
      </c>
      <c r="S25" s="237">
        <f t="shared" ref="S25" si="18">+SUM(Q25:R25)</f>
        <v>0</v>
      </c>
      <c r="T25" s="236">
        <f t="shared" ref="T25:T65" si="19">S25/(1+$B$5)^(YEARFRAC($H$24,$H25))</f>
        <v>0</v>
      </c>
      <c r="U25" s="237">
        <f t="shared" ref="U25:U65" si="20">+IF($H25&gt;E$8,"FIN",IF($H25&lt;E$17,E$19*VLOOKUP($H25,$A:$K,5,0)/VLOOKUP(E$15,$H$1:$J$4,2,0),(E$19-E$19/E$16*(E$16-(YEAR(E$8)-YEAR($H25)+1)))*VLOOKUP($H25,$A:$K,5,0)/VLOOKUP(E$15,$H$1:$J$4,2,0)))</f>
        <v>0</v>
      </c>
      <c r="V25" s="237">
        <f t="shared" ref="V25:V65" si="21">+IF($H25&gt;E$8,"FIN",IF($H25&lt;=E$8,IFERROR(IF($H25&lt;E$17,0,IF(MONTH($H25)=MONTH(E$17),E$19/E$16,0)),0),0))</f>
        <v>0</v>
      </c>
      <c r="W25" s="237">
        <f t="shared" ref="W25:W56" si="22">+SUM(U25:V25)</f>
        <v>0</v>
      </c>
      <c r="X25" s="236">
        <f t="shared" ref="X25:X65" si="23">W25/(1+$B$5)^(YEARFRAC($H$24,$H25))</f>
        <v>0</v>
      </c>
      <c r="Y25" s="13"/>
      <c r="Z25" s="1"/>
      <c r="AA25" s="1"/>
      <c r="AB25" s="1"/>
      <c r="AC25" s="1"/>
    </row>
    <row r="26" spans="1:29" x14ac:dyDescent="0.25">
      <c r="A26" s="261">
        <f t="shared" si="4"/>
        <v>44331</v>
      </c>
      <c r="B26" s="294">
        <v>1.2500000000000001E-2</v>
      </c>
      <c r="C26" s="297">
        <f t="shared" si="5"/>
        <v>1.18E-2</v>
      </c>
      <c r="D26" s="295">
        <v>1.2500000000000001E-2</v>
      </c>
      <c r="E26" s="286">
        <f t="shared" si="6"/>
        <v>1.1262500000000002E-2</v>
      </c>
      <c r="G26" s="238">
        <f t="shared" si="7"/>
        <v>2021</v>
      </c>
      <c r="H26" s="233">
        <f t="shared" si="8"/>
        <v>44331</v>
      </c>
      <c r="I26" s="234">
        <f t="shared" si="9"/>
        <v>0.625</v>
      </c>
      <c r="J26" s="235">
        <f t="shared" si="10"/>
        <v>0</v>
      </c>
      <c r="K26" s="235">
        <f>+SUM(I26:J26)</f>
        <v>0.625</v>
      </c>
      <c r="L26" s="236">
        <f t="shared" si="11"/>
        <v>0.56818181818181812</v>
      </c>
      <c r="M26" s="235">
        <f t="shared" si="12"/>
        <v>0.59</v>
      </c>
      <c r="N26" s="235">
        <f t="shared" si="13"/>
        <v>0</v>
      </c>
      <c r="O26" s="235">
        <f t="shared" si="14"/>
        <v>0.59</v>
      </c>
      <c r="P26" s="236">
        <f t="shared" si="15"/>
        <v>0.53636363636363626</v>
      </c>
      <c r="Q26" s="237">
        <f t="shared" si="16"/>
        <v>0.625</v>
      </c>
      <c r="R26" s="237">
        <f t="shared" si="17"/>
        <v>0</v>
      </c>
      <c r="S26" s="237">
        <f t="shared" ref="S26:S29" si="24">+SUM(Q26:R26)</f>
        <v>0.625</v>
      </c>
      <c r="T26" s="236">
        <f t="shared" si="19"/>
        <v>0.56818181818181812</v>
      </c>
      <c r="U26" s="237">
        <f t="shared" si="20"/>
        <v>0.5631250000000001</v>
      </c>
      <c r="V26" s="237">
        <f t="shared" si="21"/>
        <v>0</v>
      </c>
      <c r="W26" s="237">
        <f t="shared" si="22"/>
        <v>0.5631250000000001</v>
      </c>
      <c r="X26" s="236">
        <f t="shared" si="23"/>
        <v>0.51193181818181821</v>
      </c>
      <c r="Y26" s="13"/>
      <c r="Z26" s="1"/>
      <c r="AA26" s="1"/>
      <c r="AB26" s="1"/>
      <c r="AC26" s="1"/>
    </row>
    <row r="27" spans="1:29" x14ac:dyDescent="0.25">
      <c r="A27" s="261">
        <f t="shared" si="4"/>
        <v>44515</v>
      </c>
      <c r="B27" s="294">
        <v>1.2500000000000001E-2</v>
      </c>
      <c r="C27" s="297">
        <f t="shared" si="5"/>
        <v>1.18E-2</v>
      </c>
      <c r="D27" s="295">
        <v>1.2500000000000001E-2</v>
      </c>
      <c r="E27" s="286">
        <f t="shared" si="6"/>
        <v>1.1262500000000002E-2</v>
      </c>
      <c r="G27" s="238">
        <f t="shared" si="7"/>
        <v>2021</v>
      </c>
      <c r="H27" s="233">
        <f t="shared" si="8"/>
        <v>44515</v>
      </c>
      <c r="I27" s="234">
        <f t="shared" si="9"/>
        <v>0.625</v>
      </c>
      <c r="J27" s="235">
        <f t="shared" si="10"/>
        <v>0</v>
      </c>
      <c r="K27" s="235">
        <f t="shared" ref="K27:K51" si="25">+SUM(I27:J27)</f>
        <v>0.625</v>
      </c>
      <c r="L27" s="236">
        <f t="shared" si="11"/>
        <v>0.54174010752590462</v>
      </c>
      <c r="M27" s="235">
        <f t="shared" si="12"/>
        <v>0.59</v>
      </c>
      <c r="N27" s="235">
        <f t="shared" si="13"/>
        <v>0</v>
      </c>
      <c r="O27" s="235">
        <f t="shared" si="14"/>
        <v>0.59</v>
      </c>
      <c r="P27" s="236">
        <f t="shared" si="15"/>
        <v>0.5114026615044539</v>
      </c>
      <c r="Q27" s="237">
        <f t="shared" si="16"/>
        <v>0.625</v>
      </c>
      <c r="R27" s="237">
        <f t="shared" si="17"/>
        <v>0</v>
      </c>
      <c r="S27" s="237">
        <f t="shared" si="24"/>
        <v>0.625</v>
      </c>
      <c r="T27" s="236">
        <f t="shared" si="19"/>
        <v>0.54174010752590462</v>
      </c>
      <c r="U27" s="237">
        <f t="shared" si="20"/>
        <v>0.5631250000000001</v>
      </c>
      <c r="V27" s="237">
        <f t="shared" si="21"/>
        <v>0</v>
      </c>
      <c r="W27" s="237">
        <f t="shared" si="22"/>
        <v>0.5631250000000001</v>
      </c>
      <c r="X27" s="236">
        <f t="shared" si="23"/>
        <v>0.48810783688084014</v>
      </c>
      <c r="Y27" s="13"/>
      <c r="Z27" s="1"/>
      <c r="AA27" s="1"/>
      <c r="AB27" s="1"/>
      <c r="AC27" s="1"/>
    </row>
    <row r="28" spans="1:29" x14ac:dyDescent="0.25">
      <c r="A28" s="261">
        <f t="shared" si="4"/>
        <v>44696</v>
      </c>
      <c r="B28" s="295">
        <v>2.5000000000000001E-2</v>
      </c>
      <c r="C28" s="297">
        <f t="shared" si="5"/>
        <v>2.3599999999999999E-2</v>
      </c>
      <c r="D28" s="295">
        <v>2.5000000000000001E-2</v>
      </c>
      <c r="E28" s="286">
        <f t="shared" si="6"/>
        <v>2.2525000000000003E-2</v>
      </c>
      <c r="G28" s="238">
        <f t="shared" si="7"/>
        <v>2022</v>
      </c>
      <c r="H28" s="233">
        <f t="shared" si="8"/>
        <v>44696</v>
      </c>
      <c r="I28" s="234">
        <f t="shared" si="9"/>
        <v>1.25</v>
      </c>
      <c r="J28" s="235">
        <f t="shared" si="10"/>
        <v>0</v>
      </c>
      <c r="K28" s="235">
        <f t="shared" si="25"/>
        <v>1.25</v>
      </c>
      <c r="L28" s="236">
        <f t="shared" si="11"/>
        <v>1.0330578512396693</v>
      </c>
      <c r="M28" s="235">
        <f t="shared" si="12"/>
        <v>1.18</v>
      </c>
      <c r="N28" s="235">
        <f t="shared" si="13"/>
        <v>0</v>
      </c>
      <c r="O28" s="235">
        <f t="shared" si="14"/>
        <v>1.18</v>
      </c>
      <c r="P28" s="236">
        <f t="shared" si="15"/>
        <v>0.97520661157024768</v>
      </c>
      <c r="Q28" s="237">
        <f t="shared" si="16"/>
        <v>1.25</v>
      </c>
      <c r="R28" s="237">
        <f t="shared" si="17"/>
        <v>0</v>
      </c>
      <c r="S28" s="237">
        <f t="shared" si="24"/>
        <v>1.25</v>
      </c>
      <c r="T28" s="236">
        <f t="shared" si="19"/>
        <v>1.0330578512396693</v>
      </c>
      <c r="U28" s="237">
        <f t="shared" si="20"/>
        <v>1.1262500000000002</v>
      </c>
      <c r="V28" s="237">
        <f t="shared" si="21"/>
        <v>0</v>
      </c>
      <c r="W28" s="237">
        <f t="shared" si="22"/>
        <v>1.1262500000000002</v>
      </c>
      <c r="X28" s="236">
        <f t="shared" si="23"/>
        <v>0.93078512396694213</v>
      </c>
      <c r="Y28" s="13"/>
      <c r="Z28" s="1"/>
      <c r="AA28" s="1"/>
      <c r="AB28" s="1"/>
      <c r="AC28" s="1"/>
    </row>
    <row r="29" spans="1:29" x14ac:dyDescent="0.25">
      <c r="A29" s="261">
        <f t="shared" si="4"/>
        <v>44880</v>
      </c>
      <c r="B29" s="295">
        <v>2.5000000000000001E-2</v>
      </c>
      <c r="C29" s="297">
        <f t="shared" si="5"/>
        <v>2.3599999999999999E-2</v>
      </c>
      <c r="D29" s="295">
        <v>2.5000000000000001E-2</v>
      </c>
      <c r="E29" s="286">
        <f t="shared" si="6"/>
        <v>2.2525000000000003E-2</v>
      </c>
      <c r="G29" s="238">
        <f t="shared" si="7"/>
        <v>2022</v>
      </c>
      <c r="H29" s="233">
        <f t="shared" si="8"/>
        <v>44880</v>
      </c>
      <c r="I29" s="234">
        <f t="shared" si="9"/>
        <v>1.25</v>
      </c>
      <c r="J29" s="235">
        <f t="shared" si="10"/>
        <v>0</v>
      </c>
      <c r="K29" s="235">
        <f t="shared" si="25"/>
        <v>1.25</v>
      </c>
      <c r="L29" s="236">
        <f t="shared" si="11"/>
        <v>0.98498201368346294</v>
      </c>
      <c r="M29" s="235">
        <f t="shared" si="12"/>
        <v>1.18</v>
      </c>
      <c r="N29" s="235">
        <f t="shared" si="13"/>
        <v>0</v>
      </c>
      <c r="O29" s="235">
        <f t="shared" si="14"/>
        <v>1.18</v>
      </c>
      <c r="P29" s="236">
        <f t="shared" si="15"/>
        <v>0.92982302091718905</v>
      </c>
      <c r="Q29" s="237">
        <f t="shared" si="16"/>
        <v>1.25</v>
      </c>
      <c r="R29" s="237">
        <f t="shared" si="17"/>
        <v>0</v>
      </c>
      <c r="S29" s="237">
        <f t="shared" si="24"/>
        <v>1.25</v>
      </c>
      <c r="T29" s="236">
        <f t="shared" si="19"/>
        <v>0.98498201368346294</v>
      </c>
      <c r="U29" s="237">
        <f t="shared" si="20"/>
        <v>1.1262500000000002</v>
      </c>
      <c r="V29" s="237">
        <f t="shared" si="21"/>
        <v>0</v>
      </c>
      <c r="W29" s="237">
        <f t="shared" si="22"/>
        <v>1.1262500000000002</v>
      </c>
      <c r="X29" s="236">
        <f t="shared" si="23"/>
        <v>0.88746879432880033</v>
      </c>
      <c r="Y29" s="293"/>
      <c r="Z29" s="1"/>
      <c r="AA29" s="1"/>
      <c r="AB29" s="1"/>
      <c r="AC29" s="1"/>
    </row>
    <row r="30" spans="1:29" x14ac:dyDescent="0.25">
      <c r="A30" s="261">
        <f t="shared" si="4"/>
        <v>45061</v>
      </c>
      <c r="B30" s="295">
        <v>3.5000000000000003E-2</v>
      </c>
      <c r="C30" s="297">
        <f t="shared" si="5"/>
        <v>3.304E-2</v>
      </c>
      <c r="D30" s="295">
        <v>3.5000000000000003E-2</v>
      </c>
      <c r="E30" s="286">
        <f t="shared" si="6"/>
        <v>3.1535000000000001E-2</v>
      </c>
      <c r="G30" s="238">
        <f t="shared" si="7"/>
        <v>2023</v>
      </c>
      <c r="H30" s="233">
        <f t="shared" si="8"/>
        <v>45061</v>
      </c>
      <c r="I30" s="234">
        <f t="shared" si="9"/>
        <v>1.7500000000000002</v>
      </c>
      <c r="J30" s="235">
        <f t="shared" si="10"/>
        <v>0</v>
      </c>
      <c r="K30" s="235">
        <f t="shared" si="25"/>
        <v>1.7500000000000002</v>
      </c>
      <c r="L30" s="236">
        <f t="shared" si="11"/>
        <v>1.3148009015777609</v>
      </c>
      <c r="M30" s="235">
        <f t="shared" si="12"/>
        <v>1.6519999999999999</v>
      </c>
      <c r="N30" s="235">
        <f t="shared" si="13"/>
        <v>0</v>
      </c>
      <c r="O30" s="235">
        <f t="shared" si="14"/>
        <v>1.6519999999999999</v>
      </c>
      <c r="P30" s="236">
        <f t="shared" si="15"/>
        <v>1.241172051089406</v>
      </c>
      <c r="Q30" s="237">
        <f t="shared" si="16"/>
        <v>1.7500000000000002</v>
      </c>
      <c r="R30" s="237">
        <f t="shared" si="17"/>
        <v>0</v>
      </c>
      <c r="S30" s="237">
        <f t="shared" ref="S30:S65" si="26">+SUM(Q30:R30)</f>
        <v>1.7500000000000002</v>
      </c>
      <c r="T30" s="236">
        <f t="shared" si="19"/>
        <v>1.3148009015777609</v>
      </c>
      <c r="U30" s="237">
        <f t="shared" si="20"/>
        <v>1.5767500000000001</v>
      </c>
      <c r="V30" s="237">
        <f t="shared" si="21"/>
        <v>0</v>
      </c>
      <c r="W30" s="237">
        <f t="shared" si="22"/>
        <v>1.5767500000000001</v>
      </c>
      <c r="X30" s="236">
        <f t="shared" si="23"/>
        <v>1.1846356123215624</v>
      </c>
      <c r="Y30" s="13"/>
      <c r="Z30" s="1"/>
      <c r="AA30" s="1"/>
      <c r="AB30" s="1"/>
      <c r="AC30" s="1"/>
    </row>
    <row r="31" spans="1:29" x14ac:dyDescent="0.25">
      <c r="A31" s="261">
        <f t="shared" si="4"/>
        <v>45245</v>
      </c>
      <c r="B31" s="295">
        <v>3.5000000000000003E-2</v>
      </c>
      <c r="C31" s="297">
        <f t="shared" si="5"/>
        <v>3.304E-2</v>
      </c>
      <c r="D31" s="295">
        <v>3.5000000000000003E-2</v>
      </c>
      <c r="E31" s="286">
        <f t="shared" si="6"/>
        <v>3.1535000000000001E-2</v>
      </c>
      <c r="G31" s="238">
        <f t="shared" si="7"/>
        <v>2023</v>
      </c>
      <c r="H31" s="233">
        <f t="shared" si="8"/>
        <v>45245</v>
      </c>
      <c r="I31" s="234">
        <f t="shared" si="9"/>
        <v>1.7500000000000002</v>
      </c>
      <c r="J31" s="235">
        <f t="shared" si="10"/>
        <v>0</v>
      </c>
      <c r="K31" s="235">
        <f t="shared" si="25"/>
        <v>1.7500000000000002</v>
      </c>
      <c r="L31" s="236">
        <f t="shared" si="11"/>
        <v>1.2536134719607712</v>
      </c>
      <c r="M31" s="235">
        <f t="shared" si="12"/>
        <v>1.6519999999999999</v>
      </c>
      <c r="N31" s="235">
        <f t="shared" si="13"/>
        <v>0</v>
      </c>
      <c r="O31" s="235">
        <f t="shared" si="14"/>
        <v>1.6519999999999999</v>
      </c>
      <c r="P31" s="236">
        <f t="shared" si="15"/>
        <v>1.1834111175309678</v>
      </c>
      <c r="Q31" s="237">
        <f t="shared" si="16"/>
        <v>1.7500000000000002</v>
      </c>
      <c r="R31" s="237">
        <f t="shared" si="17"/>
        <v>0</v>
      </c>
      <c r="S31" s="237">
        <f t="shared" si="26"/>
        <v>1.7500000000000002</v>
      </c>
      <c r="T31" s="236">
        <f t="shared" si="19"/>
        <v>1.2536134719607712</v>
      </c>
      <c r="U31" s="237">
        <f t="shared" si="20"/>
        <v>1.5767500000000001</v>
      </c>
      <c r="V31" s="237">
        <f t="shared" si="21"/>
        <v>0</v>
      </c>
      <c r="W31" s="237">
        <f t="shared" si="22"/>
        <v>1.5767500000000001</v>
      </c>
      <c r="X31" s="236">
        <f t="shared" si="23"/>
        <v>1.1295057382366547</v>
      </c>
      <c r="Y31" s="13"/>
      <c r="Z31" s="1"/>
      <c r="AA31" s="1"/>
      <c r="AB31" s="1"/>
      <c r="AC31" s="1"/>
    </row>
    <row r="32" spans="1:29" x14ac:dyDescent="0.25">
      <c r="A32" s="261">
        <f t="shared" si="4"/>
        <v>45427</v>
      </c>
      <c r="B32" s="297">
        <v>5.8749999999999997E-2</v>
      </c>
      <c r="C32" s="297">
        <f t="shared" si="5"/>
        <v>5.5459999999999995E-2</v>
      </c>
      <c r="D32" s="295">
        <v>0.04</v>
      </c>
      <c r="E32" s="286">
        <f t="shared" si="6"/>
        <v>3.6040000000000003E-2</v>
      </c>
      <c r="G32" s="238">
        <f t="shared" si="7"/>
        <v>2024</v>
      </c>
      <c r="H32" s="233">
        <f t="shared" si="8"/>
        <v>45427</v>
      </c>
      <c r="I32" s="234">
        <f t="shared" si="9"/>
        <v>2.9375</v>
      </c>
      <c r="J32" s="235">
        <f t="shared" si="10"/>
        <v>0</v>
      </c>
      <c r="K32" s="235">
        <f t="shared" si="25"/>
        <v>2.9375</v>
      </c>
      <c r="L32" s="236">
        <f t="shared" si="11"/>
        <v>2.0063520251348947</v>
      </c>
      <c r="M32" s="235">
        <f t="shared" si="12"/>
        <v>2.7729999999999997</v>
      </c>
      <c r="N32" s="235">
        <f t="shared" si="13"/>
        <v>0</v>
      </c>
      <c r="O32" s="235">
        <f t="shared" si="14"/>
        <v>2.7729999999999997</v>
      </c>
      <c r="P32" s="236">
        <f t="shared" si="15"/>
        <v>1.8939963117273404</v>
      </c>
      <c r="Q32" s="237">
        <f t="shared" si="16"/>
        <v>2</v>
      </c>
      <c r="R32" s="237">
        <f t="shared" si="17"/>
        <v>0</v>
      </c>
      <c r="S32" s="237">
        <f t="shared" si="26"/>
        <v>2</v>
      </c>
      <c r="T32" s="236">
        <f t="shared" si="19"/>
        <v>1.366026910730141</v>
      </c>
      <c r="U32" s="237">
        <f t="shared" si="20"/>
        <v>1.802</v>
      </c>
      <c r="V32" s="237">
        <f t="shared" si="21"/>
        <v>0</v>
      </c>
      <c r="W32" s="237">
        <f t="shared" si="22"/>
        <v>1.802</v>
      </c>
      <c r="X32" s="236">
        <f t="shared" si="23"/>
        <v>1.2307902465678571</v>
      </c>
      <c r="Y32" s="13"/>
      <c r="Z32" s="1"/>
      <c r="AA32" s="1"/>
      <c r="AB32" s="1"/>
      <c r="AC32" s="1"/>
    </row>
    <row r="33" spans="1:29" x14ac:dyDescent="0.25">
      <c r="A33" s="261">
        <f t="shared" si="4"/>
        <v>45611</v>
      </c>
      <c r="B33" s="297">
        <v>5.8749999999999997E-2</v>
      </c>
      <c r="C33" s="297">
        <f t="shared" si="5"/>
        <v>5.5459999999999995E-2</v>
      </c>
      <c r="D33" s="295">
        <v>0.04</v>
      </c>
      <c r="E33" s="286">
        <f t="shared" si="6"/>
        <v>3.6040000000000003E-2</v>
      </c>
      <c r="G33" s="238">
        <f t="shared" si="7"/>
        <v>2024</v>
      </c>
      <c r="H33" s="233">
        <f t="shared" si="8"/>
        <v>45611</v>
      </c>
      <c r="I33" s="234">
        <f t="shared" si="9"/>
        <v>2.9375</v>
      </c>
      <c r="J33" s="235">
        <f t="shared" si="10"/>
        <v>0</v>
      </c>
      <c r="K33" s="235">
        <f t="shared" si="25"/>
        <v>2.9375</v>
      </c>
      <c r="L33" s="236">
        <f t="shared" si="11"/>
        <v>1.9129815968232542</v>
      </c>
      <c r="M33" s="235">
        <f t="shared" si="12"/>
        <v>2.7729999999999997</v>
      </c>
      <c r="N33" s="235">
        <f t="shared" si="13"/>
        <v>0</v>
      </c>
      <c r="O33" s="235">
        <f t="shared" si="14"/>
        <v>2.7729999999999997</v>
      </c>
      <c r="P33" s="236">
        <f t="shared" si="15"/>
        <v>1.8058546274011518</v>
      </c>
      <c r="Q33" s="237">
        <f t="shared" si="16"/>
        <v>2</v>
      </c>
      <c r="R33" s="237">
        <f t="shared" si="17"/>
        <v>0</v>
      </c>
      <c r="S33" s="237">
        <f t="shared" si="26"/>
        <v>2</v>
      </c>
      <c r="T33" s="236">
        <f t="shared" si="19"/>
        <v>1.3024555552839177</v>
      </c>
      <c r="U33" s="237">
        <f t="shared" si="20"/>
        <v>1.802</v>
      </c>
      <c r="V33" s="237">
        <f t="shared" si="21"/>
        <v>0</v>
      </c>
      <c r="W33" s="237">
        <f t="shared" si="22"/>
        <v>1.802</v>
      </c>
      <c r="X33" s="236">
        <f t="shared" si="23"/>
        <v>1.1735124553108098</v>
      </c>
      <c r="Y33" s="13"/>
      <c r="Z33" s="1"/>
      <c r="AA33" s="1"/>
      <c r="AB33" s="1"/>
      <c r="AC33" s="1"/>
    </row>
    <row r="34" spans="1:29" x14ac:dyDescent="0.25">
      <c r="A34" s="261">
        <f t="shared" si="4"/>
        <v>45792</v>
      </c>
      <c r="B34" s="297">
        <v>5.8749999999999997E-2</v>
      </c>
      <c r="C34" s="297">
        <f t="shared" si="5"/>
        <v>5.5459999999999995E-2</v>
      </c>
      <c r="D34" s="295">
        <v>0.04</v>
      </c>
      <c r="E34" s="286">
        <f t="shared" si="6"/>
        <v>3.6040000000000003E-2</v>
      </c>
      <c r="G34" s="238">
        <f t="shared" si="7"/>
        <v>2025</v>
      </c>
      <c r="H34" s="233">
        <f t="shared" si="8"/>
        <v>45792</v>
      </c>
      <c r="I34" s="234">
        <f t="shared" si="9"/>
        <v>2.9375</v>
      </c>
      <c r="J34" s="235">
        <f t="shared" si="10"/>
        <v>0</v>
      </c>
      <c r="K34" s="235">
        <f t="shared" si="25"/>
        <v>2.9375</v>
      </c>
      <c r="L34" s="236">
        <f t="shared" si="11"/>
        <v>1.8239563864862678</v>
      </c>
      <c r="M34" s="235">
        <f t="shared" si="12"/>
        <v>2.7729999999999997</v>
      </c>
      <c r="N34" s="235">
        <f t="shared" si="13"/>
        <v>0</v>
      </c>
      <c r="O34" s="235">
        <f t="shared" si="14"/>
        <v>2.7729999999999997</v>
      </c>
      <c r="P34" s="236">
        <f t="shared" si="15"/>
        <v>1.7218148288430366</v>
      </c>
      <c r="Q34" s="237">
        <f t="shared" si="16"/>
        <v>2</v>
      </c>
      <c r="R34" s="237">
        <f t="shared" si="17"/>
        <v>0</v>
      </c>
      <c r="S34" s="237">
        <f t="shared" si="26"/>
        <v>2</v>
      </c>
      <c r="T34" s="236">
        <f t="shared" si="19"/>
        <v>1.2418426461183099</v>
      </c>
      <c r="U34" s="237">
        <f t="shared" si="20"/>
        <v>1.802</v>
      </c>
      <c r="V34" s="237">
        <f t="shared" si="21"/>
        <v>0</v>
      </c>
      <c r="W34" s="237">
        <f t="shared" si="22"/>
        <v>1.802</v>
      </c>
      <c r="X34" s="236">
        <f t="shared" si="23"/>
        <v>1.1189002241525974</v>
      </c>
      <c r="Y34" s="13"/>
      <c r="Z34" s="1"/>
      <c r="AA34" s="1"/>
      <c r="AB34" s="1"/>
      <c r="AC34" s="1"/>
    </row>
    <row r="35" spans="1:29" x14ac:dyDescent="0.25">
      <c r="A35" s="261">
        <f t="shared" si="4"/>
        <v>45976</v>
      </c>
      <c r="B35" s="297">
        <v>5.8749999999999997E-2</v>
      </c>
      <c r="C35" s="297">
        <f t="shared" si="5"/>
        <v>5.5459999999999995E-2</v>
      </c>
      <c r="D35" s="295">
        <v>0.04</v>
      </c>
      <c r="E35" s="286">
        <f t="shared" si="6"/>
        <v>3.6040000000000003E-2</v>
      </c>
      <c r="G35" s="238">
        <f t="shared" si="7"/>
        <v>2025</v>
      </c>
      <c r="H35" s="233">
        <f t="shared" si="8"/>
        <v>45976</v>
      </c>
      <c r="I35" s="234">
        <f t="shared" si="9"/>
        <v>2.9375</v>
      </c>
      <c r="J35" s="235">
        <f t="shared" si="10"/>
        <v>0</v>
      </c>
      <c r="K35" s="235">
        <f t="shared" si="25"/>
        <v>2.9375</v>
      </c>
      <c r="L35" s="236">
        <f t="shared" si="11"/>
        <v>1.7390741789302311</v>
      </c>
      <c r="M35" s="235">
        <f t="shared" si="12"/>
        <v>2.7729999999999997</v>
      </c>
      <c r="N35" s="235">
        <f t="shared" si="13"/>
        <v>0</v>
      </c>
      <c r="O35" s="235">
        <f t="shared" si="14"/>
        <v>2.7729999999999997</v>
      </c>
      <c r="P35" s="236">
        <f t="shared" si="15"/>
        <v>1.6416860249101379</v>
      </c>
      <c r="Q35" s="237">
        <f t="shared" si="16"/>
        <v>2</v>
      </c>
      <c r="R35" s="237">
        <f t="shared" si="17"/>
        <v>0</v>
      </c>
      <c r="S35" s="237">
        <f t="shared" si="26"/>
        <v>2</v>
      </c>
      <c r="T35" s="236">
        <f t="shared" si="19"/>
        <v>1.1840505048035617</v>
      </c>
      <c r="U35" s="237">
        <f t="shared" si="20"/>
        <v>1.802</v>
      </c>
      <c r="V35" s="237">
        <f t="shared" si="21"/>
        <v>0</v>
      </c>
      <c r="W35" s="237">
        <f t="shared" si="22"/>
        <v>1.802</v>
      </c>
      <c r="X35" s="236">
        <f t="shared" si="23"/>
        <v>1.066829504828009</v>
      </c>
      <c r="Y35" s="13"/>
      <c r="Z35" s="1"/>
      <c r="AA35" s="1"/>
      <c r="AB35" s="1"/>
      <c r="AC35" s="1"/>
    </row>
    <row r="36" spans="1:29" x14ac:dyDescent="0.25">
      <c r="A36" s="261">
        <f t="shared" si="4"/>
        <v>46157</v>
      </c>
      <c r="B36" s="297">
        <v>5.8749999999999997E-2</v>
      </c>
      <c r="C36" s="297">
        <f t="shared" si="5"/>
        <v>5.5459999999999995E-2</v>
      </c>
      <c r="D36" s="297">
        <v>5.8749999999999997E-2</v>
      </c>
      <c r="E36" s="286">
        <f t="shared" si="6"/>
        <v>5.2933750000000002E-2</v>
      </c>
      <c r="G36" s="238">
        <f t="shared" si="7"/>
        <v>2026</v>
      </c>
      <c r="H36" s="233">
        <f t="shared" si="8"/>
        <v>46157</v>
      </c>
      <c r="I36" s="234">
        <f t="shared" si="9"/>
        <v>2.9375</v>
      </c>
      <c r="J36" s="235">
        <f t="shared" si="10"/>
        <v>0</v>
      </c>
      <c r="K36" s="235">
        <f t="shared" si="25"/>
        <v>2.9375</v>
      </c>
      <c r="L36" s="236">
        <f t="shared" si="11"/>
        <v>1.6581421695329703</v>
      </c>
      <c r="M36" s="235">
        <f t="shared" si="12"/>
        <v>2.7729999999999997</v>
      </c>
      <c r="N36" s="235">
        <f t="shared" si="13"/>
        <v>0</v>
      </c>
      <c r="O36" s="235">
        <f t="shared" si="14"/>
        <v>2.7729999999999997</v>
      </c>
      <c r="P36" s="236">
        <f t="shared" si="15"/>
        <v>1.5652862080391239</v>
      </c>
      <c r="Q36" s="237">
        <f t="shared" si="16"/>
        <v>2.9375</v>
      </c>
      <c r="R36" s="237">
        <f t="shared" si="17"/>
        <v>0</v>
      </c>
      <c r="S36" s="237">
        <f t="shared" si="26"/>
        <v>2.9375</v>
      </c>
      <c r="T36" s="236">
        <f t="shared" si="19"/>
        <v>1.6581421695329703</v>
      </c>
      <c r="U36" s="237">
        <f t="shared" si="20"/>
        <v>2.6466875000000001</v>
      </c>
      <c r="V36" s="237">
        <f t="shared" si="21"/>
        <v>0</v>
      </c>
      <c r="W36" s="237">
        <f t="shared" si="22"/>
        <v>2.6466875000000001</v>
      </c>
      <c r="X36" s="236">
        <f t="shared" si="23"/>
        <v>1.4939860947492063</v>
      </c>
      <c r="Y36" s="13"/>
      <c r="Z36" s="1"/>
      <c r="AA36" s="1"/>
      <c r="AB36" s="1"/>
      <c r="AC36" s="1"/>
    </row>
    <row r="37" spans="1:29" x14ac:dyDescent="0.25">
      <c r="A37" s="261">
        <f t="shared" si="4"/>
        <v>46341</v>
      </c>
      <c r="B37" s="297">
        <v>5.8749999999999997E-2</v>
      </c>
      <c r="C37" s="297">
        <f t="shared" si="5"/>
        <v>5.5459999999999995E-2</v>
      </c>
      <c r="D37" s="297">
        <v>5.8749999999999997E-2</v>
      </c>
      <c r="E37" s="286">
        <f t="shared" si="6"/>
        <v>5.2933750000000002E-2</v>
      </c>
      <c r="G37" s="238">
        <f t="shared" si="7"/>
        <v>2026</v>
      </c>
      <c r="H37" s="233">
        <f t="shared" si="8"/>
        <v>46341</v>
      </c>
      <c r="I37" s="234">
        <f t="shared" si="9"/>
        <v>2.9375</v>
      </c>
      <c r="J37" s="235">
        <f t="shared" si="10"/>
        <v>0</v>
      </c>
      <c r="K37" s="235">
        <f t="shared" si="25"/>
        <v>2.9375</v>
      </c>
      <c r="L37" s="236">
        <f t="shared" si="11"/>
        <v>1.5809765263002098</v>
      </c>
      <c r="M37" s="235">
        <f t="shared" si="12"/>
        <v>2.7729999999999997</v>
      </c>
      <c r="N37" s="235">
        <f t="shared" si="13"/>
        <v>0</v>
      </c>
      <c r="O37" s="235">
        <f t="shared" si="14"/>
        <v>2.7729999999999997</v>
      </c>
      <c r="P37" s="236">
        <f t="shared" si="15"/>
        <v>1.4924418408273981</v>
      </c>
      <c r="Q37" s="237">
        <f t="shared" si="16"/>
        <v>2.9375</v>
      </c>
      <c r="R37" s="237">
        <f t="shared" si="17"/>
        <v>0</v>
      </c>
      <c r="S37" s="237">
        <f t="shared" si="26"/>
        <v>2.9375</v>
      </c>
      <c r="T37" s="236">
        <f t="shared" si="19"/>
        <v>1.5809765263002098</v>
      </c>
      <c r="U37" s="237">
        <f t="shared" si="20"/>
        <v>2.6466875000000001</v>
      </c>
      <c r="V37" s="237">
        <f t="shared" si="21"/>
        <v>0</v>
      </c>
      <c r="W37" s="237">
        <f t="shared" si="22"/>
        <v>2.6466875000000001</v>
      </c>
      <c r="X37" s="236">
        <f t="shared" si="23"/>
        <v>1.4244598501964891</v>
      </c>
      <c r="Y37" s="13"/>
      <c r="Z37" s="1"/>
      <c r="AA37" s="1"/>
      <c r="AB37" s="1"/>
      <c r="AC37" s="1"/>
    </row>
    <row r="38" spans="1:29" x14ac:dyDescent="0.25">
      <c r="A38" s="261">
        <f t="shared" si="4"/>
        <v>46522</v>
      </c>
      <c r="B38" s="297">
        <v>5.8749999999999997E-2</v>
      </c>
      <c r="C38" s="297">
        <f t="shared" si="5"/>
        <v>5.5459999999999995E-2</v>
      </c>
      <c r="D38" s="297">
        <v>5.8749999999999997E-2</v>
      </c>
      <c r="E38" s="286">
        <f t="shared" si="6"/>
        <v>5.2933750000000002E-2</v>
      </c>
      <c r="G38" s="238">
        <f t="shared" si="7"/>
        <v>2027</v>
      </c>
      <c r="H38" s="233">
        <f t="shared" si="8"/>
        <v>46522</v>
      </c>
      <c r="I38" s="234">
        <f t="shared" si="9"/>
        <v>2.9375</v>
      </c>
      <c r="J38" s="235">
        <f t="shared" si="10"/>
        <v>0</v>
      </c>
      <c r="K38" s="235">
        <f t="shared" si="25"/>
        <v>2.9375</v>
      </c>
      <c r="L38" s="236">
        <f t="shared" si="11"/>
        <v>1.5074019723027001</v>
      </c>
      <c r="M38" s="235">
        <f t="shared" si="12"/>
        <v>2.7729999999999997</v>
      </c>
      <c r="N38" s="235">
        <f t="shared" si="13"/>
        <v>0</v>
      </c>
      <c r="O38" s="235">
        <f t="shared" si="14"/>
        <v>2.7729999999999997</v>
      </c>
      <c r="P38" s="236">
        <f t="shared" si="15"/>
        <v>1.4229874618537488</v>
      </c>
      <c r="Q38" s="237">
        <f t="shared" si="16"/>
        <v>2.9375</v>
      </c>
      <c r="R38" s="237">
        <f t="shared" si="17"/>
        <v>0</v>
      </c>
      <c r="S38" s="237">
        <f t="shared" si="26"/>
        <v>2.9375</v>
      </c>
      <c r="T38" s="236">
        <f t="shared" si="19"/>
        <v>1.5074019723027001</v>
      </c>
      <c r="U38" s="237">
        <f t="shared" si="20"/>
        <v>2.6466875000000001</v>
      </c>
      <c r="V38" s="237">
        <f t="shared" si="21"/>
        <v>0</v>
      </c>
      <c r="W38" s="237">
        <f t="shared" si="22"/>
        <v>2.6466875000000001</v>
      </c>
      <c r="X38" s="236">
        <f t="shared" si="23"/>
        <v>1.3581691770447328</v>
      </c>
      <c r="Y38" s="13"/>
      <c r="Z38" s="1"/>
      <c r="AA38" s="1"/>
      <c r="AB38" s="1"/>
      <c r="AC38" s="1"/>
    </row>
    <row r="39" spans="1:29" x14ac:dyDescent="0.25">
      <c r="A39" s="261">
        <f t="shared" si="4"/>
        <v>46706</v>
      </c>
      <c r="B39" s="297">
        <v>5.8749999999999997E-2</v>
      </c>
      <c r="C39" s="297">
        <f t="shared" si="5"/>
        <v>5.5459999999999995E-2</v>
      </c>
      <c r="D39" s="297">
        <v>5.8749999999999997E-2</v>
      </c>
      <c r="E39" s="286">
        <f t="shared" si="6"/>
        <v>5.2933750000000002E-2</v>
      </c>
      <c r="G39" s="238">
        <f t="shared" si="7"/>
        <v>2027</v>
      </c>
      <c r="H39" s="233">
        <f t="shared" si="8"/>
        <v>46706</v>
      </c>
      <c r="I39" s="234">
        <f t="shared" si="9"/>
        <v>2.9375</v>
      </c>
      <c r="J39" s="235">
        <f t="shared" si="10"/>
        <v>14.285714285714286</v>
      </c>
      <c r="K39" s="235">
        <f t="shared" si="25"/>
        <v>17.223214285714285</v>
      </c>
      <c r="L39" s="236">
        <f t="shared" si="11"/>
        <v>8.4269237889834319</v>
      </c>
      <c r="M39" s="235">
        <f t="shared" si="12"/>
        <v>2.7729999999999997</v>
      </c>
      <c r="N39" s="235">
        <f t="shared" si="13"/>
        <v>14.285714285714286</v>
      </c>
      <c r="O39" s="235">
        <f t="shared" si="14"/>
        <v>17.058714285714288</v>
      </c>
      <c r="P39" s="236">
        <f t="shared" si="15"/>
        <v>8.3464377112808776</v>
      </c>
      <c r="Q39" s="237">
        <f t="shared" si="16"/>
        <v>2.9375</v>
      </c>
      <c r="R39" s="237">
        <f t="shared" si="17"/>
        <v>0</v>
      </c>
      <c r="S39" s="237">
        <f t="shared" si="26"/>
        <v>2.9375</v>
      </c>
      <c r="T39" s="236">
        <f t="shared" si="19"/>
        <v>1.4372513875456452</v>
      </c>
      <c r="U39" s="237">
        <f t="shared" si="20"/>
        <v>2.6466875000000001</v>
      </c>
      <c r="V39" s="237">
        <f t="shared" si="21"/>
        <v>0</v>
      </c>
      <c r="W39" s="237">
        <f t="shared" si="22"/>
        <v>2.6466875000000001</v>
      </c>
      <c r="X39" s="236">
        <f t="shared" si="23"/>
        <v>1.2949635001786264</v>
      </c>
      <c r="Y39" s="13"/>
      <c r="Z39" s="1"/>
      <c r="AA39" s="1"/>
      <c r="AB39" s="1"/>
      <c r="AC39" s="1"/>
    </row>
    <row r="40" spans="1:29" x14ac:dyDescent="0.25">
      <c r="A40" s="261">
        <f t="shared" si="4"/>
        <v>46888</v>
      </c>
      <c r="B40" s="297">
        <v>5.8749999999999997E-2</v>
      </c>
      <c r="C40" s="297">
        <f t="shared" si="5"/>
        <v>5.5459999999999995E-2</v>
      </c>
      <c r="D40" s="297">
        <v>5.8749999999999997E-2</v>
      </c>
      <c r="E40" s="286">
        <f t="shared" si="6"/>
        <v>5.2933750000000002E-2</v>
      </c>
      <c r="G40" s="238">
        <f t="shared" si="7"/>
        <v>2028</v>
      </c>
      <c r="H40" s="233">
        <f t="shared" si="8"/>
        <v>46888</v>
      </c>
      <c r="I40" s="234">
        <f t="shared" si="9"/>
        <v>2.5178571428571423</v>
      </c>
      <c r="J40" s="235">
        <f t="shared" si="10"/>
        <v>0</v>
      </c>
      <c r="K40" s="235">
        <f t="shared" si="25"/>
        <v>2.5178571428571423</v>
      </c>
      <c r="L40" s="236">
        <f t="shared" si="11"/>
        <v>1.1745989394566494</v>
      </c>
      <c r="M40" s="235">
        <f t="shared" si="12"/>
        <v>2.3768571428571423</v>
      </c>
      <c r="N40" s="235">
        <f t="shared" si="13"/>
        <v>0</v>
      </c>
      <c r="O40" s="235">
        <f t="shared" si="14"/>
        <v>2.3768571428571423</v>
      </c>
      <c r="P40" s="236">
        <f t="shared" si="15"/>
        <v>1.108821398847077</v>
      </c>
      <c r="Q40" s="237">
        <f t="shared" si="16"/>
        <v>2.9375</v>
      </c>
      <c r="R40" s="237">
        <f t="shared" si="17"/>
        <v>0</v>
      </c>
      <c r="S40" s="237">
        <f t="shared" si="26"/>
        <v>2.9375</v>
      </c>
      <c r="T40" s="236">
        <f t="shared" si="19"/>
        <v>1.3703654293660912</v>
      </c>
      <c r="U40" s="237">
        <f t="shared" si="20"/>
        <v>2.6466875000000001</v>
      </c>
      <c r="V40" s="237">
        <f t="shared" si="21"/>
        <v>0</v>
      </c>
      <c r="W40" s="237">
        <f t="shared" si="22"/>
        <v>2.6466875000000001</v>
      </c>
      <c r="X40" s="236">
        <f t="shared" si="23"/>
        <v>1.2346992518588482</v>
      </c>
      <c r="Y40" s="13"/>
      <c r="Z40" s="1"/>
      <c r="AA40" s="1"/>
      <c r="AB40" s="1"/>
      <c r="AC40" s="1"/>
    </row>
    <row r="41" spans="1:29" x14ac:dyDescent="0.25">
      <c r="A41" s="261">
        <f t="shared" si="4"/>
        <v>47072</v>
      </c>
      <c r="B41" s="297">
        <v>5.8749999999999997E-2</v>
      </c>
      <c r="C41" s="297">
        <f t="shared" si="5"/>
        <v>5.5459999999999995E-2</v>
      </c>
      <c r="D41" s="297">
        <v>5.8749999999999997E-2</v>
      </c>
      <c r="E41" s="286">
        <f t="shared" si="6"/>
        <v>5.2933750000000002E-2</v>
      </c>
      <c r="G41" s="238">
        <f t="shared" si="7"/>
        <v>2028</v>
      </c>
      <c r="H41" s="233">
        <f t="shared" si="8"/>
        <v>47072</v>
      </c>
      <c r="I41" s="234">
        <f t="shared" si="9"/>
        <v>2.5178571428571423</v>
      </c>
      <c r="J41" s="235">
        <f t="shared" si="10"/>
        <v>14.285714285714286</v>
      </c>
      <c r="K41" s="235">
        <f t="shared" si="25"/>
        <v>16.803571428571431</v>
      </c>
      <c r="L41" s="236">
        <f t="shared" si="11"/>
        <v>7.4741837838101803</v>
      </c>
      <c r="M41" s="235">
        <f t="shared" si="12"/>
        <v>2.3768571428571423</v>
      </c>
      <c r="N41" s="235">
        <f t="shared" si="13"/>
        <v>14.285714285714286</v>
      </c>
      <c r="O41" s="235">
        <f t="shared" si="14"/>
        <v>16.662571428571429</v>
      </c>
      <c r="P41" s="236">
        <f t="shared" si="15"/>
        <v>7.4114673596263696</v>
      </c>
      <c r="Q41" s="237">
        <f t="shared" si="16"/>
        <v>2.9375</v>
      </c>
      <c r="R41" s="237">
        <f t="shared" si="17"/>
        <v>0</v>
      </c>
      <c r="S41" s="237">
        <f t="shared" si="26"/>
        <v>2.9375</v>
      </c>
      <c r="T41" s="236">
        <f t="shared" si="19"/>
        <v>1.3065921704960408</v>
      </c>
      <c r="U41" s="237">
        <f t="shared" si="20"/>
        <v>2.6466875000000001</v>
      </c>
      <c r="V41" s="237">
        <f t="shared" si="21"/>
        <v>0</v>
      </c>
      <c r="W41" s="237">
        <f t="shared" si="22"/>
        <v>2.6466875000000001</v>
      </c>
      <c r="X41" s="236">
        <f t="shared" si="23"/>
        <v>1.1772395456169329</v>
      </c>
      <c r="Y41" s="13"/>
      <c r="Z41" s="1"/>
      <c r="AA41" s="1"/>
      <c r="AB41" s="1"/>
      <c r="AC41" s="1"/>
    </row>
    <row r="42" spans="1:29" x14ac:dyDescent="0.25">
      <c r="A42" s="261">
        <f t="shared" si="4"/>
        <v>47253</v>
      </c>
      <c r="B42" s="297">
        <v>5.8749999999999997E-2</v>
      </c>
      <c r="C42" s="297">
        <f t="shared" si="5"/>
        <v>5.5459999999999995E-2</v>
      </c>
      <c r="D42" s="297">
        <v>5.8749999999999997E-2</v>
      </c>
      <c r="E42" s="286">
        <f t="shared" si="6"/>
        <v>5.2933750000000002E-2</v>
      </c>
      <c r="G42" s="238">
        <f t="shared" si="7"/>
        <v>2029</v>
      </c>
      <c r="H42" s="233">
        <f t="shared" si="8"/>
        <v>47253</v>
      </c>
      <c r="I42" s="234">
        <f t="shared" si="9"/>
        <v>2.0982142857142856</v>
      </c>
      <c r="J42" s="235">
        <f t="shared" si="10"/>
        <v>0</v>
      </c>
      <c r="K42" s="235">
        <f t="shared" si="25"/>
        <v>2.0982142857142856</v>
      </c>
      <c r="L42" s="236">
        <f t="shared" si="11"/>
        <v>0.88984768140655257</v>
      </c>
      <c r="M42" s="235">
        <f t="shared" si="12"/>
        <v>1.9807142857142856</v>
      </c>
      <c r="N42" s="235">
        <f t="shared" si="13"/>
        <v>0</v>
      </c>
      <c r="O42" s="235">
        <f t="shared" si="14"/>
        <v>1.9807142857142856</v>
      </c>
      <c r="P42" s="236">
        <f t="shared" si="15"/>
        <v>0.84001621124778569</v>
      </c>
      <c r="Q42" s="237">
        <f t="shared" si="16"/>
        <v>2.9375</v>
      </c>
      <c r="R42" s="237">
        <f t="shared" si="17"/>
        <v>0</v>
      </c>
      <c r="S42" s="237">
        <f t="shared" si="26"/>
        <v>2.9375</v>
      </c>
      <c r="T42" s="236">
        <f t="shared" si="19"/>
        <v>1.2457867539691736</v>
      </c>
      <c r="U42" s="237">
        <f t="shared" si="20"/>
        <v>2.6466875000000001</v>
      </c>
      <c r="V42" s="237">
        <f t="shared" si="21"/>
        <v>0</v>
      </c>
      <c r="W42" s="237">
        <f t="shared" si="22"/>
        <v>2.6466875000000001</v>
      </c>
      <c r="X42" s="236">
        <f t="shared" si="23"/>
        <v>1.1224538653262255</v>
      </c>
      <c r="Y42" s="13"/>
      <c r="Z42" s="1"/>
      <c r="AA42" s="1"/>
      <c r="AB42" s="1"/>
      <c r="AC42" s="1"/>
    </row>
    <row r="43" spans="1:29" x14ac:dyDescent="0.25">
      <c r="A43" s="261">
        <f t="shared" si="4"/>
        <v>47437</v>
      </c>
      <c r="B43" s="297">
        <v>5.8749999999999997E-2</v>
      </c>
      <c r="C43" s="297">
        <f t="shared" si="5"/>
        <v>5.5459999999999995E-2</v>
      </c>
      <c r="D43" s="297">
        <v>5.8749999999999997E-2</v>
      </c>
      <c r="E43" s="286">
        <f t="shared" si="6"/>
        <v>5.2933750000000002E-2</v>
      </c>
      <c r="G43" s="238">
        <f t="shared" si="7"/>
        <v>2029</v>
      </c>
      <c r="H43" s="233">
        <f t="shared" si="8"/>
        <v>47437</v>
      </c>
      <c r="I43" s="234">
        <f t="shared" si="9"/>
        <v>2.0982142857142856</v>
      </c>
      <c r="J43" s="235">
        <f t="shared" si="10"/>
        <v>14.285714285714286</v>
      </c>
      <c r="K43" s="235">
        <f t="shared" si="25"/>
        <v>16.383928571428573</v>
      </c>
      <c r="L43" s="236">
        <f t="shared" si="11"/>
        <v>6.6250252358669117</v>
      </c>
      <c r="M43" s="235">
        <f t="shared" si="12"/>
        <v>1.9807142857142856</v>
      </c>
      <c r="N43" s="235">
        <f t="shared" si="13"/>
        <v>14.285714285714286</v>
      </c>
      <c r="O43" s="235">
        <f t="shared" si="14"/>
        <v>16.266428571428573</v>
      </c>
      <c r="P43" s="236">
        <f t="shared" si="15"/>
        <v>6.5775127933034199</v>
      </c>
      <c r="Q43" s="237">
        <f t="shared" si="16"/>
        <v>2.9375</v>
      </c>
      <c r="R43" s="237">
        <f t="shared" si="17"/>
        <v>0</v>
      </c>
      <c r="S43" s="237">
        <f t="shared" si="26"/>
        <v>2.9375</v>
      </c>
      <c r="T43" s="236">
        <f t="shared" si="19"/>
        <v>1.1878110640873099</v>
      </c>
      <c r="U43" s="237">
        <f t="shared" si="20"/>
        <v>2.6466875000000001</v>
      </c>
      <c r="V43" s="237">
        <f t="shared" si="21"/>
        <v>0</v>
      </c>
      <c r="W43" s="237">
        <f t="shared" si="22"/>
        <v>2.6466875000000001</v>
      </c>
      <c r="X43" s="236">
        <f t="shared" si="23"/>
        <v>1.0702177687426664</v>
      </c>
      <c r="Y43" s="13"/>
      <c r="Z43" s="1"/>
      <c r="AA43" s="1"/>
      <c r="AB43" s="1"/>
      <c r="AC43" s="1"/>
    </row>
    <row r="44" spans="1:29" x14ac:dyDescent="0.25">
      <c r="A44" s="261">
        <f t="shared" si="4"/>
        <v>47618</v>
      </c>
      <c r="B44" s="297">
        <v>5.8749999999999997E-2</v>
      </c>
      <c r="C44" s="297">
        <f t="shared" si="5"/>
        <v>5.5459999999999995E-2</v>
      </c>
      <c r="D44" s="297">
        <v>5.8749999999999997E-2</v>
      </c>
      <c r="E44" s="286">
        <f t="shared" si="6"/>
        <v>5.2933750000000002E-2</v>
      </c>
      <c r="G44" s="238">
        <f t="shared" si="7"/>
        <v>2030</v>
      </c>
      <c r="H44" s="233">
        <f t="shared" si="8"/>
        <v>47618</v>
      </c>
      <c r="I44" s="234">
        <f t="shared" si="9"/>
        <v>1.6785714285714284</v>
      </c>
      <c r="J44" s="235">
        <f t="shared" si="10"/>
        <v>0</v>
      </c>
      <c r="K44" s="235">
        <f t="shared" si="25"/>
        <v>1.6785714285714284</v>
      </c>
      <c r="L44" s="236">
        <f t="shared" si="11"/>
        <v>0.64716195011385635</v>
      </c>
      <c r="M44" s="235">
        <f t="shared" si="12"/>
        <v>1.5845714285714283</v>
      </c>
      <c r="N44" s="235">
        <f t="shared" si="13"/>
        <v>0</v>
      </c>
      <c r="O44" s="235">
        <f t="shared" si="14"/>
        <v>1.5845714285714283</v>
      </c>
      <c r="P44" s="236">
        <f t="shared" si="15"/>
        <v>0.61092088090748031</v>
      </c>
      <c r="Q44" s="237">
        <f t="shared" si="16"/>
        <v>2.9375</v>
      </c>
      <c r="R44" s="237">
        <f t="shared" si="17"/>
        <v>0</v>
      </c>
      <c r="S44" s="237">
        <f t="shared" si="26"/>
        <v>2.9375</v>
      </c>
      <c r="T44" s="236">
        <f t="shared" si="19"/>
        <v>1.1325334126992488</v>
      </c>
      <c r="U44" s="237">
        <f t="shared" si="20"/>
        <v>2.6466875000000001</v>
      </c>
      <c r="V44" s="237">
        <f t="shared" si="21"/>
        <v>0</v>
      </c>
      <c r="W44" s="237">
        <f t="shared" si="22"/>
        <v>2.6466875000000001</v>
      </c>
      <c r="X44" s="236">
        <f t="shared" si="23"/>
        <v>1.020412604842023</v>
      </c>
      <c r="Y44" s="13"/>
      <c r="Z44" s="1"/>
      <c r="AA44" s="1"/>
      <c r="AB44" s="1"/>
      <c r="AC44" s="1"/>
    </row>
    <row r="45" spans="1:29" x14ac:dyDescent="0.25">
      <c r="A45" s="261">
        <f t="shared" si="4"/>
        <v>47802</v>
      </c>
      <c r="B45" s="297">
        <v>5.8749999999999997E-2</v>
      </c>
      <c r="C45" s="297">
        <f t="shared" si="5"/>
        <v>5.5459999999999995E-2</v>
      </c>
      <c r="D45" s="297">
        <v>5.8749999999999997E-2</v>
      </c>
      <c r="E45" s="286">
        <f t="shared" si="6"/>
        <v>5.2933750000000002E-2</v>
      </c>
      <c r="G45" s="238">
        <f t="shared" si="7"/>
        <v>2030</v>
      </c>
      <c r="H45" s="233">
        <f t="shared" si="8"/>
        <v>47802</v>
      </c>
      <c r="I45" s="234">
        <f t="shared" si="9"/>
        <v>1.6785714285714284</v>
      </c>
      <c r="J45" s="235">
        <f t="shared" si="10"/>
        <v>14.285714285714286</v>
      </c>
      <c r="K45" s="235">
        <f t="shared" si="25"/>
        <v>15.964285714285715</v>
      </c>
      <c r="L45" s="236">
        <f t="shared" si="11"/>
        <v>5.868489037270268</v>
      </c>
      <c r="M45" s="235">
        <f t="shared" si="12"/>
        <v>1.5845714285714283</v>
      </c>
      <c r="N45" s="235">
        <f t="shared" si="13"/>
        <v>14.285714285714286</v>
      </c>
      <c r="O45" s="235">
        <f t="shared" si="14"/>
        <v>15.870285714285714</v>
      </c>
      <c r="P45" s="236">
        <f t="shared" si="15"/>
        <v>5.833934533587728</v>
      </c>
      <c r="Q45" s="237">
        <f t="shared" si="16"/>
        <v>2.9375</v>
      </c>
      <c r="R45" s="237">
        <f t="shared" si="17"/>
        <v>0</v>
      </c>
      <c r="S45" s="237">
        <f t="shared" si="26"/>
        <v>2.9375</v>
      </c>
      <c r="T45" s="236">
        <f t="shared" si="19"/>
        <v>1.0798282400793724</v>
      </c>
      <c r="U45" s="237">
        <f t="shared" si="20"/>
        <v>2.6466875000000001</v>
      </c>
      <c r="V45" s="237">
        <f t="shared" si="21"/>
        <v>0</v>
      </c>
      <c r="W45" s="237">
        <f t="shared" si="22"/>
        <v>2.6466875000000001</v>
      </c>
      <c r="X45" s="236">
        <f t="shared" si="23"/>
        <v>0.97292524431151461</v>
      </c>
      <c r="Y45" s="13"/>
      <c r="Z45" s="1"/>
      <c r="AA45" s="1"/>
      <c r="AB45" s="1"/>
      <c r="AC45" s="1"/>
    </row>
    <row r="46" spans="1:29" x14ac:dyDescent="0.25">
      <c r="A46" s="261">
        <f t="shared" si="4"/>
        <v>47983</v>
      </c>
      <c r="B46" s="297">
        <v>5.8749999999999997E-2</v>
      </c>
      <c r="C46" s="297">
        <f t="shared" si="5"/>
        <v>5.5459999999999995E-2</v>
      </c>
      <c r="D46" s="297">
        <v>5.8749999999999997E-2</v>
      </c>
      <c r="E46" s="286">
        <f t="shared" si="6"/>
        <v>5.2933750000000002E-2</v>
      </c>
      <c r="G46" s="238">
        <f t="shared" si="7"/>
        <v>2031</v>
      </c>
      <c r="H46" s="233">
        <f t="shared" si="8"/>
        <v>47983</v>
      </c>
      <c r="I46" s="234">
        <f t="shared" si="9"/>
        <v>1.2589285714285712</v>
      </c>
      <c r="J46" s="235">
        <f t="shared" si="10"/>
        <v>0</v>
      </c>
      <c r="K46" s="235">
        <f t="shared" si="25"/>
        <v>1.2589285714285712</v>
      </c>
      <c r="L46" s="236">
        <f t="shared" si="11"/>
        <v>0.4412467841685383</v>
      </c>
      <c r="M46" s="235">
        <f t="shared" si="12"/>
        <v>1.1884285714285712</v>
      </c>
      <c r="N46" s="235">
        <f t="shared" si="13"/>
        <v>0</v>
      </c>
      <c r="O46" s="235">
        <f t="shared" si="14"/>
        <v>1.1884285714285712</v>
      </c>
      <c r="P46" s="236">
        <f t="shared" si="15"/>
        <v>0.41653696425510017</v>
      </c>
      <c r="Q46" s="237">
        <f t="shared" si="16"/>
        <v>2.9375</v>
      </c>
      <c r="R46" s="237">
        <f t="shared" si="17"/>
        <v>0</v>
      </c>
      <c r="S46" s="237">
        <f t="shared" si="26"/>
        <v>2.9375</v>
      </c>
      <c r="T46" s="236">
        <f t="shared" si="19"/>
        <v>1.0295758297265896</v>
      </c>
      <c r="U46" s="237">
        <f t="shared" si="20"/>
        <v>2.6466875000000001</v>
      </c>
      <c r="V46" s="237">
        <f t="shared" si="21"/>
        <v>0</v>
      </c>
      <c r="W46" s="237">
        <f t="shared" si="22"/>
        <v>2.6466875000000001</v>
      </c>
      <c r="X46" s="236">
        <f t="shared" si="23"/>
        <v>0.92764782258365719</v>
      </c>
      <c r="Y46" s="13"/>
      <c r="Z46" s="1"/>
      <c r="AA46" s="1"/>
      <c r="AB46" s="1"/>
      <c r="AC46" s="1"/>
    </row>
    <row r="47" spans="1:29" x14ac:dyDescent="0.25">
      <c r="A47" s="261">
        <f t="shared" si="4"/>
        <v>48167</v>
      </c>
      <c r="B47" s="297">
        <v>5.8749999999999997E-2</v>
      </c>
      <c r="C47" s="297">
        <f t="shared" si="5"/>
        <v>5.5459999999999995E-2</v>
      </c>
      <c r="D47" s="297">
        <v>5.8749999999999997E-2</v>
      </c>
      <c r="E47" s="286">
        <f t="shared" si="6"/>
        <v>5.2933750000000002E-2</v>
      </c>
      <c r="G47" s="238">
        <f t="shared" si="7"/>
        <v>2031</v>
      </c>
      <c r="H47" s="233">
        <f t="shared" si="8"/>
        <v>48167</v>
      </c>
      <c r="I47" s="234">
        <f t="shared" si="9"/>
        <v>1.2589285714285712</v>
      </c>
      <c r="J47" s="235">
        <f t="shared" si="10"/>
        <v>14.285714285714286</v>
      </c>
      <c r="K47" s="235">
        <f t="shared" si="25"/>
        <v>15.544642857142858</v>
      </c>
      <c r="L47" s="236">
        <f t="shared" si="11"/>
        <v>5.1947526001055193</v>
      </c>
      <c r="M47" s="235">
        <f t="shared" si="12"/>
        <v>1.1884285714285712</v>
      </c>
      <c r="N47" s="235">
        <f t="shared" si="13"/>
        <v>14.285714285714286</v>
      </c>
      <c r="O47" s="235">
        <f t="shared" si="14"/>
        <v>15.474142857142859</v>
      </c>
      <c r="P47" s="236">
        <f t="shared" si="15"/>
        <v>5.1711927112310603</v>
      </c>
      <c r="Q47" s="237">
        <f t="shared" si="16"/>
        <v>2.9375</v>
      </c>
      <c r="R47" s="237">
        <f t="shared" si="17"/>
        <v>0</v>
      </c>
      <c r="S47" s="237">
        <f t="shared" si="26"/>
        <v>2.9375</v>
      </c>
      <c r="T47" s="236">
        <f t="shared" si="19"/>
        <v>0.98166203643579308</v>
      </c>
      <c r="U47" s="237">
        <f t="shared" si="20"/>
        <v>2.6466875000000001</v>
      </c>
      <c r="V47" s="237">
        <f t="shared" si="21"/>
        <v>0</v>
      </c>
      <c r="W47" s="237">
        <f t="shared" si="22"/>
        <v>2.6466875000000001</v>
      </c>
      <c r="X47" s="236">
        <f t="shared" si="23"/>
        <v>0.88447749482864957</v>
      </c>
      <c r="Y47" s="13"/>
      <c r="Z47" s="1"/>
      <c r="AA47" s="1"/>
      <c r="AB47" s="1"/>
      <c r="AC47" s="1"/>
    </row>
    <row r="48" spans="1:29" x14ac:dyDescent="0.25">
      <c r="A48" s="261">
        <f t="shared" si="4"/>
        <v>48349</v>
      </c>
      <c r="B48" s="297">
        <v>5.8749999999999997E-2</v>
      </c>
      <c r="C48" s="297">
        <f t="shared" si="5"/>
        <v>5.5459999999999995E-2</v>
      </c>
      <c r="D48" s="297">
        <v>5.8749999999999997E-2</v>
      </c>
      <c r="E48" s="286">
        <f t="shared" si="6"/>
        <v>5.2933750000000002E-2</v>
      </c>
      <c r="G48" s="238">
        <f t="shared" si="7"/>
        <v>2032</v>
      </c>
      <c r="H48" s="233">
        <f t="shared" si="8"/>
        <v>48349</v>
      </c>
      <c r="I48" s="234">
        <f t="shared" si="9"/>
        <v>0.83928571428571419</v>
      </c>
      <c r="J48" s="235">
        <f t="shared" si="10"/>
        <v>0</v>
      </c>
      <c r="K48" s="235">
        <f t="shared" si="25"/>
        <v>0.83928571428571419</v>
      </c>
      <c r="L48" s="236">
        <f t="shared" si="11"/>
        <v>0.2674222934354778</v>
      </c>
      <c r="M48" s="235">
        <f t="shared" si="12"/>
        <v>0.79228571428571415</v>
      </c>
      <c r="N48" s="235">
        <f t="shared" si="13"/>
        <v>0</v>
      </c>
      <c r="O48" s="235">
        <f t="shared" si="14"/>
        <v>0.79228571428571415</v>
      </c>
      <c r="P48" s="236">
        <f t="shared" si="15"/>
        <v>0.252446645003091</v>
      </c>
      <c r="Q48" s="237">
        <f t="shared" si="16"/>
        <v>2.9375</v>
      </c>
      <c r="R48" s="237">
        <f t="shared" si="17"/>
        <v>0</v>
      </c>
      <c r="S48" s="237">
        <f t="shared" si="26"/>
        <v>2.9375</v>
      </c>
      <c r="T48" s="236">
        <f t="shared" si="19"/>
        <v>0.93597802702417232</v>
      </c>
      <c r="U48" s="237">
        <f t="shared" si="20"/>
        <v>2.6466875000000001</v>
      </c>
      <c r="V48" s="237">
        <f t="shared" si="21"/>
        <v>0</v>
      </c>
      <c r="W48" s="237">
        <f t="shared" si="22"/>
        <v>2.6466875000000001</v>
      </c>
      <c r="X48" s="236">
        <f t="shared" si="23"/>
        <v>0.84331620234877935</v>
      </c>
      <c r="Y48" s="13"/>
      <c r="Z48" s="1"/>
      <c r="AA48" s="1"/>
      <c r="AB48" s="1"/>
      <c r="AC48" s="1"/>
    </row>
    <row r="49" spans="1:29" x14ac:dyDescent="0.25">
      <c r="A49" s="261">
        <f t="shared" si="4"/>
        <v>48533</v>
      </c>
      <c r="B49" s="297">
        <v>5.8749999999999997E-2</v>
      </c>
      <c r="C49" s="297">
        <f t="shared" si="5"/>
        <v>5.5459999999999995E-2</v>
      </c>
      <c r="D49" s="297">
        <v>5.8749999999999997E-2</v>
      </c>
      <c r="E49" s="286">
        <f t="shared" si="6"/>
        <v>5.2933750000000002E-2</v>
      </c>
      <c r="G49" s="238">
        <f t="shared" si="7"/>
        <v>2032</v>
      </c>
      <c r="H49" s="233">
        <f t="shared" si="8"/>
        <v>48533</v>
      </c>
      <c r="I49" s="234">
        <f t="shared" si="9"/>
        <v>0.83928571428571419</v>
      </c>
      <c r="J49" s="235">
        <f t="shared" si="10"/>
        <v>14.285714285714286</v>
      </c>
      <c r="K49" s="235">
        <f t="shared" si="25"/>
        <v>15.125</v>
      </c>
      <c r="L49" s="236">
        <f t="shared" si="11"/>
        <v>4.5950137875717978</v>
      </c>
      <c r="M49" s="235">
        <f t="shared" si="12"/>
        <v>0.79228571428571415</v>
      </c>
      <c r="N49" s="235">
        <f t="shared" si="13"/>
        <v>14.285714285714286</v>
      </c>
      <c r="O49" s="235">
        <f t="shared" si="14"/>
        <v>15.078000000000001</v>
      </c>
      <c r="P49" s="236">
        <f t="shared" si="15"/>
        <v>4.5807350670418225</v>
      </c>
      <c r="Q49" s="237">
        <f t="shared" si="16"/>
        <v>2.9375</v>
      </c>
      <c r="R49" s="237">
        <f t="shared" si="17"/>
        <v>0</v>
      </c>
      <c r="S49" s="237">
        <f t="shared" si="26"/>
        <v>2.9375</v>
      </c>
      <c r="T49" s="236">
        <f t="shared" si="19"/>
        <v>0.89242003312344831</v>
      </c>
      <c r="U49" s="237">
        <f t="shared" si="20"/>
        <v>2.6466875000000001</v>
      </c>
      <c r="V49" s="237">
        <f t="shared" si="21"/>
        <v>0</v>
      </c>
      <c r="W49" s="237">
        <f t="shared" si="22"/>
        <v>2.6466875000000001</v>
      </c>
      <c r="X49" s="236">
        <f t="shared" si="23"/>
        <v>0.80407044984422693</v>
      </c>
      <c r="Y49" s="13"/>
      <c r="Z49" s="1"/>
      <c r="AA49" s="1"/>
      <c r="AB49" s="1"/>
      <c r="AC49" s="1"/>
    </row>
    <row r="50" spans="1:29" x14ac:dyDescent="0.25">
      <c r="A50" s="261">
        <f t="shared" si="4"/>
        <v>48714</v>
      </c>
      <c r="B50" s="297">
        <v>5.8749999999999997E-2</v>
      </c>
      <c r="C50" s="297">
        <f t="shared" si="5"/>
        <v>5.5459999999999995E-2</v>
      </c>
      <c r="D50" s="297">
        <v>5.8749999999999997E-2</v>
      </c>
      <c r="E50" s="286">
        <f t="shared" si="6"/>
        <v>5.2933750000000002E-2</v>
      </c>
      <c r="G50" s="238">
        <f t="shared" si="7"/>
        <v>2033</v>
      </c>
      <c r="H50" s="233">
        <f t="shared" si="8"/>
        <v>48714</v>
      </c>
      <c r="I50" s="234">
        <f t="shared" si="9"/>
        <v>0.41964285714285687</v>
      </c>
      <c r="J50" s="235">
        <f t="shared" si="10"/>
        <v>0</v>
      </c>
      <c r="K50" s="235">
        <f t="shared" si="25"/>
        <v>0.41964285714285687</v>
      </c>
      <c r="L50" s="236">
        <f t="shared" si="11"/>
        <v>0.12155558792521712</v>
      </c>
      <c r="M50" s="235">
        <f t="shared" si="12"/>
        <v>0.39614285714285691</v>
      </c>
      <c r="N50" s="235">
        <f t="shared" si="13"/>
        <v>0</v>
      </c>
      <c r="O50" s="235">
        <f t="shared" si="14"/>
        <v>0.39614285714285691</v>
      </c>
      <c r="P50" s="236">
        <f t="shared" si="15"/>
        <v>0.11474847500140496</v>
      </c>
      <c r="Q50" s="237">
        <f t="shared" si="16"/>
        <v>2.9375</v>
      </c>
      <c r="R50" s="237">
        <f t="shared" si="17"/>
        <v>0</v>
      </c>
      <c r="S50" s="237">
        <f t="shared" si="26"/>
        <v>2.9375</v>
      </c>
      <c r="T50" s="236">
        <f t="shared" si="19"/>
        <v>0.85088911547652035</v>
      </c>
      <c r="U50" s="237">
        <f t="shared" si="20"/>
        <v>2.6466875000000001</v>
      </c>
      <c r="V50" s="237">
        <f t="shared" si="21"/>
        <v>0</v>
      </c>
      <c r="W50" s="237">
        <f t="shared" si="22"/>
        <v>2.6466875000000001</v>
      </c>
      <c r="X50" s="236">
        <f t="shared" si="23"/>
        <v>0.76665109304434487</v>
      </c>
      <c r="Y50" s="13"/>
      <c r="Z50" s="1"/>
      <c r="AA50" s="1"/>
      <c r="AB50" s="1"/>
      <c r="AC50" s="1"/>
    </row>
    <row r="51" spans="1:29" x14ac:dyDescent="0.25">
      <c r="A51" s="261">
        <f t="shared" si="4"/>
        <v>48898</v>
      </c>
      <c r="B51" s="297">
        <v>5.8749999999999997E-2</v>
      </c>
      <c r="C51" s="297">
        <f t="shared" si="5"/>
        <v>5.5459999999999995E-2</v>
      </c>
      <c r="D51" s="297">
        <v>5.8749999999999997E-2</v>
      </c>
      <c r="E51" s="286">
        <f t="shared" si="6"/>
        <v>5.2933750000000002E-2</v>
      </c>
      <c r="G51" s="238">
        <f t="shared" si="7"/>
        <v>2033</v>
      </c>
      <c r="H51" s="233">
        <f t="shared" si="8"/>
        <v>48898</v>
      </c>
      <c r="I51" s="234">
        <f t="shared" si="9"/>
        <v>0.41964285714285687</v>
      </c>
      <c r="J51" s="235">
        <f t="shared" si="10"/>
        <v>14.285714285714286</v>
      </c>
      <c r="K51" s="235">
        <f t="shared" si="25"/>
        <v>14.705357142857144</v>
      </c>
      <c r="L51" s="236">
        <f t="shared" si="11"/>
        <v>4.0613865558284585</v>
      </c>
      <c r="M51" s="235">
        <f t="shared" si="12"/>
        <v>0.39614285714285691</v>
      </c>
      <c r="N51" s="235">
        <f t="shared" si="13"/>
        <v>14.285714285714286</v>
      </c>
      <c r="O51" s="235">
        <f t="shared" ref="O51" si="27">+SUM(M51:N51)</f>
        <v>14.681857142857144</v>
      </c>
      <c r="P51" s="236">
        <f t="shared" si="15"/>
        <v>4.054896228314834</v>
      </c>
      <c r="Q51" s="237">
        <f t="shared" si="16"/>
        <v>2.9375</v>
      </c>
      <c r="R51" s="237">
        <f t="shared" si="17"/>
        <v>0</v>
      </c>
      <c r="S51" s="237">
        <f t="shared" si="26"/>
        <v>2.9375</v>
      </c>
      <c r="T51" s="236">
        <f t="shared" si="19"/>
        <v>0.81129093920313466</v>
      </c>
      <c r="U51" s="237">
        <f t="shared" si="20"/>
        <v>2.6466875000000001</v>
      </c>
      <c r="V51" s="237">
        <f t="shared" si="21"/>
        <v>0</v>
      </c>
      <c r="W51" s="237">
        <f t="shared" si="22"/>
        <v>2.6466875000000001</v>
      </c>
      <c r="X51" s="236">
        <f t="shared" si="23"/>
        <v>0.73097313622202442</v>
      </c>
      <c r="Y51" s="13"/>
      <c r="Z51" s="1"/>
      <c r="AA51" s="1"/>
      <c r="AB51" s="1"/>
      <c r="AC51" s="1"/>
    </row>
    <row r="52" spans="1:29" x14ac:dyDescent="0.25">
      <c r="A52" s="261">
        <f t="shared" si="4"/>
        <v>49079</v>
      </c>
      <c r="B52" s="295"/>
      <c r="C52" s="295"/>
      <c r="D52" s="297">
        <v>5.8749999999999997E-2</v>
      </c>
      <c r="E52" s="286">
        <f t="shared" si="6"/>
        <v>5.2933750000000002E-2</v>
      </c>
      <c r="G52" s="238">
        <f t="shared" si="7"/>
        <v>2034</v>
      </c>
      <c r="H52" s="233">
        <f t="shared" si="8"/>
        <v>49079</v>
      </c>
      <c r="I52" s="234"/>
      <c r="J52" s="235"/>
      <c r="K52" s="235"/>
      <c r="L52" s="236"/>
      <c r="M52" s="235"/>
      <c r="N52" s="235"/>
      <c r="O52" s="235"/>
      <c r="P52" s="236"/>
      <c r="Q52" s="237">
        <f t="shared" si="16"/>
        <v>2.9375</v>
      </c>
      <c r="R52" s="237">
        <f t="shared" si="17"/>
        <v>0</v>
      </c>
      <c r="S52" s="237">
        <f t="shared" si="26"/>
        <v>2.9375</v>
      </c>
      <c r="T52" s="236">
        <f t="shared" si="19"/>
        <v>0.77353555952410924</v>
      </c>
      <c r="U52" s="237">
        <f t="shared" si="20"/>
        <v>2.6466875000000001</v>
      </c>
      <c r="V52" s="237">
        <f t="shared" si="21"/>
        <v>0</v>
      </c>
      <c r="W52" s="237">
        <f t="shared" si="22"/>
        <v>2.6466875000000001</v>
      </c>
      <c r="X52" s="236">
        <f t="shared" si="23"/>
        <v>0.69695553913122243</v>
      </c>
      <c r="Y52" s="13"/>
      <c r="Z52" s="1"/>
      <c r="AA52" s="1"/>
      <c r="AB52" s="1"/>
      <c r="AC52" s="1"/>
    </row>
    <row r="53" spans="1:29" x14ac:dyDescent="0.25">
      <c r="A53" s="261">
        <f t="shared" si="4"/>
        <v>49263</v>
      </c>
      <c r="B53" s="295"/>
      <c r="C53" s="295"/>
      <c r="D53" s="297">
        <v>5.8749999999999997E-2</v>
      </c>
      <c r="E53" s="286">
        <f t="shared" si="6"/>
        <v>5.2933750000000002E-2</v>
      </c>
      <c r="G53" s="238">
        <f t="shared" si="7"/>
        <v>2034</v>
      </c>
      <c r="H53" s="233">
        <f t="shared" si="8"/>
        <v>49263</v>
      </c>
      <c r="I53" s="234"/>
      <c r="J53" s="235"/>
      <c r="K53" s="235"/>
      <c r="L53" s="236"/>
      <c r="M53" s="235"/>
      <c r="N53" s="235"/>
      <c r="O53" s="235"/>
      <c r="P53" s="236"/>
      <c r="Q53" s="237">
        <f t="shared" si="16"/>
        <v>2.9375</v>
      </c>
      <c r="R53" s="237">
        <f t="shared" si="17"/>
        <v>14.285714285714286</v>
      </c>
      <c r="S53" s="237">
        <f t="shared" si="26"/>
        <v>17.223214285714285</v>
      </c>
      <c r="T53" s="236">
        <f t="shared" si="19"/>
        <v>4.3243443540283133</v>
      </c>
      <c r="U53" s="237">
        <f t="shared" si="20"/>
        <v>2.6466875000000001</v>
      </c>
      <c r="V53" s="237">
        <f t="shared" si="21"/>
        <v>14.285714285714286</v>
      </c>
      <c r="W53" s="237">
        <f t="shared" si="22"/>
        <v>16.932401785714287</v>
      </c>
      <c r="X53" s="236">
        <f t="shared" si="23"/>
        <v>4.2513281695000318</v>
      </c>
      <c r="Y53" s="13"/>
      <c r="Z53" s="1"/>
      <c r="AA53" s="1"/>
      <c r="AB53" s="1"/>
      <c r="AC53" s="1"/>
    </row>
    <row r="54" spans="1:29" x14ac:dyDescent="0.25">
      <c r="A54" s="261">
        <f t="shared" si="4"/>
        <v>49444</v>
      </c>
      <c r="B54" s="295"/>
      <c r="C54" s="295"/>
      <c r="D54" s="297">
        <v>5.8749999999999997E-2</v>
      </c>
      <c r="E54" s="286">
        <f t="shared" si="6"/>
        <v>5.2933750000000002E-2</v>
      </c>
      <c r="G54" s="238">
        <f t="shared" si="7"/>
        <v>2035</v>
      </c>
      <c r="H54" s="233">
        <f t="shared" si="8"/>
        <v>49444</v>
      </c>
      <c r="I54" s="234"/>
      <c r="J54" s="235"/>
      <c r="K54" s="235"/>
      <c r="L54" s="239"/>
      <c r="M54" s="235"/>
      <c r="N54" s="235"/>
      <c r="O54" s="235"/>
      <c r="P54" s="236"/>
      <c r="Q54" s="237">
        <f t="shared" si="16"/>
        <v>2.5178571428571423</v>
      </c>
      <c r="R54" s="237">
        <f t="shared" si="17"/>
        <v>0</v>
      </c>
      <c r="S54" s="237">
        <f t="shared" si="26"/>
        <v>2.5178571428571423</v>
      </c>
      <c r="T54" s="236">
        <f t="shared" si="19"/>
        <v>0.60275498144735773</v>
      </c>
      <c r="U54" s="237">
        <f t="shared" si="20"/>
        <v>2.2685892857142855</v>
      </c>
      <c r="V54" s="237">
        <f t="shared" si="21"/>
        <v>0</v>
      </c>
      <c r="W54" s="237">
        <f t="shared" si="22"/>
        <v>2.2685892857142855</v>
      </c>
      <c r="X54" s="236">
        <f t="shared" si="23"/>
        <v>0.54308223828406932</v>
      </c>
      <c r="Y54" s="13"/>
      <c r="Z54" s="1"/>
      <c r="AA54" s="1"/>
      <c r="AB54" s="1"/>
      <c r="AC54" s="1"/>
    </row>
    <row r="55" spans="1:29" x14ac:dyDescent="0.25">
      <c r="A55" s="261">
        <f t="shared" si="4"/>
        <v>49628</v>
      </c>
      <c r="B55" s="295"/>
      <c r="C55" s="295"/>
      <c r="D55" s="297">
        <v>5.8749999999999997E-2</v>
      </c>
      <c r="E55" s="286">
        <f t="shared" si="6"/>
        <v>5.2933750000000002E-2</v>
      </c>
      <c r="G55" s="238">
        <f t="shared" si="7"/>
        <v>2035</v>
      </c>
      <c r="H55" s="233">
        <f t="shared" si="8"/>
        <v>49628</v>
      </c>
      <c r="I55" s="234"/>
      <c r="J55" s="235"/>
      <c r="K55" s="235"/>
      <c r="L55" s="239"/>
      <c r="M55" s="235"/>
      <c r="N55" s="235"/>
      <c r="O55" s="235"/>
      <c r="P55" s="236"/>
      <c r="Q55" s="237">
        <f t="shared" si="16"/>
        <v>2.5178571428571423</v>
      </c>
      <c r="R55" s="237">
        <f t="shared" si="17"/>
        <v>14.285714285714286</v>
      </c>
      <c r="S55" s="237">
        <f t="shared" si="26"/>
        <v>16.803571428571431</v>
      </c>
      <c r="T55" s="236">
        <f t="shared" si="19"/>
        <v>3.8354380858104937</v>
      </c>
      <c r="U55" s="237">
        <f t="shared" si="20"/>
        <v>2.2685892857142855</v>
      </c>
      <c r="V55" s="237">
        <f t="shared" si="21"/>
        <v>14.285714285714286</v>
      </c>
      <c r="W55" s="237">
        <f t="shared" si="22"/>
        <v>16.554303571428573</v>
      </c>
      <c r="X55" s="236">
        <f t="shared" si="23"/>
        <v>3.7785423576066375</v>
      </c>
      <c r="Y55" s="13"/>
      <c r="Z55" s="1"/>
      <c r="AA55" s="1"/>
      <c r="AB55" s="1"/>
      <c r="AC55" s="1"/>
    </row>
    <row r="56" spans="1:29" x14ac:dyDescent="0.25">
      <c r="A56" s="261">
        <f t="shared" si="4"/>
        <v>49810</v>
      </c>
      <c r="B56" s="295"/>
      <c r="C56" s="295"/>
      <c r="D56" s="297">
        <v>5.8749999999999997E-2</v>
      </c>
      <c r="E56" s="286">
        <f t="shared" si="6"/>
        <v>5.2933750000000002E-2</v>
      </c>
      <c r="G56" s="238">
        <f t="shared" si="7"/>
        <v>2036</v>
      </c>
      <c r="H56" s="233">
        <f t="shared" si="8"/>
        <v>49810</v>
      </c>
      <c r="I56" s="234"/>
      <c r="J56" s="235"/>
      <c r="K56" s="235"/>
      <c r="L56" s="240"/>
      <c r="M56" s="235"/>
      <c r="N56" s="235"/>
      <c r="O56" s="235"/>
      <c r="P56" s="241"/>
      <c r="Q56" s="237">
        <f t="shared" si="16"/>
        <v>2.0982142857142856</v>
      </c>
      <c r="R56" s="237">
        <f t="shared" si="17"/>
        <v>0</v>
      </c>
      <c r="S56" s="237">
        <f t="shared" si="26"/>
        <v>2.0982142857142856</v>
      </c>
      <c r="T56" s="236">
        <f t="shared" si="19"/>
        <v>0.45663256170254379</v>
      </c>
      <c r="U56" s="237">
        <f t="shared" si="20"/>
        <v>1.8904910714285716</v>
      </c>
      <c r="V56" s="237">
        <f t="shared" si="21"/>
        <v>0</v>
      </c>
      <c r="W56" s="237">
        <f t="shared" si="22"/>
        <v>1.8904910714285716</v>
      </c>
      <c r="X56" s="236">
        <f t="shared" si="23"/>
        <v>0.41142593809399203</v>
      </c>
      <c r="Y56" s="13"/>
      <c r="Z56" s="1"/>
      <c r="AA56" s="1"/>
      <c r="AB56" s="1"/>
      <c r="AC56" s="1"/>
    </row>
    <row r="57" spans="1:29" x14ac:dyDescent="0.25">
      <c r="A57" s="261">
        <f t="shared" si="4"/>
        <v>49994</v>
      </c>
      <c r="B57" s="295"/>
      <c r="C57" s="295"/>
      <c r="D57" s="297">
        <v>5.8749999999999997E-2</v>
      </c>
      <c r="E57" s="286">
        <f t="shared" si="6"/>
        <v>5.2933750000000002E-2</v>
      </c>
      <c r="G57" s="238">
        <f t="shared" si="7"/>
        <v>2036</v>
      </c>
      <c r="H57" s="233">
        <f t="shared" si="8"/>
        <v>49994</v>
      </c>
      <c r="I57" s="234"/>
      <c r="J57" s="235"/>
      <c r="K57" s="235"/>
      <c r="L57" s="240"/>
      <c r="M57" s="235"/>
      <c r="N57" s="235"/>
      <c r="O57" s="235"/>
      <c r="P57" s="241"/>
      <c r="Q57" s="237">
        <f t="shared" si="16"/>
        <v>2.0982142857142856</v>
      </c>
      <c r="R57" s="237">
        <f t="shared" si="17"/>
        <v>14.285714285714286</v>
      </c>
      <c r="S57" s="237">
        <f t="shared" si="26"/>
        <v>16.383928571428573</v>
      </c>
      <c r="T57" s="236">
        <f t="shared" si="19"/>
        <v>3.3996854832684074</v>
      </c>
      <c r="U57" s="237">
        <f t="shared" si="20"/>
        <v>1.8904910714285716</v>
      </c>
      <c r="V57" s="237">
        <f t="shared" si="21"/>
        <v>14.285714285714286</v>
      </c>
      <c r="W57" s="237">
        <f t="shared" ref="W57:W65" si="28">+SUM(U57:V57)</f>
        <v>16.176205357142859</v>
      </c>
      <c r="X57" s="236">
        <f t="shared" si="23"/>
        <v>3.3565826588715466</v>
      </c>
      <c r="Y57" s="13"/>
      <c r="Z57" s="1"/>
      <c r="AA57" s="1"/>
      <c r="AB57" s="1"/>
      <c r="AC57" s="1"/>
    </row>
    <row r="58" spans="1:29" x14ac:dyDescent="0.25">
      <c r="A58" s="261">
        <f t="shared" si="4"/>
        <v>50175</v>
      </c>
      <c r="B58" s="295"/>
      <c r="C58" s="295"/>
      <c r="D58" s="297">
        <v>5.8749999999999997E-2</v>
      </c>
      <c r="E58" s="286">
        <f t="shared" si="6"/>
        <v>5.2933750000000002E-2</v>
      </c>
      <c r="G58" s="238">
        <f t="shared" si="7"/>
        <v>2037</v>
      </c>
      <c r="H58" s="233">
        <f t="shared" si="8"/>
        <v>50175</v>
      </c>
      <c r="I58" s="234"/>
      <c r="J58" s="235"/>
      <c r="K58" s="235"/>
      <c r="L58" s="240"/>
      <c r="M58" s="235"/>
      <c r="N58" s="235"/>
      <c r="O58" s="235"/>
      <c r="P58" s="241"/>
      <c r="Q58" s="237">
        <f t="shared" si="16"/>
        <v>1.6785714285714284</v>
      </c>
      <c r="R58" s="237">
        <f t="shared" si="17"/>
        <v>0</v>
      </c>
      <c r="S58" s="237">
        <f t="shared" si="26"/>
        <v>1.6785714285714284</v>
      </c>
      <c r="T58" s="236">
        <f t="shared" si="19"/>
        <v>0.33209640851094091</v>
      </c>
      <c r="U58" s="237">
        <f t="shared" si="20"/>
        <v>1.5123928571428571</v>
      </c>
      <c r="V58" s="237">
        <f t="shared" si="21"/>
        <v>0</v>
      </c>
      <c r="W58" s="237">
        <f t="shared" si="28"/>
        <v>1.5123928571428571</v>
      </c>
      <c r="X58" s="236">
        <f t="shared" si="23"/>
        <v>0.29921886406835779</v>
      </c>
      <c r="Y58" s="13"/>
      <c r="Z58" s="1"/>
      <c r="AA58" s="1"/>
      <c r="AB58" s="1"/>
      <c r="AC58" s="1"/>
    </row>
    <row r="59" spans="1:29" x14ac:dyDescent="0.25">
      <c r="A59" s="261">
        <f t="shared" si="4"/>
        <v>50359</v>
      </c>
      <c r="B59" s="295"/>
      <c r="C59" s="295"/>
      <c r="D59" s="297">
        <v>5.8749999999999997E-2</v>
      </c>
      <c r="E59" s="286">
        <f t="shared" si="6"/>
        <v>5.2933750000000002E-2</v>
      </c>
      <c r="G59" s="238">
        <f t="shared" si="7"/>
        <v>2037</v>
      </c>
      <c r="H59" s="233">
        <f t="shared" si="8"/>
        <v>50359</v>
      </c>
      <c r="I59" s="234"/>
      <c r="J59" s="235"/>
      <c r="K59" s="235"/>
      <c r="L59" s="240"/>
      <c r="M59" s="235"/>
      <c r="N59" s="235"/>
      <c r="O59" s="235"/>
      <c r="P59" s="241"/>
      <c r="Q59" s="237">
        <f t="shared" si="16"/>
        <v>1.6785714285714284</v>
      </c>
      <c r="R59" s="237">
        <f t="shared" si="17"/>
        <v>14.285714285714286</v>
      </c>
      <c r="S59" s="237">
        <f t="shared" si="26"/>
        <v>15.964285714285715</v>
      </c>
      <c r="T59" s="236">
        <f t="shared" si="19"/>
        <v>3.0114627912231415</v>
      </c>
      <c r="U59" s="237">
        <f t="shared" si="20"/>
        <v>1.5123928571428571</v>
      </c>
      <c r="V59" s="237">
        <f t="shared" si="21"/>
        <v>14.285714285714286</v>
      </c>
      <c r="W59" s="237">
        <f t="shared" si="28"/>
        <v>15.798107142857143</v>
      </c>
      <c r="X59" s="236">
        <f t="shared" si="23"/>
        <v>2.9801152825708788</v>
      </c>
      <c r="Y59" s="13"/>
      <c r="Z59" s="1"/>
      <c r="AA59" s="1"/>
      <c r="AB59" s="1"/>
      <c r="AC59" s="1"/>
    </row>
    <row r="60" spans="1:29" x14ac:dyDescent="0.25">
      <c r="A60" s="261">
        <f t="shared" si="4"/>
        <v>50540</v>
      </c>
      <c r="B60" s="295"/>
      <c r="C60" s="295"/>
      <c r="D60" s="297">
        <v>5.8749999999999997E-2</v>
      </c>
      <c r="E60" s="286">
        <f t="shared" si="6"/>
        <v>5.2933750000000002E-2</v>
      </c>
      <c r="G60" s="238">
        <f t="shared" si="7"/>
        <v>2038</v>
      </c>
      <c r="H60" s="233">
        <f t="shared" si="8"/>
        <v>50540</v>
      </c>
      <c r="I60" s="234"/>
      <c r="J60" s="235"/>
      <c r="K60" s="235"/>
      <c r="L60" s="240"/>
      <c r="M60" s="235"/>
      <c r="N60" s="235"/>
      <c r="O60" s="235"/>
      <c r="P60" s="241"/>
      <c r="Q60" s="237">
        <f t="shared" si="16"/>
        <v>1.2589285714285712</v>
      </c>
      <c r="R60" s="237">
        <f t="shared" si="17"/>
        <v>0</v>
      </c>
      <c r="S60" s="237">
        <f t="shared" si="26"/>
        <v>1.2589285714285712</v>
      </c>
      <c r="T60" s="236">
        <f t="shared" si="19"/>
        <v>0.22642936943927786</v>
      </c>
      <c r="U60" s="237">
        <f t="shared" si="20"/>
        <v>1.1342946428571428</v>
      </c>
      <c r="V60" s="237">
        <f t="shared" si="21"/>
        <v>0</v>
      </c>
      <c r="W60" s="237">
        <f t="shared" si="28"/>
        <v>1.1342946428571428</v>
      </c>
      <c r="X60" s="236">
        <f t="shared" si="23"/>
        <v>0.20401286186478937</v>
      </c>
      <c r="Y60" s="13"/>
      <c r="Z60" s="1"/>
      <c r="AA60" s="1"/>
      <c r="AB60" s="1"/>
      <c r="AC60" s="1"/>
    </row>
    <row r="61" spans="1:29" x14ac:dyDescent="0.25">
      <c r="A61" s="261">
        <f t="shared" si="4"/>
        <v>50724</v>
      </c>
      <c r="B61" s="13"/>
      <c r="C61" s="13"/>
      <c r="D61" s="297">
        <v>5.8749999999999997E-2</v>
      </c>
      <c r="E61" s="286">
        <f t="shared" si="6"/>
        <v>5.2933750000000002E-2</v>
      </c>
      <c r="G61" s="238">
        <f t="shared" si="7"/>
        <v>2038</v>
      </c>
      <c r="H61" s="233">
        <f t="shared" si="8"/>
        <v>50724</v>
      </c>
      <c r="I61" s="234"/>
      <c r="J61" s="235"/>
      <c r="K61" s="235"/>
      <c r="L61" s="240"/>
      <c r="M61" s="235"/>
      <c r="N61" s="235"/>
      <c r="O61" s="235"/>
      <c r="P61" s="241"/>
      <c r="Q61" s="237">
        <f t="shared" si="16"/>
        <v>1.2589285714285712</v>
      </c>
      <c r="R61" s="237">
        <f t="shared" si="17"/>
        <v>14.285714285714286</v>
      </c>
      <c r="S61" s="237">
        <f t="shared" si="26"/>
        <v>15.544642857142858</v>
      </c>
      <c r="T61" s="236">
        <f t="shared" si="19"/>
        <v>2.6657294689442184</v>
      </c>
      <c r="U61" s="237">
        <f t="shared" si="20"/>
        <v>1.1342946428571428</v>
      </c>
      <c r="V61" s="237">
        <f t="shared" si="21"/>
        <v>14.285714285714286</v>
      </c>
      <c r="W61" s="237">
        <f t="shared" si="28"/>
        <v>15.420008928571429</v>
      </c>
      <c r="X61" s="236">
        <f t="shared" si="23"/>
        <v>2.644356167590403</v>
      </c>
      <c r="Y61" s="13"/>
      <c r="Z61" s="1"/>
      <c r="AA61" s="1"/>
      <c r="AB61" s="1"/>
      <c r="AC61" s="1"/>
    </row>
    <row r="62" spans="1:29" x14ac:dyDescent="0.25">
      <c r="A62" s="261">
        <f t="shared" si="4"/>
        <v>50905</v>
      </c>
      <c r="B62" s="13"/>
      <c r="C62" s="13"/>
      <c r="D62" s="297">
        <v>5.8749999999999997E-2</v>
      </c>
      <c r="E62" s="286">
        <f t="shared" si="6"/>
        <v>5.2933750000000002E-2</v>
      </c>
      <c r="G62" s="238">
        <f t="shared" si="7"/>
        <v>2039</v>
      </c>
      <c r="H62" s="233">
        <f t="shared" si="8"/>
        <v>50905</v>
      </c>
      <c r="I62" s="234"/>
      <c r="J62" s="235"/>
      <c r="K62" s="235"/>
      <c r="L62" s="240"/>
      <c r="M62" s="235"/>
      <c r="N62" s="235"/>
      <c r="O62" s="235"/>
      <c r="P62" s="241"/>
      <c r="Q62" s="237">
        <f t="shared" si="16"/>
        <v>0.83928571428571419</v>
      </c>
      <c r="R62" s="237">
        <f t="shared" si="17"/>
        <v>0</v>
      </c>
      <c r="S62" s="237">
        <f t="shared" si="26"/>
        <v>0.83928571428571419</v>
      </c>
      <c r="T62" s="236">
        <f t="shared" si="19"/>
        <v>0.13722992087228958</v>
      </c>
      <c r="U62" s="237">
        <f t="shared" si="20"/>
        <v>0.75619642857142855</v>
      </c>
      <c r="V62" s="237">
        <f t="shared" si="21"/>
        <v>0</v>
      </c>
      <c r="W62" s="237">
        <f t="shared" si="28"/>
        <v>0.75619642857142855</v>
      </c>
      <c r="X62" s="236">
        <f t="shared" si="23"/>
        <v>0.12364415870593293</v>
      </c>
      <c r="Y62" s="13"/>
      <c r="Z62" s="1"/>
      <c r="AA62" s="1"/>
      <c r="AB62" s="1"/>
      <c r="AC62" s="1"/>
    </row>
    <row r="63" spans="1:29" x14ac:dyDescent="0.25">
      <c r="A63" s="261">
        <f t="shared" si="4"/>
        <v>51089</v>
      </c>
      <c r="B63" s="13"/>
      <c r="C63" s="13"/>
      <c r="D63" s="297">
        <v>5.8749999999999997E-2</v>
      </c>
      <c r="E63" s="286">
        <f t="shared" si="6"/>
        <v>5.2933750000000002E-2</v>
      </c>
      <c r="G63" s="238">
        <f t="shared" si="7"/>
        <v>2039</v>
      </c>
      <c r="H63" s="233">
        <f t="shared" si="8"/>
        <v>51089</v>
      </c>
      <c r="I63" s="234"/>
      <c r="J63" s="235"/>
      <c r="K63" s="235"/>
      <c r="L63" s="240"/>
      <c r="M63" s="235"/>
      <c r="N63" s="235"/>
      <c r="O63" s="235"/>
      <c r="P63" s="241"/>
      <c r="Q63" s="237">
        <f t="shared" si="16"/>
        <v>0.83928571428571419</v>
      </c>
      <c r="R63" s="237">
        <f t="shared" si="17"/>
        <v>14.285714285714286</v>
      </c>
      <c r="S63" s="237">
        <f t="shared" si="26"/>
        <v>15.125</v>
      </c>
      <c r="T63" s="236">
        <f t="shared" si="19"/>
        <v>2.3579686284744947</v>
      </c>
      <c r="U63" s="237">
        <f t="shared" si="20"/>
        <v>0.75619642857142855</v>
      </c>
      <c r="V63" s="237">
        <f t="shared" si="21"/>
        <v>14.285714285714286</v>
      </c>
      <c r="W63" s="237">
        <f t="shared" si="28"/>
        <v>15.041910714285715</v>
      </c>
      <c r="X63" s="236">
        <f t="shared" si="23"/>
        <v>2.3450151125024856</v>
      </c>
      <c r="Y63" s="293"/>
      <c r="Z63" s="1"/>
      <c r="AA63" s="1"/>
      <c r="AB63" s="1"/>
      <c r="AC63" s="1"/>
    </row>
    <row r="64" spans="1:29" x14ac:dyDescent="0.25">
      <c r="A64" s="261">
        <f t="shared" si="4"/>
        <v>51271</v>
      </c>
      <c r="B64" s="13"/>
      <c r="C64" s="13"/>
      <c r="D64" s="297">
        <v>5.8749999999999997E-2</v>
      </c>
      <c r="E64" s="286">
        <f t="shared" si="6"/>
        <v>5.2933750000000002E-2</v>
      </c>
      <c r="G64" s="238">
        <f t="shared" si="7"/>
        <v>2040</v>
      </c>
      <c r="H64" s="233">
        <f t="shared" si="8"/>
        <v>51271</v>
      </c>
      <c r="I64" s="234"/>
      <c r="J64" s="235"/>
      <c r="K64" s="235"/>
      <c r="L64" s="240"/>
      <c r="M64" s="235"/>
      <c r="N64" s="235"/>
      <c r="O64" s="235"/>
      <c r="P64" s="241"/>
      <c r="Q64" s="237">
        <f t="shared" si="16"/>
        <v>0.41964285714285687</v>
      </c>
      <c r="R64" s="237">
        <f t="shared" si="17"/>
        <v>0</v>
      </c>
      <c r="S64" s="237">
        <f t="shared" si="26"/>
        <v>0.41964285714285687</v>
      </c>
      <c r="T64" s="236">
        <f t="shared" si="19"/>
        <v>6.2377236760131599E-2</v>
      </c>
      <c r="U64" s="237">
        <f t="shared" si="20"/>
        <v>0.37809821428571411</v>
      </c>
      <c r="V64" s="237">
        <f t="shared" si="21"/>
        <v>0</v>
      </c>
      <c r="W64" s="237">
        <f t="shared" si="28"/>
        <v>0.37809821428571411</v>
      </c>
      <c r="X64" s="236">
        <f t="shared" si="23"/>
        <v>5.6201890320878585E-2</v>
      </c>
      <c r="Y64" s="13"/>
      <c r="Z64" s="1"/>
      <c r="AA64" s="1"/>
      <c r="AB64" s="1"/>
      <c r="AC64" s="1"/>
    </row>
    <row r="65" spans="1:29" x14ac:dyDescent="0.25">
      <c r="A65" s="265">
        <f t="shared" si="4"/>
        <v>51455</v>
      </c>
      <c r="B65" s="205"/>
      <c r="C65" s="205"/>
      <c r="D65" s="298">
        <v>5.8749999999999997E-2</v>
      </c>
      <c r="E65" s="288">
        <f t="shared" si="6"/>
        <v>5.2933750000000002E-2</v>
      </c>
      <c r="G65" s="238">
        <f t="shared" si="7"/>
        <v>2040</v>
      </c>
      <c r="H65" s="233">
        <f t="shared" si="8"/>
        <v>51455</v>
      </c>
      <c r="I65" s="234"/>
      <c r="J65" s="235"/>
      <c r="K65" s="235"/>
      <c r="L65" s="240"/>
      <c r="M65" s="235"/>
      <c r="N65" s="235"/>
      <c r="O65" s="235"/>
      <c r="P65" s="241"/>
      <c r="Q65" s="237">
        <f t="shared" si="16"/>
        <v>0.41964285714285687</v>
      </c>
      <c r="R65" s="237">
        <f t="shared" si="17"/>
        <v>14.285714285714286</v>
      </c>
      <c r="S65" s="237">
        <f t="shared" si="26"/>
        <v>14.705357142857144</v>
      </c>
      <c r="T65" s="236">
        <f t="shared" si="19"/>
        <v>2.0841334823964224</v>
      </c>
      <c r="U65" s="237">
        <f t="shared" si="20"/>
        <v>0.37809821428571411</v>
      </c>
      <c r="V65" s="237">
        <f t="shared" si="21"/>
        <v>14.285714285714286</v>
      </c>
      <c r="W65" s="237">
        <f t="shared" si="28"/>
        <v>14.663812500000001</v>
      </c>
      <c r="X65" s="236">
        <f t="shared" si="23"/>
        <v>2.0782455205909636</v>
      </c>
      <c r="Y65" s="13"/>
      <c r="Z65" s="1"/>
      <c r="AA65" s="1"/>
      <c r="AB65" s="1"/>
      <c r="AC65" s="1"/>
    </row>
    <row r="66" spans="1:29" x14ac:dyDescent="0.25">
      <c r="A66" s="13"/>
      <c r="B66" s="13"/>
      <c r="C66" s="13"/>
      <c r="D66" s="13"/>
      <c r="E66" s="13"/>
      <c r="G66" s="242"/>
      <c r="H66" s="243"/>
      <c r="I66" s="244"/>
      <c r="J66" s="245"/>
      <c r="K66" s="245"/>
      <c r="L66" s="240"/>
      <c r="M66" s="245"/>
      <c r="N66" s="245"/>
      <c r="O66" s="245"/>
      <c r="P66" s="241"/>
      <c r="Q66" s="246"/>
      <c r="R66" s="246"/>
      <c r="S66" s="246"/>
      <c r="T66" s="241"/>
      <c r="U66" s="246"/>
      <c r="V66" s="246"/>
      <c r="W66" s="246"/>
      <c r="X66" s="241"/>
      <c r="Y66" s="13"/>
      <c r="Z66" s="1"/>
      <c r="AA66" s="1"/>
      <c r="AB66" s="1"/>
      <c r="AC66" s="1"/>
    </row>
    <row r="67" spans="1:29" x14ac:dyDescent="0.25">
      <c r="A67" s="289"/>
      <c r="B67" s="290"/>
      <c r="C67" s="290"/>
      <c r="D67" s="290"/>
      <c r="E67" s="290"/>
      <c r="H67" s="247" t="s">
        <v>44</v>
      </c>
      <c r="I67" s="248">
        <f>+SUM(I24:I66)</f>
        <v>48.374999999999986</v>
      </c>
      <c r="J67" s="249">
        <f>+SUM(J24:J66)</f>
        <v>100.00000000000001</v>
      </c>
      <c r="K67" s="249"/>
      <c r="L67" s="250">
        <f>+SUM(L24:L66)</f>
        <v>63.712869045622774</v>
      </c>
      <c r="M67" s="249">
        <f>+SUM(M24:M66)</f>
        <v>45.66599999999999</v>
      </c>
      <c r="N67" s="249">
        <f>+SUM(N24:N66)</f>
        <v>100.00000000000001</v>
      </c>
      <c r="O67" s="249"/>
      <c r="P67" s="251">
        <f>+SUM(P24:P66)</f>
        <v>62.241113382225883</v>
      </c>
      <c r="Q67" s="252">
        <f>+SUM(Q24:Q66)</f>
        <v>85.75</v>
      </c>
      <c r="R67" s="252">
        <f>+SUM(R24:R66)</f>
        <v>100.00000000000001</v>
      </c>
      <c r="S67" s="252"/>
      <c r="T67" s="251">
        <f>+SUM(T24:T66)</f>
        <v>54.069075220875888</v>
      </c>
      <c r="U67" s="252">
        <f>+SUM(U24:U66)</f>
        <v>77.260749999999973</v>
      </c>
      <c r="V67" s="252">
        <f>+SUM(V24:V66)</f>
        <v>100.00000000000001</v>
      </c>
      <c r="W67" s="252"/>
      <c r="X67" s="251">
        <f>+SUM(X24:X66)</f>
        <v>50.617857216217033</v>
      </c>
      <c r="Y67" s="13"/>
      <c r="Z67" s="1"/>
      <c r="AA67" s="1"/>
      <c r="AB67" s="1"/>
      <c r="AC67" s="1"/>
    </row>
    <row r="68" spans="1:29" x14ac:dyDescent="0.25">
      <c r="A68" s="13"/>
      <c r="B68" s="13"/>
      <c r="C68" s="13"/>
      <c r="D68" s="13"/>
      <c r="E68" s="13"/>
      <c r="H68" s="12"/>
      <c r="J68" s="12"/>
      <c r="K68" s="12"/>
      <c r="L68" s="12"/>
      <c r="N68" s="12"/>
      <c r="P68" s="278"/>
      <c r="Q68" s="278"/>
      <c r="R68" s="278"/>
      <c r="S68" s="278"/>
      <c r="T68" s="278"/>
      <c r="U68" s="278"/>
      <c r="V68" s="278"/>
      <c r="W68" s="278"/>
      <c r="X68" s="278"/>
      <c r="Y68" s="13"/>
      <c r="Z68" s="1"/>
      <c r="AA68" s="1"/>
      <c r="AB68" s="1"/>
      <c r="AC68" s="1"/>
    </row>
    <row r="69" spans="1:29" x14ac:dyDescent="0.25">
      <c r="A69" s="13"/>
      <c r="B69" s="13"/>
      <c r="C69" s="13"/>
      <c r="D69" s="13"/>
      <c r="E69" s="13"/>
      <c r="H69" s="12"/>
      <c r="J69" s="12"/>
      <c r="K69" s="12"/>
      <c r="L69" s="12"/>
      <c r="N69" s="12"/>
      <c r="P69" s="278"/>
      <c r="Q69" s="278"/>
      <c r="R69" s="278"/>
      <c r="S69" s="278"/>
      <c r="T69" s="278"/>
      <c r="U69" s="278"/>
      <c r="V69" s="278"/>
      <c r="W69" s="278"/>
      <c r="X69" s="278"/>
      <c r="Y69" s="13"/>
      <c r="Z69" s="1"/>
      <c r="AA69" s="1"/>
      <c r="AB69" s="1"/>
      <c r="AC69" s="1"/>
    </row>
    <row r="70" spans="1:29" x14ac:dyDescent="0.25">
      <c r="H70" s="12"/>
      <c r="J70" s="12"/>
      <c r="K70" s="12"/>
      <c r="L70" s="12"/>
      <c r="N70" s="12"/>
      <c r="P70" s="278"/>
      <c r="Q70" s="278"/>
      <c r="R70" s="278"/>
      <c r="S70" s="278"/>
      <c r="T70" s="278"/>
      <c r="U70" s="278"/>
      <c r="V70" s="278"/>
      <c r="W70" s="278"/>
      <c r="X70" s="278"/>
      <c r="Y70" s="13"/>
      <c r="Z70" s="1"/>
      <c r="AA70" s="1"/>
      <c r="AB70" s="1"/>
      <c r="AC70" s="1"/>
    </row>
    <row r="71" spans="1:29" x14ac:dyDescent="0.25">
      <c r="H71" s="12"/>
      <c r="J71" s="12"/>
      <c r="K71" s="12"/>
      <c r="L71" s="12"/>
      <c r="N71" s="12"/>
      <c r="P71" s="278"/>
      <c r="Q71" s="278"/>
      <c r="R71" s="278"/>
      <c r="S71" s="278"/>
      <c r="T71" s="278"/>
      <c r="U71" s="278"/>
      <c r="V71" s="278"/>
      <c r="W71" s="278"/>
      <c r="X71" s="278"/>
      <c r="Y71" s="13"/>
      <c r="Z71" s="1"/>
      <c r="AA71" s="1"/>
      <c r="AB71" s="1"/>
      <c r="AC71" s="1"/>
    </row>
    <row r="72" spans="1:29" x14ac:dyDescent="0.25">
      <c r="H72" s="12"/>
      <c r="J72" s="12"/>
      <c r="K72" s="12"/>
      <c r="L72" s="12"/>
      <c r="N72" s="12"/>
      <c r="Y72" s="13"/>
      <c r="Z72" s="1"/>
      <c r="AA72" s="1"/>
      <c r="AB72" s="1"/>
      <c r="AC72" s="1"/>
    </row>
    <row r="73" spans="1:29" x14ac:dyDescent="0.25">
      <c r="H73" s="12"/>
      <c r="J73" s="12"/>
      <c r="K73" s="12"/>
      <c r="L73" s="12"/>
      <c r="N73" s="12"/>
      <c r="Y73" s="13"/>
      <c r="Z73" s="1"/>
      <c r="AA73" s="1"/>
      <c r="AB73" s="1"/>
      <c r="AC73" s="1"/>
    </row>
    <row r="74" spans="1:29" x14ac:dyDescent="0.25">
      <c r="H74" s="12"/>
      <c r="J74" s="12"/>
      <c r="K74" s="12"/>
      <c r="L74" s="12"/>
      <c r="N74" s="12"/>
      <c r="Y74" s="13"/>
      <c r="Z74" s="1"/>
      <c r="AA74" s="1"/>
      <c r="AB74" s="1"/>
      <c r="AC74" s="1"/>
    </row>
  </sheetData>
  <mergeCells count="9">
    <mergeCell ref="A1:F2"/>
    <mergeCell ref="U22:X22"/>
    <mergeCell ref="B23:E23"/>
    <mergeCell ref="B4:C4"/>
    <mergeCell ref="D4:E4"/>
    <mergeCell ref="L7:M7"/>
    <mergeCell ref="I22:L22"/>
    <mergeCell ref="M22:P22"/>
    <mergeCell ref="Q22:T2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812A4-67F0-4810-A8F5-696101F52864}">
  <dimension ref="A1:R30"/>
  <sheetViews>
    <sheetView showGridLines="0" zoomScaleNormal="100" workbookViewId="0">
      <pane ySplit="5" topLeftCell="A6" activePane="bottomLeft" state="frozen"/>
      <selection activeCell="M17" sqref="M17"/>
      <selection pane="bottomLeft"/>
    </sheetView>
  </sheetViews>
  <sheetFormatPr baseColWidth="10" defaultColWidth="11.42578125" defaultRowHeight="12.75" x14ac:dyDescent="0.2"/>
  <cols>
    <col min="1" max="1" width="11.42578125" style="20"/>
    <col min="2" max="2" width="19" style="20" bestFit="1" customWidth="1"/>
    <col min="3" max="3" width="13" style="20" customWidth="1"/>
    <col min="4" max="4" width="10.5703125" style="20" bestFit="1" customWidth="1"/>
    <col min="5" max="15" width="11.140625" style="20" customWidth="1"/>
    <col min="16" max="17" width="16.42578125" style="20" customWidth="1"/>
    <col min="18" max="18" width="10.28515625" style="20" bestFit="1" customWidth="1"/>
    <col min="19" max="19" width="13.5703125" style="20" bestFit="1" customWidth="1"/>
    <col min="20" max="16384" width="11.42578125" style="20"/>
  </cols>
  <sheetData>
    <row r="1" spans="1:18" s="69" customFormat="1" ht="18.75" x14ac:dyDescent="0.25">
      <c r="A1" s="305" t="s">
        <v>152</v>
      </c>
      <c r="Q1" s="332" t="s">
        <v>72</v>
      </c>
      <c r="R1" s="47">
        <v>43942</v>
      </c>
    </row>
    <row r="2" spans="1:18" x14ac:dyDescent="0.2">
      <c r="A2" s="22" t="s">
        <v>138</v>
      </c>
      <c r="F2" s="71"/>
      <c r="G2" s="71"/>
      <c r="Q2" s="333" t="s">
        <v>3</v>
      </c>
      <c r="R2" s="319">
        <v>0.92110000000000003</v>
      </c>
    </row>
    <row r="3" spans="1:18" s="34" customFormat="1" ht="20.25" customHeight="1" x14ac:dyDescent="0.25">
      <c r="D3" s="388" t="s">
        <v>62</v>
      </c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21"/>
      <c r="Q3" s="334" t="s">
        <v>5</v>
      </c>
      <c r="R3" s="48">
        <v>0.96950000000000003</v>
      </c>
    </row>
    <row r="4" spans="1:18" s="21" customFormat="1" ht="20.25" customHeight="1" x14ac:dyDescent="0.25">
      <c r="D4" s="43">
        <v>1</v>
      </c>
      <c r="E4" s="43">
        <v>1</v>
      </c>
      <c r="F4" s="43">
        <v>0.99</v>
      </c>
      <c r="G4" s="43">
        <v>1</v>
      </c>
      <c r="H4" s="43">
        <v>1</v>
      </c>
      <c r="I4" s="43">
        <v>0.99</v>
      </c>
      <c r="J4" s="43">
        <v>1</v>
      </c>
      <c r="K4" s="43">
        <v>1</v>
      </c>
      <c r="L4" s="43">
        <v>0.99</v>
      </c>
      <c r="M4" s="43">
        <v>1</v>
      </c>
      <c r="N4" s="44">
        <v>1</v>
      </c>
      <c r="O4" s="44">
        <v>0.99</v>
      </c>
    </row>
    <row r="5" spans="1:18" s="21" customFormat="1" ht="27" customHeight="1" x14ac:dyDescent="0.25">
      <c r="A5" s="140" t="s">
        <v>0</v>
      </c>
      <c r="B5" s="140" t="s">
        <v>63</v>
      </c>
      <c r="C5" s="140" t="s">
        <v>94</v>
      </c>
      <c r="D5" s="140" t="s">
        <v>73</v>
      </c>
      <c r="E5" s="140" t="s">
        <v>45</v>
      </c>
      <c r="F5" s="140" t="s">
        <v>47</v>
      </c>
      <c r="G5" s="140" t="s">
        <v>49</v>
      </c>
      <c r="H5" s="140" t="s">
        <v>51</v>
      </c>
      <c r="I5" s="140" t="s">
        <v>53</v>
      </c>
      <c r="J5" s="140" t="s">
        <v>74</v>
      </c>
      <c r="K5" s="140" t="s">
        <v>46</v>
      </c>
      <c r="L5" s="29" t="s">
        <v>48</v>
      </c>
      <c r="M5" s="73" t="s">
        <v>50</v>
      </c>
      <c r="N5" s="140" t="s">
        <v>52</v>
      </c>
      <c r="O5" s="140" t="s">
        <v>54</v>
      </c>
      <c r="P5" s="140" t="s">
        <v>95</v>
      </c>
      <c r="Q5" s="140" t="s">
        <v>96</v>
      </c>
    </row>
    <row r="6" spans="1:18" s="22" customFormat="1" ht="11.25" x14ac:dyDescent="0.15">
      <c r="A6" s="80" t="s">
        <v>2</v>
      </c>
      <c r="B6" s="83" t="s">
        <v>6</v>
      </c>
      <c r="C6" s="30">
        <v>4500</v>
      </c>
      <c r="D6" s="86">
        <f>+C6*$D$4</f>
        <v>4500</v>
      </c>
      <c r="E6" s="74"/>
      <c r="F6" s="74"/>
      <c r="G6" s="74"/>
      <c r="H6" s="74"/>
      <c r="I6" s="87"/>
      <c r="J6" s="92"/>
      <c r="K6" s="75"/>
      <c r="L6" s="75"/>
      <c r="M6" s="75"/>
      <c r="N6" s="75"/>
      <c r="O6" s="31"/>
      <c r="P6" s="30">
        <f>+SUM(D6:O6)</f>
        <v>4500</v>
      </c>
      <c r="Q6" s="30">
        <f>+SUM(D6:I6)+SUM(J6:O6)/$R$2</f>
        <v>4500</v>
      </c>
    </row>
    <row r="7" spans="1:18" s="22" customFormat="1" ht="11.25" x14ac:dyDescent="0.15">
      <c r="A7" s="81" t="s">
        <v>2</v>
      </c>
      <c r="B7" s="84" t="s">
        <v>8</v>
      </c>
      <c r="C7" s="23">
        <v>3250</v>
      </c>
      <c r="D7" s="88">
        <f>+D28-D6</f>
        <v>1700</v>
      </c>
      <c r="E7" s="76">
        <f>+(C7-D7/$D$4)*$E$4</f>
        <v>1550</v>
      </c>
      <c r="F7" s="76"/>
      <c r="G7" s="76"/>
      <c r="H7" s="76"/>
      <c r="I7" s="27"/>
      <c r="J7" s="89"/>
      <c r="K7" s="77"/>
      <c r="L7" s="77"/>
      <c r="M7" s="77"/>
      <c r="N7" s="77"/>
      <c r="O7" s="26"/>
      <c r="P7" s="23">
        <f t="shared" ref="P7:P26" si="0">+SUM(D7:O7)</f>
        <v>3250</v>
      </c>
      <c r="Q7" s="23">
        <f t="shared" ref="Q7:Q26" si="1">+SUM(D7:I7)+SUM(J7:O7)/$R$2</f>
        <v>3250</v>
      </c>
    </row>
    <row r="8" spans="1:18" s="22" customFormat="1" ht="11.25" x14ac:dyDescent="0.15">
      <c r="A8" s="81" t="s">
        <v>2</v>
      </c>
      <c r="B8" s="84" t="s">
        <v>9</v>
      </c>
      <c r="C8" s="23">
        <v>1750</v>
      </c>
      <c r="D8" s="88"/>
      <c r="E8" s="76">
        <f>+C8*E4</f>
        <v>1750</v>
      </c>
      <c r="F8" s="76"/>
      <c r="G8" s="76"/>
      <c r="H8" s="76"/>
      <c r="I8" s="27"/>
      <c r="J8" s="89"/>
      <c r="K8" s="77"/>
      <c r="L8" s="77"/>
      <c r="M8" s="77"/>
      <c r="N8" s="77"/>
      <c r="O8" s="26"/>
      <c r="P8" s="23">
        <f t="shared" si="0"/>
        <v>1750</v>
      </c>
      <c r="Q8" s="23">
        <f t="shared" si="1"/>
        <v>1750</v>
      </c>
    </row>
    <row r="9" spans="1:18" s="22" customFormat="1" ht="11.25" x14ac:dyDescent="0.15">
      <c r="A9" s="81" t="s">
        <v>5</v>
      </c>
      <c r="B9" s="84" t="s">
        <v>4</v>
      </c>
      <c r="C9" s="23">
        <v>400</v>
      </c>
      <c r="D9" s="89"/>
      <c r="E9" s="77"/>
      <c r="F9" s="77"/>
      <c r="G9" s="77"/>
      <c r="H9" s="77"/>
      <c r="I9" s="26"/>
      <c r="J9" s="88">
        <f>+C9*J4*0.950077359463641</f>
        <v>380.03094378545643</v>
      </c>
      <c r="K9" s="76"/>
      <c r="L9" s="76"/>
      <c r="M9" s="76"/>
      <c r="N9" s="76"/>
      <c r="O9" s="27"/>
      <c r="P9" s="23">
        <f t="shared" si="0"/>
        <v>380.03094378545643</v>
      </c>
      <c r="Q9" s="23">
        <f t="shared" si="1"/>
        <v>412.58380608561112</v>
      </c>
    </row>
    <row r="10" spans="1:18" s="22" customFormat="1" ht="11.25" x14ac:dyDescent="0.15">
      <c r="A10" s="81" t="s">
        <v>3</v>
      </c>
      <c r="B10" s="84" t="s">
        <v>7</v>
      </c>
      <c r="C10" s="23">
        <v>1250</v>
      </c>
      <c r="D10" s="89"/>
      <c r="E10" s="77"/>
      <c r="F10" s="77"/>
      <c r="G10" s="77"/>
      <c r="H10" s="77"/>
      <c r="I10" s="26"/>
      <c r="J10" s="88">
        <f>+J28-J9</f>
        <v>719.96905621454357</v>
      </c>
      <c r="K10" s="76">
        <f>+(C10-J10/$J$4)*$K$4</f>
        <v>530.03094378545643</v>
      </c>
      <c r="L10" s="76"/>
      <c r="M10" s="76"/>
      <c r="N10" s="76"/>
      <c r="O10" s="27"/>
      <c r="P10" s="23">
        <f t="shared" si="0"/>
        <v>1250</v>
      </c>
      <c r="Q10" s="23">
        <f t="shared" si="1"/>
        <v>1357.0730648138094</v>
      </c>
    </row>
    <row r="11" spans="1:18" s="22" customFormat="1" ht="11.25" x14ac:dyDescent="0.15">
      <c r="A11" s="82" t="s">
        <v>3</v>
      </c>
      <c r="B11" s="85" t="s">
        <v>10</v>
      </c>
      <c r="C11" s="25">
        <v>1000</v>
      </c>
      <c r="D11" s="90"/>
      <c r="E11" s="78"/>
      <c r="F11" s="78"/>
      <c r="G11" s="78"/>
      <c r="H11" s="78"/>
      <c r="I11" s="91"/>
      <c r="J11" s="93"/>
      <c r="K11" s="79">
        <f>+C11*K4</f>
        <v>1000</v>
      </c>
      <c r="L11" s="79"/>
      <c r="M11" s="79"/>
      <c r="N11" s="79"/>
      <c r="O11" s="28"/>
      <c r="P11" s="25">
        <f t="shared" si="0"/>
        <v>1000</v>
      </c>
      <c r="Q11" s="25">
        <f t="shared" si="1"/>
        <v>1085.6584518510476</v>
      </c>
    </row>
    <row r="12" spans="1:18" s="22" customFormat="1" ht="11.25" x14ac:dyDescent="0.15">
      <c r="A12" s="80" t="s">
        <v>2</v>
      </c>
      <c r="B12" s="83" t="s">
        <v>11</v>
      </c>
      <c r="C12" s="30">
        <v>6500</v>
      </c>
      <c r="D12" s="86"/>
      <c r="E12" s="74">
        <f>+E28-SUM(E6:E11)</f>
        <v>100</v>
      </c>
      <c r="F12" s="74">
        <f>+(C12-E12/$E$4)*$F$4</f>
        <v>6336</v>
      </c>
      <c r="G12" s="74"/>
      <c r="H12" s="74"/>
      <c r="I12" s="87"/>
      <c r="J12" s="92"/>
      <c r="K12" s="75"/>
      <c r="L12" s="75"/>
      <c r="M12" s="75"/>
      <c r="N12" s="75"/>
      <c r="O12" s="31"/>
      <c r="P12" s="30">
        <f t="shared" si="0"/>
        <v>6436</v>
      </c>
      <c r="Q12" s="30">
        <f t="shared" si="1"/>
        <v>6436</v>
      </c>
    </row>
    <row r="13" spans="1:18" s="22" customFormat="1" ht="11.25" x14ac:dyDescent="0.15">
      <c r="A13" s="81" t="s">
        <v>2</v>
      </c>
      <c r="B13" s="84" t="s">
        <v>13</v>
      </c>
      <c r="C13" s="23">
        <v>3750</v>
      </c>
      <c r="D13" s="88"/>
      <c r="E13" s="76"/>
      <c r="F13" s="76">
        <f>+C13*$F$4</f>
        <v>3712.5</v>
      </c>
      <c r="G13" s="76"/>
      <c r="H13" s="76"/>
      <c r="I13" s="27"/>
      <c r="J13" s="89"/>
      <c r="K13" s="77"/>
      <c r="L13" s="77"/>
      <c r="M13" s="77"/>
      <c r="N13" s="77"/>
      <c r="O13" s="26"/>
      <c r="P13" s="23">
        <f t="shared" si="0"/>
        <v>3712.5</v>
      </c>
      <c r="Q13" s="23">
        <f t="shared" si="1"/>
        <v>3712.5</v>
      </c>
    </row>
    <row r="14" spans="1:18" s="22" customFormat="1" ht="11.25" x14ac:dyDescent="0.15">
      <c r="A14" s="81" t="s">
        <v>2</v>
      </c>
      <c r="B14" s="84" t="s">
        <v>70</v>
      </c>
      <c r="C14" s="23">
        <v>4250</v>
      </c>
      <c r="D14" s="88"/>
      <c r="E14" s="76"/>
      <c r="F14" s="76">
        <f t="shared" ref="F14:F16" si="2">+C14*$F$4</f>
        <v>4207.5</v>
      </c>
      <c r="G14" s="76"/>
      <c r="H14" s="76"/>
      <c r="I14" s="27"/>
      <c r="J14" s="89"/>
      <c r="K14" s="77"/>
      <c r="L14" s="77"/>
      <c r="M14" s="77"/>
      <c r="N14" s="77"/>
      <c r="O14" s="26"/>
      <c r="P14" s="23">
        <f t="shared" si="0"/>
        <v>4207.5</v>
      </c>
      <c r="Q14" s="23">
        <f t="shared" si="1"/>
        <v>4207.5</v>
      </c>
    </row>
    <row r="15" spans="1:18" s="22" customFormat="1" ht="11.25" x14ac:dyDescent="0.15">
      <c r="A15" s="81" t="s">
        <v>2</v>
      </c>
      <c r="B15" s="84" t="s">
        <v>71</v>
      </c>
      <c r="C15" s="23">
        <v>1000</v>
      </c>
      <c r="D15" s="88"/>
      <c r="E15" s="76"/>
      <c r="F15" s="76">
        <f t="shared" si="2"/>
        <v>990</v>
      </c>
      <c r="G15" s="76"/>
      <c r="H15" s="76"/>
      <c r="I15" s="27"/>
      <c r="J15" s="89"/>
      <c r="K15" s="77"/>
      <c r="L15" s="77"/>
      <c r="M15" s="77"/>
      <c r="N15" s="77"/>
      <c r="O15" s="26"/>
      <c r="P15" s="23">
        <f t="shared" si="0"/>
        <v>990</v>
      </c>
      <c r="Q15" s="23">
        <f t="shared" si="1"/>
        <v>990</v>
      </c>
    </row>
    <row r="16" spans="1:18" s="22" customFormat="1" ht="11.25" x14ac:dyDescent="0.15">
      <c r="A16" s="81" t="s">
        <v>2</v>
      </c>
      <c r="B16" s="84" t="s">
        <v>15</v>
      </c>
      <c r="C16" s="24">
        <v>1750</v>
      </c>
      <c r="D16" s="88"/>
      <c r="E16" s="76"/>
      <c r="F16" s="76">
        <f t="shared" si="2"/>
        <v>1732.5</v>
      </c>
      <c r="G16" s="76"/>
      <c r="H16" s="76"/>
      <c r="I16" s="27"/>
      <c r="J16" s="89"/>
      <c r="K16" s="77"/>
      <c r="L16" s="77"/>
      <c r="M16" s="77"/>
      <c r="N16" s="77"/>
      <c r="O16" s="26"/>
      <c r="P16" s="24">
        <f t="shared" si="0"/>
        <v>1732.5</v>
      </c>
      <c r="Q16" s="24">
        <f t="shared" si="1"/>
        <v>1732.5</v>
      </c>
    </row>
    <row r="17" spans="1:17" s="22" customFormat="1" ht="11.25" x14ac:dyDescent="0.15">
      <c r="A17" s="81" t="s">
        <v>3</v>
      </c>
      <c r="B17" s="84" t="s">
        <v>12</v>
      </c>
      <c r="C17" s="23">
        <v>1250</v>
      </c>
      <c r="D17" s="89"/>
      <c r="E17" s="77"/>
      <c r="F17" s="77"/>
      <c r="G17" s="77"/>
      <c r="H17" s="77"/>
      <c r="I17" s="26"/>
      <c r="J17" s="88"/>
      <c r="K17" s="76">
        <f>+(($K$28-SUM(K$10:K$11))*(C17/SUM($C$17:$C$18)))</f>
        <v>94.427253452524212</v>
      </c>
      <c r="L17" s="76">
        <f>(C17-K$17/$K$4-M$17/M$4)*$L$4</f>
        <v>1130.9732294055007</v>
      </c>
      <c r="M17" s="76">
        <f>+(M$28-M$24)*C17/SUM(C$17:C$18)</f>
        <v>13.175545127778101</v>
      </c>
      <c r="N17" s="76"/>
      <c r="O17" s="27"/>
      <c r="P17" s="23">
        <f t="shared" si="0"/>
        <v>1238.576027985803</v>
      </c>
      <c r="Q17" s="23">
        <f t="shared" si="1"/>
        <v>1344.6705330428867</v>
      </c>
    </row>
    <row r="18" spans="1:17" s="22" customFormat="1" ht="11.25" x14ac:dyDescent="0.15">
      <c r="A18" s="82" t="s">
        <v>3</v>
      </c>
      <c r="B18" s="85" t="s">
        <v>14</v>
      </c>
      <c r="C18" s="25">
        <v>1000</v>
      </c>
      <c r="D18" s="90"/>
      <c r="E18" s="78"/>
      <c r="F18" s="78"/>
      <c r="G18" s="78"/>
      <c r="H18" s="78"/>
      <c r="I18" s="91"/>
      <c r="J18" s="93"/>
      <c r="K18" s="79">
        <f>+(($K$28-SUM(K$10:K$11))*(C18/SUM($C$17:$C$18)))</f>
        <v>75.541802762019358</v>
      </c>
      <c r="L18" s="79">
        <f>(C18-K$18/$K$4-M$18/M$4)*$L$4</f>
        <v>904.77858352440057</v>
      </c>
      <c r="M18" s="79">
        <f>+(M$28-M$24)*C18/SUM(C$17:C$18)</f>
        <v>10.540436102222479</v>
      </c>
      <c r="N18" s="79"/>
      <c r="O18" s="28"/>
      <c r="P18" s="25">
        <f t="shared" si="0"/>
        <v>990.86082238864242</v>
      </c>
      <c r="Q18" s="25">
        <f t="shared" si="1"/>
        <v>1075.7364264343094</v>
      </c>
    </row>
    <row r="19" spans="1:17" s="22" customFormat="1" ht="11.25" x14ac:dyDescent="0.15">
      <c r="A19" s="80" t="s">
        <v>2</v>
      </c>
      <c r="B19" s="83" t="s">
        <v>16</v>
      </c>
      <c r="C19" s="30">
        <v>2750</v>
      </c>
      <c r="D19" s="86"/>
      <c r="E19" s="74"/>
      <c r="F19" s="74">
        <f>+(($F$28-SUM(F$6:F$18))*(C19/SUM($C$19:$C$21)))</f>
        <v>71.661764705882362</v>
      </c>
      <c r="G19" s="74"/>
      <c r="H19" s="74"/>
      <c r="I19" s="87">
        <f>+(C19-F19/$F$4)*$I$4</f>
        <v>2650.8382352941176</v>
      </c>
      <c r="J19" s="92"/>
      <c r="K19" s="75"/>
      <c r="L19" s="75"/>
      <c r="M19" s="75"/>
      <c r="N19" s="75"/>
      <c r="O19" s="31"/>
      <c r="P19" s="30">
        <f t="shared" si="0"/>
        <v>2722.5</v>
      </c>
      <c r="Q19" s="30">
        <f t="shared" si="1"/>
        <v>2722.5</v>
      </c>
    </row>
    <row r="20" spans="1:17" s="22" customFormat="1" ht="11.25" x14ac:dyDescent="0.15">
      <c r="A20" s="81" t="s">
        <v>2</v>
      </c>
      <c r="B20" s="84" t="s">
        <v>18</v>
      </c>
      <c r="C20" s="23">
        <v>3000</v>
      </c>
      <c r="D20" s="88"/>
      <c r="E20" s="76"/>
      <c r="F20" s="76">
        <f>+(($F$28-SUM(F$6:F$18))*(C20/SUM($C$19:$C$21)))</f>
        <v>78.176470588235304</v>
      </c>
      <c r="G20" s="76"/>
      <c r="H20" s="76"/>
      <c r="I20" s="27">
        <f t="shared" ref="I20:I21" si="3">+(C20-F20/$F$4)*$I$4</f>
        <v>2891.8235294117649</v>
      </c>
      <c r="J20" s="89"/>
      <c r="K20" s="77"/>
      <c r="L20" s="77"/>
      <c r="M20" s="77"/>
      <c r="N20" s="77"/>
      <c r="O20" s="26"/>
      <c r="P20" s="23">
        <f t="shared" si="0"/>
        <v>2970</v>
      </c>
      <c r="Q20" s="23">
        <f t="shared" si="1"/>
        <v>2970</v>
      </c>
    </row>
    <row r="21" spans="1:17" s="22" customFormat="1" ht="11.25" x14ac:dyDescent="0.15">
      <c r="A21" s="81" t="s">
        <v>2</v>
      </c>
      <c r="B21" s="84" t="s">
        <v>19</v>
      </c>
      <c r="C21" s="23">
        <v>2750</v>
      </c>
      <c r="D21" s="88"/>
      <c r="E21" s="76"/>
      <c r="F21" s="76">
        <f>+(($F$28-SUM(F$6:F$18))*(C21/SUM($C$19:$C$21)))</f>
        <v>71.661764705882362</v>
      </c>
      <c r="G21" s="76"/>
      <c r="H21" s="76"/>
      <c r="I21" s="27">
        <f t="shared" si="3"/>
        <v>2650.8382352941176</v>
      </c>
      <c r="J21" s="89"/>
      <c r="K21" s="77"/>
      <c r="L21" s="77"/>
      <c r="M21" s="77"/>
      <c r="N21" s="77"/>
      <c r="O21" s="26"/>
      <c r="P21" s="23">
        <f t="shared" si="0"/>
        <v>2722.5</v>
      </c>
      <c r="Q21" s="23">
        <f t="shared" si="1"/>
        <v>2722.5</v>
      </c>
    </row>
    <row r="22" spans="1:17" s="22" customFormat="1" ht="11.25" x14ac:dyDescent="0.15">
      <c r="A22" s="82" t="s">
        <v>3</v>
      </c>
      <c r="B22" s="85" t="s">
        <v>17</v>
      </c>
      <c r="C22" s="25">
        <v>750</v>
      </c>
      <c r="D22" s="90"/>
      <c r="E22" s="78"/>
      <c r="F22" s="78"/>
      <c r="G22" s="78"/>
      <c r="H22" s="78"/>
      <c r="I22" s="91"/>
      <c r="J22" s="93"/>
      <c r="K22" s="79"/>
      <c r="L22" s="79"/>
      <c r="M22" s="79"/>
      <c r="N22" s="79"/>
      <c r="O22" s="28">
        <f>+C22*$O$4</f>
        <v>742.5</v>
      </c>
      <c r="P22" s="25">
        <f t="shared" si="0"/>
        <v>742.5</v>
      </c>
      <c r="Q22" s="25">
        <f t="shared" si="1"/>
        <v>806.10140049940287</v>
      </c>
    </row>
    <row r="23" spans="1:17" s="22" customFormat="1" ht="11.25" x14ac:dyDescent="0.15">
      <c r="A23" s="80" t="s">
        <v>2</v>
      </c>
      <c r="B23" s="83" t="s">
        <v>58</v>
      </c>
      <c r="C23" s="30">
        <v>5565.2917364499999</v>
      </c>
      <c r="D23" s="86"/>
      <c r="E23" s="74"/>
      <c r="F23" s="74"/>
      <c r="G23" s="74">
        <f>+G28</f>
        <v>5200</v>
      </c>
      <c r="H23" s="74"/>
      <c r="I23" s="87">
        <f>+(C23-G23/$G$4)*$I$4</f>
        <v>361.6388190854999</v>
      </c>
      <c r="J23" s="92"/>
      <c r="K23" s="75"/>
      <c r="L23" s="75"/>
      <c r="M23" s="75"/>
      <c r="N23" s="75"/>
      <c r="O23" s="31"/>
      <c r="P23" s="30">
        <f t="shared" si="0"/>
        <v>5561.6388190854996</v>
      </c>
      <c r="Q23" s="30">
        <f t="shared" si="1"/>
        <v>5561.6388190854996</v>
      </c>
    </row>
    <row r="24" spans="1:17" s="22" customFormat="1" ht="11.25" x14ac:dyDescent="0.15">
      <c r="A24" s="82" t="s">
        <v>3</v>
      </c>
      <c r="B24" s="85" t="s">
        <v>60</v>
      </c>
      <c r="C24" s="25">
        <v>5776.2840187699994</v>
      </c>
      <c r="D24" s="90"/>
      <c r="E24" s="78"/>
      <c r="F24" s="78"/>
      <c r="G24" s="78"/>
      <c r="H24" s="78"/>
      <c r="I24" s="91"/>
      <c r="J24" s="93"/>
      <c r="K24" s="79"/>
      <c r="L24" s="79"/>
      <c r="M24" s="79">
        <f>+C24*M4</f>
        <v>5776.2840187699994</v>
      </c>
      <c r="N24" s="79"/>
      <c r="O24" s="28"/>
      <c r="P24" s="25">
        <f t="shared" si="0"/>
        <v>5776.2840187699994</v>
      </c>
      <c r="Q24" s="25">
        <f t="shared" si="1"/>
        <v>6271.0715652697854</v>
      </c>
    </row>
    <row r="25" spans="1:17" s="22" customFormat="1" ht="11.25" x14ac:dyDescent="0.15">
      <c r="A25" s="80" t="s">
        <v>2</v>
      </c>
      <c r="B25" s="83" t="s">
        <v>59</v>
      </c>
      <c r="C25" s="30">
        <v>5393.6283739999999</v>
      </c>
      <c r="D25" s="86"/>
      <c r="E25" s="74"/>
      <c r="F25" s="74"/>
      <c r="G25" s="74"/>
      <c r="H25" s="74"/>
      <c r="I25" s="87">
        <f>+C25*$I$4</f>
        <v>5339.6920902599995</v>
      </c>
      <c r="J25" s="92"/>
      <c r="K25" s="75"/>
      <c r="L25" s="75"/>
      <c r="M25" s="75"/>
      <c r="N25" s="75"/>
      <c r="O25" s="31"/>
      <c r="P25" s="30">
        <f t="shared" si="0"/>
        <v>5339.6920902599995</v>
      </c>
      <c r="Q25" s="30">
        <f t="shared" si="1"/>
        <v>5339.6920902599995</v>
      </c>
    </row>
    <row r="26" spans="1:17" s="22" customFormat="1" ht="11.25" x14ac:dyDescent="0.15">
      <c r="A26" s="82" t="s">
        <v>3</v>
      </c>
      <c r="B26" s="85" t="s">
        <v>61</v>
      </c>
      <c r="C26" s="25">
        <v>6473.2230979999995</v>
      </c>
      <c r="D26" s="90"/>
      <c r="E26" s="78"/>
      <c r="F26" s="78"/>
      <c r="G26" s="78"/>
      <c r="H26" s="78"/>
      <c r="I26" s="91"/>
      <c r="J26" s="93"/>
      <c r="K26" s="79"/>
      <c r="L26" s="79">
        <f>+L28-SUM(L6:L25)</f>
        <v>264.24818707009877</v>
      </c>
      <c r="M26" s="79"/>
      <c r="N26" s="79"/>
      <c r="O26" s="28">
        <f>+(C26-L26/$L$4)*$O$4</f>
        <v>6144.2426799499008</v>
      </c>
      <c r="P26" s="25">
        <f t="shared" si="0"/>
        <v>6408.4908670199993</v>
      </c>
      <c r="Q26" s="25">
        <f t="shared" si="1"/>
        <v>6957.4322733905101</v>
      </c>
    </row>
    <row r="27" spans="1:17" s="21" customFormat="1" ht="18" customHeight="1" x14ac:dyDescent="0.25">
      <c r="A27" s="390" t="s">
        <v>44</v>
      </c>
      <c r="B27" s="391"/>
      <c r="C27" s="392"/>
      <c r="D27" s="37">
        <f t="shared" ref="D27:O27" si="4">+SUM(D6:D26)</f>
        <v>6200</v>
      </c>
      <c r="E27" s="37">
        <f t="shared" si="4"/>
        <v>3400</v>
      </c>
      <c r="F27" s="37">
        <f t="shared" si="4"/>
        <v>17199.999999999996</v>
      </c>
      <c r="G27" s="37">
        <f t="shared" si="4"/>
        <v>5200</v>
      </c>
      <c r="H27" s="37">
        <f t="shared" si="4"/>
        <v>0</v>
      </c>
      <c r="I27" s="37">
        <f t="shared" si="4"/>
        <v>13894.830909345499</v>
      </c>
      <c r="J27" s="37">
        <f t="shared" si="4"/>
        <v>1100</v>
      </c>
      <c r="K27" s="37">
        <f t="shared" si="4"/>
        <v>1700</v>
      </c>
      <c r="L27" s="37">
        <f t="shared" si="4"/>
        <v>2300</v>
      </c>
      <c r="M27" s="37">
        <f t="shared" si="4"/>
        <v>5800</v>
      </c>
      <c r="N27" s="38">
        <f t="shared" si="4"/>
        <v>0</v>
      </c>
      <c r="O27" s="37">
        <f t="shared" si="4"/>
        <v>6886.7426799499008</v>
      </c>
      <c r="P27" s="37"/>
      <c r="Q27" s="37">
        <f>+SUM(Q6:Q26)</f>
        <v>65205.158430732859</v>
      </c>
    </row>
    <row r="28" spans="1:17" s="21" customFormat="1" ht="18" customHeight="1" x14ac:dyDescent="0.25">
      <c r="A28" s="385" t="s">
        <v>64</v>
      </c>
      <c r="B28" s="386"/>
      <c r="C28" s="387"/>
      <c r="D28" s="41">
        <v>6200</v>
      </c>
      <c r="E28" s="41">
        <v>3400</v>
      </c>
      <c r="F28" s="41">
        <v>17200</v>
      </c>
      <c r="G28" s="41">
        <v>5200</v>
      </c>
      <c r="H28" s="41">
        <v>5200</v>
      </c>
      <c r="I28" s="41"/>
      <c r="J28" s="41">
        <v>1100</v>
      </c>
      <c r="K28" s="41">
        <v>1700</v>
      </c>
      <c r="L28" s="41">
        <v>2300</v>
      </c>
      <c r="M28" s="41">
        <v>5800</v>
      </c>
      <c r="N28" s="42">
        <v>6500</v>
      </c>
      <c r="O28" s="41"/>
      <c r="P28" s="41"/>
      <c r="Q28" s="41"/>
    </row>
    <row r="29" spans="1:17" x14ac:dyDescent="0.2">
      <c r="C29" s="70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</row>
    <row r="30" spans="1:17" x14ac:dyDescent="0.2">
      <c r="C30" s="70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</row>
  </sheetData>
  <mergeCells count="3">
    <mergeCell ref="A28:C28"/>
    <mergeCell ref="D3:O3"/>
    <mergeCell ref="A27:C2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F4F51-8481-4CC7-9293-EDE752783053}">
  <sheetPr>
    <tabColor theme="0" tint="-0.499984740745262"/>
  </sheetPr>
  <dimension ref="A1:CB81"/>
  <sheetViews>
    <sheetView showGridLines="0" zoomScaleNormal="100" workbookViewId="0"/>
  </sheetViews>
  <sheetFormatPr baseColWidth="10" defaultColWidth="11.42578125" defaultRowHeight="11.25" x14ac:dyDescent="0.25"/>
  <cols>
    <col min="1" max="1" width="28.42578125" style="1" customWidth="1"/>
    <col min="2" max="2" width="12" style="1" bestFit="1" customWidth="1"/>
    <col min="3" max="6" width="11.85546875" style="1" customWidth="1"/>
    <col min="7" max="8" width="12" style="1" bestFit="1" customWidth="1"/>
    <col min="9" max="10" width="11.85546875" style="1" customWidth="1"/>
    <col min="11" max="13" width="12" style="1" bestFit="1" customWidth="1"/>
    <col min="14" max="14" width="12" style="134" customWidth="1"/>
    <col min="15" max="15" width="6.5703125" style="1" bestFit="1" customWidth="1"/>
    <col min="16" max="16" width="10.42578125" style="1" bestFit="1" customWidth="1"/>
    <col min="17" max="17" width="10.85546875" style="1" bestFit="1" customWidth="1"/>
    <col min="18" max="18" width="10.28515625" style="1" bestFit="1" customWidth="1"/>
    <col min="19" max="19" width="10.42578125" style="5" bestFit="1" customWidth="1"/>
    <col min="20" max="23" width="10" style="5" customWidth="1"/>
    <col min="24" max="24" width="12.42578125" style="5" bestFit="1" customWidth="1"/>
    <col min="25" max="36" width="10" style="5" customWidth="1"/>
    <col min="37" max="37" width="11.42578125" style="5" bestFit="1" customWidth="1"/>
    <col min="38" max="68" width="10" style="5" customWidth="1"/>
    <col min="69" max="76" width="11.5703125" style="1" bestFit="1" customWidth="1"/>
    <col min="77" max="77" width="6" style="1" customWidth="1"/>
    <col min="78" max="78" width="14.42578125" style="1" bestFit="1" customWidth="1"/>
    <col min="79" max="79" width="12" style="1" bestFit="1" customWidth="1"/>
    <col min="80" max="80" width="12.28515625" style="1" bestFit="1" customWidth="1"/>
    <col min="81" max="16384" width="11.42578125" style="1"/>
  </cols>
  <sheetData>
    <row r="1" spans="1:74" ht="15.75" customHeight="1" x14ac:dyDescent="0.2">
      <c r="A1" s="35" t="s">
        <v>153</v>
      </c>
      <c r="P1" s="2" t="s">
        <v>21</v>
      </c>
      <c r="Q1" s="3">
        <v>12</v>
      </c>
      <c r="R1" s="4">
        <v>1</v>
      </c>
      <c r="S1" s="40"/>
      <c r="T1" s="46" t="s">
        <v>72</v>
      </c>
      <c r="U1" s="47">
        <v>43942</v>
      </c>
      <c r="V1" s="1"/>
    </row>
    <row r="2" spans="1:74" ht="15.75" customHeight="1" x14ac:dyDescent="0.25">
      <c r="P2" s="6" t="s">
        <v>23</v>
      </c>
      <c r="Q2" s="1">
        <v>4</v>
      </c>
      <c r="R2" s="7">
        <v>3</v>
      </c>
      <c r="S2" s="40"/>
      <c r="T2" s="2" t="s">
        <v>3</v>
      </c>
      <c r="U2" s="138">
        <v>0.92110000000000003</v>
      </c>
      <c r="V2" s="1"/>
    </row>
    <row r="3" spans="1:74" ht="15.75" customHeight="1" x14ac:dyDescent="0.25">
      <c r="A3" s="13" t="s">
        <v>24</v>
      </c>
      <c r="P3" s="6" t="s">
        <v>25</v>
      </c>
      <c r="Q3" s="1">
        <v>2</v>
      </c>
      <c r="R3" s="7">
        <v>6</v>
      </c>
      <c r="S3" s="40"/>
      <c r="T3" s="8" t="s">
        <v>5</v>
      </c>
      <c r="U3" s="48">
        <v>0.96950000000000003</v>
      </c>
      <c r="V3" s="1"/>
    </row>
    <row r="4" spans="1:74" ht="15.75" customHeight="1" x14ac:dyDescent="0.25">
      <c r="P4" s="8" t="s">
        <v>26</v>
      </c>
      <c r="Q4" s="9">
        <v>1</v>
      </c>
      <c r="R4" s="10">
        <v>12</v>
      </c>
      <c r="S4" s="40"/>
      <c r="T4" s="1"/>
      <c r="U4" s="1"/>
      <c r="V4" s="1"/>
      <c r="W4" s="1"/>
    </row>
    <row r="5" spans="1:74" ht="15" customHeight="1" x14ac:dyDescent="0.25">
      <c r="A5" s="324" t="s">
        <v>22</v>
      </c>
      <c r="B5" s="325">
        <v>0.1</v>
      </c>
    </row>
    <row r="6" spans="1:74" s="11" customFormat="1" ht="21" customHeight="1" x14ac:dyDescent="0.25">
      <c r="A6" s="122" t="s">
        <v>55</v>
      </c>
      <c r="B6" s="15" t="s">
        <v>73</v>
      </c>
      <c r="C6" s="15" t="s">
        <v>74</v>
      </c>
      <c r="D6" s="15" t="s">
        <v>45</v>
      </c>
      <c r="E6" s="15" t="s">
        <v>46</v>
      </c>
      <c r="F6" s="15" t="s">
        <v>47</v>
      </c>
      <c r="G6" s="15" t="s">
        <v>48</v>
      </c>
      <c r="H6" s="15" t="s">
        <v>49</v>
      </c>
      <c r="I6" s="15" t="s">
        <v>50</v>
      </c>
      <c r="J6" s="15" t="s">
        <v>51</v>
      </c>
      <c r="K6" s="15" t="s">
        <v>52</v>
      </c>
      <c r="L6" s="15" t="s">
        <v>53</v>
      </c>
      <c r="M6" s="15" t="s">
        <v>54</v>
      </c>
      <c r="N6" s="191"/>
      <c r="Q6" s="49" t="s">
        <v>75</v>
      </c>
      <c r="R6" s="50">
        <f>+B14</f>
        <v>44515</v>
      </c>
      <c r="S6" s="51">
        <f>+R6-Q11</f>
        <v>0</v>
      </c>
      <c r="W6" s="50">
        <f>+C14</f>
        <v>44515</v>
      </c>
      <c r="X6" s="51">
        <f>+W6-V11</f>
        <v>0</v>
      </c>
      <c r="AA6" s="49"/>
      <c r="AB6" s="50">
        <f>+D14</f>
        <v>44515</v>
      </c>
      <c r="AC6" s="51">
        <f>+AB6-AA11</f>
        <v>0</v>
      </c>
      <c r="AG6" s="50">
        <f>+E14</f>
        <v>44515</v>
      </c>
      <c r="AH6" s="51">
        <f>+AG6-AF11</f>
        <v>0</v>
      </c>
      <c r="AK6" s="49"/>
      <c r="AL6" s="50">
        <f>+F14</f>
        <v>44515</v>
      </c>
      <c r="AM6" s="51">
        <f>+AL6-AK11</f>
        <v>0</v>
      </c>
      <c r="AQ6" s="50">
        <f>+G14</f>
        <v>44515</v>
      </c>
      <c r="AR6" s="51">
        <f>+AQ6-AP11</f>
        <v>0</v>
      </c>
      <c r="AU6" s="49"/>
      <c r="AV6" s="50">
        <f>+H14</f>
        <v>44515</v>
      </c>
      <c r="AW6" s="51">
        <f>+AV6-AU11</f>
        <v>0</v>
      </c>
      <c r="BA6" s="50">
        <f>+I14</f>
        <v>44515</v>
      </c>
      <c r="BB6" s="51">
        <f>+BA6-AZ11</f>
        <v>0</v>
      </c>
      <c r="BE6" s="49"/>
      <c r="BF6" s="50">
        <f>+J14</f>
        <v>44515</v>
      </c>
      <c r="BG6" s="51">
        <f>+BF6-BE11</f>
        <v>0</v>
      </c>
      <c r="BK6" s="50">
        <f>+K14</f>
        <v>44515</v>
      </c>
      <c r="BL6" s="51">
        <f>+BK6-BJ11</f>
        <v>0</v>
      </c>
      <c r="BO6" s="49"/>
      <c r="BP6" s="50">
        <f>+L14</f>
        <v>44515</v>
      </c>
      <c r="BQ6" s="51">
        <f>+BP6-BO11</f>
        <v>0</v>
      </c>
      <c r="BU6" s="50">
        <f>+M14</f>
        <v>44515</v>
      </c>
      <c r="BV6" s="51">
        <f>+BU6-BT11</f>
        <v>0</v>
      </c>
    </row>
    <row r="7" spans="1:74" ht="13.5" customHeight="1" x14ac:dyDescent="0.25">
      <c r="A7" s="113" t="s">
        <v>27</v>
      </c>
      <c r="B7" s="14">
        <v>43966</v>
      </c>
      <c r="C7" s="124">
        <f>+B7</f>
        <v>43966</v>
      </c>
      <c r="D7" s="124">
        <v>43966</v>
      </c>
      <c r="E7" s="124">
        <f>+D7</f>
        <v>43966</v>
      </c>
      <c r="F7" s="124">
        <f t="shared" ref="F7:M7" si="0">+E7</f>
        <v>43966</v>
      </c>
      <c r="G7" s="124">
        <f t="shared" si="0"/>
        <v>43966</v>
      </c>
      <c r="H7" s="124">
        <f t="shared" si="0"/>
        <v>43966</v>
      </c>
      <c r="I7" s="124">
        <f t="shared" si="0"/>
        <v>43966</v>
      </c>
      <c r="J7" s="124">
        <f t="shared" si="0"/>
        <v>43966</v>
      </c>
      <c r="K7" s="124">
        <f t="shared" si="0"/>
        <v>43966</v>
      </c>
      <c r="L7" s="124">
        <f t="shared" si="0"/>
        <v>43966</v>
      </c>
      <c r="M7" s="124">
        <f t="shared" si="0"/>
        <v>43966</v>
      </c>
      <c r="N7" s="194"/>
      <c r="O7" s="11"/>
      <c r="Q7" s="52" t="s">
        <v>76</v>
      </c>
      <c r="R7" s="53" t="s">
        <v>77</v>
      </c>
      <c r="S7" s="54" t="s">
        <v>78</v>
      </c>
      <c r="V7" s="52" t="s">
        <v>76</v>
      </c>
      <c r="W7" s="53" t="s">
        <v>77</v>
      </c>
      <c r="X7" s="54" t="s">
        <v>78</v>
      </c>
      <c r="AA7" s="52" t="s">
        <v>76</v>
      </c>
      <c r="AB7" s="53" t="s">
        <v>77</v>
      </c>
      <c r="AC7" s="54" t="s">
        <v>78</v>
      </c>
      <c r="AF7" s="52" t="s">
        <v>76</v>
      </c>
      <c r="AG7" s="53" t="s">
        <v>77</v>
      </c>
      <c r="AH7" s="54" t="s">
        <v>78</v>
      </c>
      <c r="AK7" s="52" t="s">
        <v>76</v>
      </c>
      <c r="AL7" s="53" t="s">
        <v>77</v>
      </c>
      <c r="AM7" s="54" t="s">
        <v>78</v>
      </c>
      <c r="AP7" s="52" t="s">
        <v>76</v>
      </c>
      <c r="AQ7" s="53" t="s">
        <v>77</v>
      </c>
      <c r="AR7" s="54" t="s">
        <v>78</v>
      </c>
      <c r="AU7" s="52" t="s">
        <v>76</v>
      </c>
      <c r="AV7" s="53" t="s">
        <v>77</v>
      </c>
      <c r="AW7" s="54" t="s">
        <v>78</v>
      </c>
      <c r="AZ7" s="52" t="s">
        <v>76</v>
      </c>
      <c r="BA7" s="53" t="s">
        <v>77</v>
      </c>
      <c r="BB7" s="54" t="s">
        <v>78</v>
      </c>
      <c r="BE7" s="52" t="s">
        <v>76</v>
      </c>
      <c r="BF7" s="53" t="s">
        <v>77</v>
      </c>
      <c r="BG7" s="54" t="s">
        <v>78</v>
      </c>
      <c r="BJ7" s="52" t="s">
        <v>76</v>
      </c>
      <c r="BK7" s="53" t="s">
        <v>77</v>
      </c>
      <c r="BL7" s="54" t="s">
        <v>78</v>
      </c>
      <c r="BO7" s="52" t="s">
        <v>76</v>
      </c>
      <c r="BP7" s="53" t="s">
        <v>77</v>
      </c>
      <c r="BQ7" s="54" t="s">
        <v>78</v>
      </c>
      <c r="BR7" s="5"/>
      <c r="BS7" s="5"/>
      <c r="BT7" s="52" t="s">
        <v>76</v>
      </c>
      <c r="BU7" s="53" t="s">
        <v>77</v>
      </c>
      <c r="BV7" s="54" t="s">
        <v>78</v>
      </c>
    </row>
    <row r="8" spans="1:74" ht="13.5" customHeight="1" x14ac:dyDescent="0.25">
      <c r="A8" s="113" t="s">
        <v>28</v>
      </c>
      <c r="B8" s="14">
        <v>46706</v>
      </c>
      <c r="C8" s="14">
        <v>46706</v>
      </c>
      <c r="D8" s="14">
        <v>47802</v>
      </c>
      <c r="E8" s="14">
        <v>47802</v>
      </c>
      <c r="F8" s="14">
        <v>49994</v>
      </c>
      <c r="G8" s="14">
        <v>49994</v>
      </c>
      <c r="H8" s="14">
        <v>51089</v>
      </c>
      <c r="I8" s="14">
        <v>51089</v>
      </c>
      <c r="J8" s="14">
        <v>52550</v>
      </c>
      <c r="K8" s="14">
        <v>52550</v>
      </c>
      <c r="L8" s="14">
        <v>54011</v>
      </c>
      <c r="M8" s="14">
        <v>54011</v>
      </c>
      <c r="N8" s="194"/>
      <c r="O8" s="11"/>
      <c r="Q8" s="55">
        <v>43966</v>
      </c>
      <c r="R8" s="6"/>
      <c r="S8" s="56"/>
      <c r="V8" s="55">
        <v>43966</v>
      </c>
      <c r="W8" s="6"/>
      <c r="X8" s="56"/>
      <c r="AA8" s="55">
        <v>43966</v>
      </c>
      <c r="AB8" s="6"/>
      <c r="AC8" s="56"/>
      <c r="AF8" s="55">
        <v>43966</v>
      </c>
      <c r="AG8" s="6"/>
      <c r="AH8" s="56"/>
      <c r="AK8" s="55">
        <v>43966</v>
      </c>
      <c r="AL8" s="6"/>
      <c r="AM8" s="56"/>
      <c r="AP8" s="55">
        <v>43966</v>
      </c>
      <c r="AQ8" s="6"/>
      <c r="AR8" s="56"/>
      <c r="AU8" s="55">
        <v>43966</v>
      </c>
      <c r="AV8" s="6"/>
      <c r="AW8" s="56"/>
      <c r="AZ8" s="55">
        <v>43966</v>
      </c>
      <c r="BA8" s="6"/>
      <c r="BB8" s="56"/>
      <c r="BE8" s="55">
        <v>43966</v>
      </c>
      <c r="BF8" s="6"/>
      <c r="BG8" s="56"/>
      <c r="BJ8" s="55">
        <v>43966</v>
      </c>
      <c r="BK8" s="6"/>
      <c r="BL8" s="56"/>
      <c r="BO8" s="55">
        <v>43966</v>
      </c>
      <c r="BP8" s="6"/>
      <c r="BQ8" s="56"/>
      <c r="BR8" s="5"/>
      <c r="BS8" s="5"/>
      <c r="BT8" s="55">
        <v>43966</v>
      </c>
      <c r="BU8" s="6"/>
      <c r="BV8" s="56"/>
    </row>
    <row r="9" spans="1:74" ht="13.5" customHeight="1" x14ac:dyDescent="0.25">
      <c r="A9" s="113" t="s">
        <v>0</v>
      </c>
      <c r="B9" s="14" t="s">
        <v>2</v>
      </c>
      <c r="C9" s="14" t="s">
        <v>3</v>
      </c>
      <c r="D9" s="14" t="s">
        <v>2</v>
      </c>
      <c r="E9" s="14" t="s">
        <v>3</v>
      </c>
      <c r="F9" s="14" t="s">
        <v>2</v>
      </c>
      <c r="G9" s="14" t="s">
        <v>3</v>
      </c>
      <c r="H9" s="14" t="s">
        <v>2</v>
      </c>
      <c r="I9" s="14" t="s">
        <v>3</v>
      </c>
      <c r="J9" s="14" t="s">
        <v>2</v>
      </c>
      <c r="K9" s="14" t="s">
        <v>3</v>
      </c>
      <c r="L9" s="14" t="s">
        <v>2</v>
      </c>
      <c r="M9" s="14" t="s">
        <v>3</v>
      </c>
      <c r="N9" s="194"/>
      <c r="O9" s="11"/>
      <c r="Q9" s="57">
        <f>DATE(YEAR(Q8),MONTH(Q8)+VLOOKUP($D$15,$P$1:$R$4,3,0),DAY(Q8))</f>
        <v>44150</v>
      </c>
      <c r="R9" s="58">
        <f>+YEARFRAC($Q8,$Q9,0)</f>
        <v>0.5</v>
      </c>
      <c r="S9" s="59">
        <v>2.2499999999999999E-2</v>
      </c>
      <c r="V9" s="57">
        <f>DATE(YEAR(V8),MONTH(V8)+VLOOKUP($D$15,$P$1:$R$4,3,0),DAY(V8))</f>
        <v>44150</v>
      </c>
      <c r="W9" s="58">
        <f>+YEARFRAC($Q8,$Q9,0)</f>
        <v>0.5</v>
      </c>
      <c r="X9" s="59">
        <v>1.2500000000000001E-2</v>
      </c>
      <c r="AA9" s="57">
        <f>DATE(YEAR(AA8),MONTH(AA8)+VLOOKUP($D$15,$P$1:$R$4,3,0),DAY(AA8))</f>
        <v>44150</v>
      </c>
      <c r="AB9" s="58">
        <f>+YEARFRAC($Q8,$Q9,0)</f>
        <v>0.5</v>
      </c>
      <c r="AC9" s="59">
        <v>2.2499999999999999E-2</v>
      </c>
      <c r="AF9" s="57">
        <f>DATE(YEAR(AF8),MONTH(AF8)+VLOOKUP($D$15,$P$1:$R$4,3,0),DAY(AF8))</f>
        <v>44150</v>
      </c>
      <c r="AG9" s="58">
        <f>+YEARFRAC($Q8,$Q9,0)</f>
        <v>0.5</v>
      </c>
      <c r="AH9" s="59">
        <v>1.2500000000000001E-2</v>
      </c>
      <c r="AK9" s="57">
        <f>DATE(YEAR(AK8),MONTH(AK8)+VLOOKUP($D$15,$P$1:$R$4,3,0),DAY(AK8))</f>
        <v>44150</v>
      </c>
      <c r="AL9" s="58">
        <f>+YEARFRAC($Q8,$Q9,0)</f>
        <v>0.5</v>
      </c>
      <c r="AM9" s="59">
        <v>2.2499999999999999E-2</v>
      </c>
      <c r="AP9" s="57">
        <f>DATE(YEAR(AP8),MONTH(AP8)+VLOOKUP($D$15,$P$1:$R$4,3,0),DAY(AP8))</f>
        <v>44150</v>
      </c>
      <c r="AQ9" s="58">
        <f>+YEARFRAC($Q8,$Q9,0)</f>
        <v>0.5</v>
      </c>
      <c r="AR9" s="59">
        <v>1.2500000000000001E-2</v>
      </c>
      <c r="AU9" s="57">
        <f>DATE(YEAR(AU8),MONTH(AU8)+VLOOKUP($D$15,$P$1:$R$4,3,0),DAY(AU8))</f>
        <v>44150</v>
      </c>
      <c r="AV9" s="58">
        <f>+YEARFRAC($Q8,$Q9,0)</f>
        <v>0.5</v>
      </c>
      <c r="AW9" s="59">
        <v>2.2499999999999999E-2</v>
      </c>
      <c r="AZ9" s="57">
        <f>DATE(YEAR(AZ8),MONTH(AZ8)+VLOOKUP($D$15,$P$1:$R$4,3,0),DAY(AZ8))</f>
        <v>44150</v>
      </c>
      <c r="BA9" s="58">
        <f>+YEARFRAC($Q8,$Q9,0)</f>
        <v>0.5</v>
      </c>
      <c r="BB9" s="59">
        <v>1.2500000000000001E-2</v>
      </c>
      <c r="BE9" s="57">
        <f>DATE(YEAR(BE8),MONTH(BE8)+VLOOKUP($D$15,$P$1:$R$4,3,0),DAY(BE8))</f>
        <v>44150</v>
      </c>
      <c r="BF9" s="58">
        <f>+YEARFRAC($Q8,$Q9,0)</f>
        <v>0.5</v>
      </c>
      <c r="BG9" s="59">
        <v>2.2499999999999999E-2</v>
      </c>
      <c r="BJ9" s="57">
        <f>DATE(YEAR(BJ8),MONTH(BJ8)+VLOOKUP($D$15,$P$1:$R$4,3,0),DAY(BJ8))</f>
        <v>44150</v>
      </c>
      <c r="BK9" s="58">
        <f>+YEARFRAC($Q8,$Q9,0)</f>
        <v>0.5</v>
      </c>
      <c r="BL9" s="59">
        <v>1.2500000000000001E-2</v>
      </c>
      <c r="BO9" s="57">
        <f>DATE(YEAR(BO8),MONTH(BO8)+VLOOKUP($D$15,$P$1:$R$4,3,0),DAY(BO8))</f>
        <v>44150</v>
      </c>
      <c r="BP9" s="58">
        <f>+YEARFRAC($Q8,$Q9,0)</f>
        <v>0.5</v>
      </c>
      <c r="BQ9" s="59">
        <v>2.2499999999999999E-2</v>
      </c>
      <c r="BR9" s="5"/>
      <c r="BS9" s="5"/>
      <c r="BT9" s="57">
        <f>DATE(YEAR(BT8),MONTH(BT8)+VLOOKUP($D$15,$P$1:$R$4,3,0),DAY(BT8))</f>
        <v>44150</v>
      </c>
      <c r="BU9" s="58">
        <f>+YEARFRAC($Q8,$Q9,0)</f>
        <v>0.5</v>
      </c>
      <c r="BV9" s="59">
        <v>1.2500000000000001E-2</v>
      </c>
    </row>
    <row r="10" spans="1:74" ht="13.5" customHeight="1" x14ac:dyDescent="0.25">
      <c r="A10" s="113" t="s">
        <v>29</v>
      </c>
      <c r="B10" s="123">
        <f>+YEARFRAC(B7,B8)</f>
        <v>7.5</v>
      </c>
      <c r="C10" s="123">
        <f t="shared" ref="C10" si="1">+YEARFRAC(C7,C8)</f>
        <v>7.5</v>
      </c>
      <c r="D10" s="123">
        <f>+YEARFRAC(D7,D8)</f>
        <v>10.5</v>
      </c>
      <c r="E10" s="123">
        <f t="shared" ref="E10:M10" si="2">+YEARFRAC(E7,E8)</f>
        <v>10.5</v>
      </c>
      <c r="F10" s="123">
        <f t="shared" si="2"/>
        <v>16.5</v>
      </c>
      <c r="G10" s="123">
        <f t="shared" si="2"/>
        <v>16.5</v>
      </c>
      <c r="H10" s="123">
        <f t="shared" si="2"/>
        <v>19.5</v>
      </c>
      <c r="I10" s="123">
        <f t="shared" si="2"/>
        <v>19.5</v>
      </c>
      <c r="J10" s="123">
        <f t="shared" si="2"/>
        <v>23.5</v>
      </c>
      <c r="K10" s="123">
        <f t="shared" si="2"/>
        <v>23.5</v>
      </c>
      <c r="L10" s="123">
        <f t="shared" si="2"/>
        <v>27.5</v>
      </c>
      <c r="M10" s="123">
        <f t="shared" si="2"/>
        <v>27.5</v>
      </c>
      <c r="N10" s="195"/>
      <c r="O10" s="11"/>
      <c r="P10" s="60"/>
      <c r="Q10" s="57">
        <f>DATE(YEAR(Q9),MONTH(Q9)+VLOOKUP($D$15,$P$1:$R$4,3,0),DAY(Q9))</f>
        <v>44331</v>
      </c>
      <c r="R10" s="58">
        <f>+YEARFRAC($Q9,$Q10,0)</f>
        <v>0.5</v>
      </c>
      <c r="S10" s="59">
        <f>+S$9-VLOOKUP($Q10,$A:$M,2,0)</f>
        <v>9.9999999999999985E-3</v>
      </c>
      <c r="V10" s="57">
        <f>DATE(YEAR(V9),MONTH(V9)+VLOOKUP($D$15,$P$1:$R$4,3,0),DAY(V9))</f>
        <v>44331</v>
      </c>
      <c r="W10" s="58">
        <f>+YEARFRAC($Q9,$Q10,0)</f>
        <v>0.5</v>
      </c>
      <c r="X10" s="59">
        <f>+X$9-VLOOKUP($Q10,$A:$M,3,0)</f>
        <v>0.01</v>
      </c>
      <c r="AA10" s="57">
        <f>DATE(YEAR(AA9),MONTH(AA9)+VLOOKUP($D$15,$P$1:$R$4,3,0),DAY(AA9))</f>
        <v>44331</v>
      </c>
      <c r="AB10" s="58">
        <f>+YEARFRAC($Q9,$Q10,0)</f>
        <v>0.5</v>
      </c>
      <c r="AC10" s="59">
        <f>+AC$9-VLOOKUP($Q10,$A:$M,4,0)</f>
        <v>9.9999999999999985E-3</v>
      </c>
      <c r="AF10" s="57">
        <f>DATE(YEAR(AF9),MONTH(AF9)+VLOOKUP($D$15,$P$1:$R$4,3,0),DAY(AF9))</f>
        <v>44331</v>
      </c>
      <c r="AG10" s="58">
        <f>+YEARFRAC($Q9,$Q10,0)</f>
        <v>0.5</v>
      </c>
      <c r="AH10" s="59">
        <f>+AH$9-VLOOKUP($Q10,$A:$M,5,0)</f>
        <v>0.01</v>
      </c>
      <c r="AK10" s="57">
        <f>DATE(YEAR(AK9),MONTH(AK9)+VLOOKUP($D$15,$P$1:$R$4,3,0),DAY(AK9))</f>
        <v>44331</v>
      </c>
      <c r="AL10" s="58">
        <f>+YEARFRAC($Q9,$Q10,0)</f>
        <v>0.5</v>
      </c>
      <c r="AM10" s="59">
        <f>+AM$9-VLOOKUP($Q10,$A:$M,6,0)</f>
        <v>9.9999999999999985E-3</v>
      </c>
      <c r="AP10" s="57">
        <f>DATE(YEAR(AP9),MONTH(AP9)+VLOOKUP($D$15,$P$1:$R$4,3,0),DAY(AP9))</f>
        <v>44331</v>
      </c>
      <c r="AQ10" s="58">
        <f>+YEARFRAC($Q9,$Q10,0)</f>
        <v>0.5</v>
      </c>
      <c r="AR10" s="59">
        <f>+AR$9-VLOOKUP($Q10,$A:$M,7,0)</f>
        <v>2.5000000000000005E-3</v>
      </c>
      <c r="AU10" s="57">
        <f>DATE(YEAR(AU9),MONTH(AU9)+VLOOKUP($D$15,$P$1:$R$4,3,0),DAY(AU9))</f>
        <v>44331</v>
      </c>
      <c r="AV10" s="58">
        <f>+YEARFRAC($Q9,$Q10,0)</f>
        <v>0.5</v>
      </c>
      <c r="AW10" s="59">
        <f>+AW$9-VLOOKUP($Q10,$A:$M,8,0)</f>
        <v>9.9999999999999985E-3</v>
      </c>
      <c r="AZ10" s="57">
        <f>DATE(YEAR(AZ9),MONTH(AZ9)+VLOOKUP($D$15,$P$1:$R$4,3,0),DAY(AZ9))</f>
        <v>44331</v>
      </c>
      <c r="BA10" s="58">
        <f>+YEARFRAC($Q9,$Q10,0)</f>
        <v>0.5</v>
      </c>
      <c r="BB10" s="59">
        <f>+BB$9-VLOOKUP($Q10,$A:$M,9,0)</f>
        <v>0.01</v>
      </c>
      <c r="BE10" s="57">
        <f>DATE(YEAR(BE9),MONTH(BE9)+VLOOKUP($D$15,$P$1:$R$4,3,0),DAY(BE9))</f>
        <v>44331</v>
      </c>
      <c r="BF10" s="58">
        <f>+YEARFRAC($Q9,$Q10,0)</f>
        <v>0.5</v>
      </c>
      <c r="BG10" s="59">
        <f>+BG$9-VLOOKUP($Q10,$A:$M,10,0)</f>
        <v>9.9999999999999985E-3</v>
      </c>
      <c r="BJ10" s="57">
        <f>DATE(YEAR(BJ9),MONTH(BJ9)+VLOOKUP($D$15,$P$1:$R$4,3,0),DAY(BJ9))</f>
        <v>44331</v>
      </c>
      <c r="BK10" s="58">
        <f>+YEARFRAC($Q9,$Q10,0)</f>
        <v>0.5</v>
      </c>
      <c r="BL10" s="59">
        <f>+BL$9-VLOOKUP($Q10,$A:$M,11,0)</f>
        <v>0.01</v>
      </c>
      <c r="BO10" s="57">
        <f>DATE(YEAR(BO9),MONTH(BO9)+VLOOKUP($D$15,$P$1:$R$4,3,0),DAY(BO9))</f>
        <v>44331</v>
      </c>
      <c r="BP10" s="58">
        <f>+YEARFRAC($Q9,$Q10,0)</f>
        <v>0.5</v>
      </c>
      <c r="BQ10" s="59">
        <f>+BQ$9-VLOOKUP($Q10,$A:$M,12,0)</f>
        <v>9.9999999999999985E-3</v>
      </c>
      <c r="BR10" s="5"/>
      <c r="BS10" s="5"/>
      <c r="BT10" s="57">
        <f>DATE(YEAR(BT9),MONTH(BT9)+VLOOKUP($D$15,$P$1:$R$4,3,0),DAY(BT9))</f>
        <v>44331</v>
      </c>
      <c r="BU10" s="58">
        <f>+YEARFRAC($Q9,$Q10,0)</f>
        <v>0.5</v>
      </c>
      <c r="BV10" s="59">
        <f>+BV$9-VLOOKUP($Q10,$A:$M,13,0)</f>
        <v>0.01</v>
      </c>
    </row>
    <row r="11" spans="1:74" s="5" customFormat="1" ht="13.5" customHeight="1" x14ac:dyDescent="0.25">
      <c r="A11" s="113" t="s">
        <v>30</v>
      </c>
      <c r="B11" s="123">
        <f>+YEARFRAC(B7,B12)</f>
        <v>0.5</v>
      </c>
      <c r="C11" s="123">
        <f t="shared" ref="C11" si="3">+YEARFRAC(C7,C12)</f>
        <v>0.5</v>
      </c>
      <c r="D11" s="123">
        <f>+YEARFRAC(D7,D12)</f>
        <v>0.5</v>
      </c>
      <c r="E11" s="123">
        <f t="shared" ref="E11:M11" si="4">+YEARFRAC(E7,E12)</f>
        <v>0.5</v>
      </c>
      <c r="F11" s="123">
        <f t="shared" si="4"/>
        <v>0.5</v>
      </c>
      <c r="G11" s="123">
        <f t="shared" si="4"/>
        <v>0.5</v>
      </c>
      <c r="H11" s="123">
        <f t="shared" si="4"/>
        <v>0.5</v>
      </c>
      <c r="I11" s="123">
        <f t="shared" si="4"/>
        <v>0.5</v>
      </c>
      <c r="J11" s="123">
        <f t="shared" si="4"/>
        <v>0.5</v>
      </c>
      <c r="K11" s="123">
        <f t="shared" si="4"/>
        <v>0.5</v>
      </c>
      <c r="L11" s="123">
        <f t="shared" si="4"/>
        <v>0.5</v>
      </c>
      <c r="M11" s="123">
        <f t="shared" si="4"/>
        <v>0.5</v>
      </c>
      <c r="N11" s="195"/>
      <c r="O11" s="11"/>
      <c r="P11" s="60"/>
      <c r="Q11" s="61">
        <f>DATE(YEAR(Q10),MONTH(Q10)+VLOOKUP($D$15,$P$1:$R$4,3,0),DAY(Q10))</f>
        <v>44515</v>
      </c>
      <c r="R11" s="62">
        <f>+YEARFRAC($Q10,$Q11,0)</f>
        <v>0.5</v>
      </c>
      <c r="S11" s="63">
        <f>+S$9-VLOOKUP($Q11,$A:$M,2,0)</f>
        <v>9.9999999999999985E-3</v>
      </c>
      <c r="V11" s="61">
        <f>DATE(YEAR(V10),MONTH(V10)+VLOOKUP($D$15,$P$1:$R$4,3,0),DAY(V10))</f>
        <v>44515</v>
      </c>
      <c r="W11" s="62">
        <f>+YEARFRAC($Q10,$Q11,0)</f>
        <v>0.5</v>
      </c>
      <c r="X11" s="63">
        <f>+X$9-VLOOKUP($Q11,$A:$M,3,0)</f>
        <v>0.01</v>
      </c>
      <c r="AA11" s="61">
        <f>DATE(YEAR(AA10),MONTH(AA10)+VLOOKUP($D$15,$P$1:$R$4,3,0),DAY(AA10))</f>
        <v>44515</v>
      </c>
      <c r="AB11" s="62">
        <f>+YEARFRAC($Q10,$Q11,0)</f>
        <v>0.5</v>
      </c>
      <c r="AC11" s="63">
        <f>+AC$9-VLOOKUP($Q11,$A:$M,4,0)</f>
        <v>9.9999999999999985E-3</v>
      </c>
      <c r="AF11" s="61">
        <f>DATE(YEAR(AF10),MONTH(AF10)+VLOOKUP($D$15,$P$1:$R$4,3,0),DAY(AF10))</f>
        <v>44515</v>
      </c>
      <c r="AG11" s="62">
        <f>+YEARFRAC($Q10,$Q11,0)</f>
        <v>0.5</v>
      </c>
      <c r="AH11" s="63">
        <f>+AH$9-VLOOKUP($Q11,$A:$M,5,0)</f>
        <v>0.01</v>
      </c>
      <c r="AK11" s="61">
        <f>DATE(YEAR(AK10),MONTH(AK10)+VLOOKUP($D$15,$P$1:$R$4,3,0),DAY(AK10))</f>
        <v>44515</v>
      </c>
      <c r="AL11" s="62">
        <f>+YEARFRAC($Q10,$Q11,0)</f>
        <v>0.5</v>
      </c>
      <c r="AM11" s="63">
        <f>+AM$9-VLOOKUP($Q11,$A:$M,6,0)</f>
        <v>9.9999999999999985E-3</v>
      </c>
      <c r="AP11" s="61">
        <f>DATE(YEAR(AP10),MONTH(AP10)+VLOOKUP($D$15,$P$1:$R$4,3,0),DAY(AP10))</f>
        <v>44515</v>
      </c>
      <c r="AQ11" s="62">
        <f>+YEARFRAC($Q10,$Q11,0)</f>
        <v>0.5</v>
      </c>
      <c r="AR11" s="63">
        <f>+AR$9-VLOOKUP($Q11,$A:$M,7,0)</f>
        <v>2.5000000000000005E-3</v>
      </c>
      <c r="AU11" s="61">
        <f>DATE(YEAR(AU10),MONTH(AU10)+VLOOKUP($D$15,$P$1:$R$4,3,0),DAY(AU10))</f>
        <v>44515</v>
      </c>
      <c r="AV11" s="62">
        <f>+YEARFRAC($Q10,$Q11,0)</f>
        <v>0.5</v>
      </c>
      <c r="AW11" s="63">
        <f>+AW$9-VLOOKUP($Q11,$A:$M,8,0)</f>
        <v>9.9999999999999985E-3</v>
      </c>
      <c r="AZ11" s="61">
        <f>DATE(YEAR(AZ10),MONTH(AZ10)+VLOOKUP($D$15,$P$1:$R$4,3,0),DAY(AZ10))</f>
        <v>44515</v>
      </c>
      <c r="BA11" s="62">
        <f>+YEARFRAC($Q10,$Q11,0)</f>
        <v>0.5</v>
      </c>
      <c r="BB11" s="63">
        <f>+BB$9-VLOOKUP($Q11,$A:$M,9,0)</f>
        <v>0.01</v>
      </c>
      <c r="BE11" s="61">
        <f>DATE(YEAR(BE10),MONTH(BE10)+VLOOKUP($D$15,$P$1:$R$4,3,0),DAY(BE10))</f>
        <v>44515</v>
      </c>
      <c r="BF11" s="62">
        <f>+YEARFRAC($Q10,$Q11,0)</f>
        <v>0.5</v>
      </c>
      <c r="BG11" s="63">
        <f>+BG$9-VLOOKUP($Q11,$A:$M,10,0)</f>
        <v>9.9999999999999985E-3</v>
      </c>
      <c r="BJ11" s="61">
        <f>DATE(YEAR(BJ10),MONTH(BJ10)+VLOOKUP($D$15,$P$1:$R$4,3,0),DAY(BJ10))</f>
        <v>44515</v>
      </c>
      <c r="BK11" s="62">
        <f>+YEARFRAC($Q10,$Q11,0)</f>
        <v>0.5</v>
      </c>
      <c r="BL11" s="63">
        <f>+BL$9-VLOOKUP($Q11,$A:$M,11,0)</f>
        <v>0.01</v>
      </c>
      <c r="BO11" s="61">
        <f>DATE(YEAR(BO10),MONTH(BO10)+VLOOKUP($D$15,$P$1:$R$4,3,0),DAY(BO10))</f>
        <v>44515</v>
      </c>
      <c r="BP11" s="62">
        <f>+YEARFRAC($Q10,$Q11,0)</f>
        <v>0.5</v>
      </c>
      <c r="BQ11" s="63">
        <f>+BQ$9-VLOOKUP($Q11,$A:$M,12,0)</f>
        <v>9.9999999999999985E-3</v>
      </c>
      <c r="BT11" s="61">
        <f>DATE(YEAR(BT10),MONTH(BT10)+VLOOKUP($D$15,$P$1:$R$4,3,0),DAY(BT10))</f>
        <v>44515</v>
      </c>
      <c r="BU11" s="62">
        <f>+YEARFRAC($Q10,$Q11,0)</f>
        <v>0.5</v>
      </c>
      <c r="BV11" s="63">
        <f>+BV$9-VLOOKUP($Q11,$A:$M,13,0)</f>
        <v>0.01</v>
      </c>
    </row>
    <row r="12" spans="1:74" ht="13.5" customHeight="1" x14ac:dyDescent="0.25">
      <c r="A12" s="113" t="s">
        <v>31</v>
      </c>
      <c r="B12" s="14">
        <v>44150</v>
      </c>
      <c r="C12" s="14">
        <f>+B12</f>
        <v>44150</v>
      </c>
      <c r="D12" s="14">
        <f t="shared" ref="D12:M12" si="5">+C12</f>
        <v>44150</v>
      </c>
      <c r="E12" s="14">
        <f t="shared" si="5"/>
        <v>44150</v>
      </c>
      <c r="F12" s="14">
        <f t="shared" si="5"/>
        <v>44150</v>
      </c>
      <c r="G12" s="14">
        <f t="shared" si="5"/>
        <v>44150</v>
      </c>
      <c r="H12" s="14">
        <f t="shared" si="5"/>
        <v>44150</v>
      </c>
      <c r="I12" s="14">
        <f t="shared" si="5"/>
        <v>44150</v>
      </c>
      <c r="J12" s="14">
        <f t="shared" si="5"/>
        <v>44150</v>
      </c>
      <c r="K12" s="14">
        <f t="shared" si="5"/>
        <v>44150</v>
      </c>
      <c r="L12" s="14">
        <f t="shared" si="5"/>
        <v>44150</v>
      </c>
      <c r="M12" s="14">
        <f t="shared" si="5"/>
        <v>44150</v>
      </c>
      <c r="N12" s="194"/>
      <c r="O12" s="11"/>
      <c r="P12" s="60"/>
      <c r="S12" s="64"/>
    </row>
    <row r="13" spans="1:74" ht="13.5" customHeight="1" x14ac:dyDescent="0.25">
      <c r="A13" s="113" t="s">
        <v>32</v>
      </c>
      <c r="B13" s="124">
        <f t="shared" ref="B13:M13" si="6">DATE(YEAR(B$12),MONTH(B$12)+VLOOKUP(B$15,$P$1:$R$4,3,0),DAY(B$12))</f>
        <v>44331</v>
      </c>
      <c r="C13" s="124">
        <f t="shared" si="6"/>
        <v>44331</v>
      </c>
      <c r="D13" s="124">
        <f t="shared" si="6"/>
        <v>44331</v>
      </c>
      <c r="E13" s="124">
        <f t="shared" si="6"/>
        <v>44331</v>
      </c>
      <c r="F13" s="124">
        <f t="shared" si="6"/>
        <v>44331</v>
      </c>
      <c r="G13" s="124">
        <f t="shared" si="6"/>
        <v>44331</v>
      </c>
      <c r="H13" s="124">
        <f t="shared" si="6"/>
        <v>44331</v>
      </c>
      <c r="I13" s="124">
        <f t="shared" si="6"/>
        <v>44331</v>
      </c>
      <c r="J13" s="124">
        <f t="shared" si="6"/>
        <v>44331</v>
      </c>
      <c r="K13" s="124">
        <f t="shared" si="6"/>
        <v>44331</v>
      </c>
      <c r="L13" s="124">
        <f t="shared" si="6"/>
        <v>44331</v>
      </c>
      <c r="M13" s="124">
        <f t="shared" si="6"/>
        <v>44331</v>
      </c>
      <c r="N13" s="194"/>
      <c r="O13" s="11"/>
      <c r="P13" s="60"/>
      <c r="R13" s="65"/>
    </row>
    <row r="14" spans="1:74" ht="13.5" customHeight="1" x14ac:dyDescent="0.25">
      <c r="A14" s="113" t="s">
        <v>75</v>
      </c>
      <c r="B14" s="125">
        <v>44515</v>
      </c>
      <c r="C14" s="125">
        <v>44515</v>
      </c>
      <c r="D14" s="125">
        <v>44515</v>
      </c>
      <c r="E14" s="125">
        <v>44515</v>
      </c>
      <c r="F14" s="125">
        <v>44515</v>
      </c>
      <c r="G14" s="125">
        <v>44515</v>
      </c>
      <c r="H14" s="125">
        <v>44515</v>
      </c>
      <c r="I14" s="125">
        <v>44515</v>
      </c>
      <c r="J14" s="125">
        <v>44515</v>
      </c>
      <c r="K14" s="125">
        <v>44515</v>
      </c>
      <c r="L14" s="125">
        <v>44515</v>
      </c>
      <c r="M14" s="125">
        <v>44515</v>
      </c>
      <c r="N14" s="196"/>
      <c r="O14" s="11"/>
      <c r="P14" s="60"/>
      <c r="R14" s="65"/>
    </row>
    <row r="15" spans="1:74" ht="13.5" customHeight="1" x14ac:dyDescent="0.25">
      <c r="A15" s="113" t="s">
        <v>33</v>
      </c>
      <c r="B15" s="14" t="s">
        <v>25</v>
      </c>
      <c r="C15" s="14" t="s">
        <v>25</v>
      </c>
      <c r="D15" s="14" t="s">
        <v>25</v>
      </c>
      <c r="E15" s="14" t="s">
        <v>25</v>
      </c>
      <c r="F15" s="14" t="s">
        <v>25</v>
      </c>
      <c r="G15" s="14" t="s">
        <v>25</v>
      </c>
      <c r="H15" s="14" t="s">
        <v>25</v>
      </c>
      <c r="I15" s="14" t="s">
        <v>25</v>
      </c>
      <c r="J15" s="14" t="s">
        <v>25</v>
      </c>
      <c r="K15" s="14" t="s">
        <v>25</v>
      </c>
      <c r="L15" s="14" t="s">
        <v>25</v>
      </c>
      <c r="M15" s="14" t="s">
        <v>25</v>
      </c>
      <c r="N15" s="194"/>
      <c r="O15" s="11"/>
      <c r="P15" s="60"/>
      <c r="R15" s="65"/>
    </row>
    <row r="16" spans="1:74" ht="13.5" customHeight="1" x14ac:dyDescent="0.25">
      <c r="A16" s="113" t="s">
        <v>34</v>
      </c>
      <c r="B16" s="126">
        <v>6</v>
      </c>
      <c r="C16" s="126">
        <v>6</v>
      </c>
      <c r="D16" s="126">
        <v>10</v>
      </c>
      <c r="E16" s="126">
        <v>10</v>
      </c>
      <c r="F16" s="126">
        <v>12</v>
      </c>
      <c r="G16" s="126">
        <v>12</v>
      </c>
      <c r="H16" s="126">
        <v>22</v>
      </c>
      <c r="I16" s="126">
        <v>22</v>
      </c>
      <c r="J16" s="126">
        <v>28</v>
      </c>
      <c r="K16" s="126">
        <v>28</v>
      </c>
      <c r="L16" s="126">
        <v>40</v>
      </c>
      <c r="M16" s="126">
        <v>40</v>
      </c>
      <c r="N16" s="197"/>
      <c r="O16" s="11"/>
      <c r="P16" s="60"/>
      <c r="R16" s="65"/>
    </row>
    <row r="17" spans="1:80" ht="13.5" customHeight="1" x14ac:dyDescent="0.25">
      <c r="A17" s="113" t="s">
        <v>35</v>
      </c>
      <c r="B17" s="124">
        <v>45792</v>
      </c>
      <c r="C17" s="124">
        <v>45792</v>
      </c>
      <c r="D17" s="124">
        <v>46157</v>
      </c>
      <c r="E17" s="124">
        <v>46157</v>
      </c>
      <c r="F17" s="124">
        <v>47983</v>
      </c>
      <c r="G17" s="124">
        <v>47983</v>
      </c>
      <c r="H17" s="124">
        <v>47253</v>
      </c>
      <c r="I17" s="124">
        <v>47253</v>
      </c>
      <c r="J17" s="124">
        <v>47618</v>
      </c>
      <c r="K17" s="124">
        <v>47618</v>
      </c>
      <c r="L17" s="124">
        <v>46888</v>
      </c>
      <c r="M17" s="129">
        <v>46888</v>
      </c>
      <c r="N17" s="194"/>
      <c r="O17" s="11"/>
      <c r="P17" s="60"/>
      <c r="R17" s="65"/>
    </row>
    <row r="18" spans="1:80" ht="13.5" customHeight="1" x14ac:dyDescent="0.25">
      <c r="A18" s="118" t="s">
        <v>129</v>
      </c>
      <c r="B18" s="160">
        <f>+HLOOKUP(B6,'Canje optimo AHBG'!$D$5:$O$27,23,FALSE)</f>
        <v>6200</v>
      </c>
      <c r="C18" s="160">
        <f>+HLOOKUP(C6,'Canje optimo AHBG'!$D$5:$O$27,23,FALSE)</f>
        <v>1100</v>
      </c>
      <c r="D18" s="160">
        <f>+HLOOKUP(D6,'Canje optimo AHBG'!$D$5:$O$27,23,FALSE)</f>
        <v>3400</v>
      </c>
      <c r="E18" s="160">
        <f>+HLOOKUP(E6,'Canje optimo AHBG'!$D$5:$O$27,23,FALSE)</f>
        <v>1700</v>
      </c>
      <c r="F18" s="160">
        <f>+HLOOKUP(F6,'Canje optimo AHBG'!$D$5:$O$27,23,FALSE)</f>
        <v>17199.999999999996</v>
      </c>
      <c r="G18" s="160">
        <f>+HLOOKUP(G6,'Canje optimo AHBG'!$D$5:$O$27,23,FALSE)</f>
        <v>2300</v>
      </c>
      <c r="H18" s="160">
        <f>+HLOOKUP(H6,'Canje optimo AHBG'!$D$5:$O$27,23,FALSE)</f>
        <v>5200</v>
      </c>
      <c r="I18" s="160">
        <f>+HLOOKUP(I6,'Canje optimo AHBG'!$D$5:$O$27,23,FALSE)</f>
        <v>5800</v>
      </c>
      <c r="J18" s="160">
        <f>+HLOOKUP(J6,'Canje optimo AHBG'!$D$5:$O$27,23,FALSE)</f>
        <v>0</v>
      </c>
      <c r="K18" s="160">
        <f>+HLOOKUP(K6,'Canje optimo AHBG'!$D$5:$O$27,23,FALSE)</f>
        <v>0</v>
      </c>
      <c r="L18" s="160">
        <f>+HLOOKUP(L6,'Canje optimo AHBG'!$D$5:$O$27,23,FALSE)</f>
        <v>13894.830909345499</v>
      </c>
      <c r="M18" s="160">
        <f>+HLOOKUP(M6,'Canje optimo AHBG'!$D$5:$O$27,23,FALSE)</f>
        <v>6886.7426799499008</v>
      </c>
      <c r="N18" s="313"/>
      <c r="O18" s="11"/>
      <c r="P18" s="60"/>
      <c r="R18" s="65"/>
    </row>
    <row r="19" spans="1:80" ht="13.5" customHeight="1" x14ac:dyDescent="0.25">
      <c r="A19" s="120" t="s">
        <v>80</v>
      </c>
      <c r="B19" s="161">
        <f>+Q27</f>
        <v>6332.6042437499982</v>
      </c>
      <c r="C19" s="161">
        <f>+V27</f>
        <v>1117.9714218749998</v>
      </c>
      <c r="D19" s="161">
        <f>+AA27</f>
        <v>3472.7184562499997</v>
      </c>
      <c r="E19" s="161">
        <f>+AF27</f>
        <v>1727.7740156249999</v>
      </c>
      <c r="F19" s="161">
        <f>+AK27</f>
        <v>17567.869837499995</v>
      </c>
      <c r="G19" s="161">
        <f>+AP27</f>
        <v>2320.1645537109375</v>
      </c>
      <c r="H19" s="161">
        <f>+AU27</f>
        <v>5311.2164624999987</v>
      </c>
      <c r="I19" s="161">
        <f>+AZ27</f>
        <v>5894.75840625</v>
      </c>
      <c r="J19" s="161">
        <f>+BE27</f>
        <v>0</v>
      </c>
      <c r="K19" s="161">
        <f>+BJ27</f>
        <v>0</v>
      </c>
      <c r="L19" s="161">
        <f>+BO27</f>
        <v>14192.010513340316</v>
      </c>
      <c r="M19" s="161">
        <f>+BT27</f>
        <v>6999.2559145371251</v>
      </c>
      <c r="N19" s="314"/>
      <c r="O19" s="11"/>
      <c r="P19" s="60"/>
      <c r="R19" s="65"/>
    </row>
    <row r="20" spans="1:80" s="5" customFormat="1" ht="21" customHeight="1" x14ac:dyDescent="0.25">
      <c r="A20" s="15" t="s">
        <v>36</v>
      </c>
      <c r="B20" s="162">
        <f>$U$81</f>
        <v>4235.5019707506644</v>
      </c>
      <c r="C20" s="162">
        <f>$Z$81</f>
        <v>701.90778943072416</v>
      </c>
      <c r="D20" s="162">
        <f>$AE$81</f>
        <v>2168.9870297489897</v>
      </c>
      <c r="E20" s="162">
        <f>$AJ$81</f>
        <v>991.79554601942743</v>
      </c>
      <c r="F20" s="162">
        <f>$AO$81</f>
        <v>10211.092552643182</v>
      </c>
      <c r="G20" s="162">
        <f>$AT$81</f>
        <v>1202.419213504721</v>
      </c>
      <c r="H20" s="162">
        <f>$AY$81</f>
        <v>3306.6551536156462</v>
      </c>
      <c r="I20" s="162">
        <f>$BD$81</f>
        <v>3395.2674452820143</v>
      </c>
      <c r="J20" s="162">
        <f>$BI$81</f>
        <v>0</v>
      </c>
      <c r="K20" s="162">
        <f>$BN$81</f>
        <v>0</v>
      </c>
      <c r="L20" s="162">
        <f>$BS$81</f>
        <v>8226.0608491459643</v>
      </c>
      <c r="M20" s="162">
        <f>$BX$81</f>
        <v>3526.4497455208079</v>
      </c>
      <c r="N20" s="315"/>
      <c r="O20" s="1"/>
      <c r="BZ20" s="1"/>
      <c r="CA20" s="1"/>
      <c r="CB20" s="1"/>
    </row>
    <row r="21" spans="1:80" x14ac:dyDescent="0.25">
      <c r="A21" s="5"/>
      <c r="P21" s="60"/>
      <c r="R21" s="65"/>
    </row>
    <row r="22" spans="1:80" ht="11.25" customHeight="1" x14ac:dyDescent="0.25">
      <c r="A22" s="66"/>
      <c r="B22" s="66"/>
      <c r="C22" s="67"/>
      <c r="D22" s="66"/>
      <c r="E22" s="67"/>
      <c r="F22" s="67"/>
      <c r="G22" s="67"/>
      <c r="H22" s="67"/>
      <c r="I22" s="67"/>
      <c r="J22" s="67"/>
      <c r="K22" s="67"/>
      <c r="L22" s="67"/>
      <c r="M22" s="67"/>
      <c r="N22" s="201"/>
      <c r="P22" s="60"/>
      <c r="Q22" s="374" t="s">
        <v>81</v>
      </c>
      <c r="R22" s="374"/>
      <c r="S22" s="374"/>
      <c r="T22" s="374"/>
      <c r="U22" s="375"/>
      <c r="V22" s="376" t="s">
        <v>82</v>
      </c>
      <c r="W22" s="374"/>
      <c r="X22" s="374"/>
      <c r="Y22" s="374"/>
      <c r="Z22" s="375"/>
      <c r="AA22" s="371" t="s">
        <v>83</v>
      </c>
      <c r="AB22" s="372"/>
      <c r="AC22" s="372"/>
      <c r="AD22" s="372"/>
      <c r="AE22" s="373"/>
      <c r="AF22" s="371" t="s">
        <v>84</v>
      </c>
      <c r="AG22" s="372"/>
      <c r="AH22" s="372"/>
      <c r="AI22" s="372"/>
      <c r="AJ22" s="373"/>
      <c r="AK22" s="377" t="s">
        <v>85</v>
      </c>
      <c r="AL22" s="378"/>
      <c r="AM22" s="378"/>
      <c r="AN22" s="378"/>
      <c r="AO22" s="379"/>
      <c r="AP22" s="371" t="s">
        <v>86</v>
      </c>
      <c r="AQ22" s="372"/>
      <c r="AR22" s="372"/>
      <c r="AS22" s="372"/>
      <c r="AT22" s="373"/>
      <c r="AU22" s="371" t="s">
        <v>87</v>
      </c>
      <c r="AV22" s="372"/>
      <c r="AW22" s="372"/>
      <c r="AX22" s="372"/>
      <c r="AY22" s="373"/>
      <c r="AZ22" s="371" t="s">
        <v>88</v>
      </c>
      <c r="BA22" s="372"/>
      <c r="BB22" s="372"/>
      <c r="BC22" s="372"/>
      <c r="BD22" s="373"/>
      <c r="BE22" s="371" t="s">
        <v>89</v>
      </c>
      <c r="BF22" s="372"/>
      <c r="BG22" s="372"/>
      <c r="BH22" s="372"/>
      <c r="BI22" s="373"/>
      <c r="BJ22" s="371" t="s">
        <v>90</v>
      </c>
      <c r="BK22" s="372"/>
      <c r="BL22" s="372"/>
      <c r="BM22" s="372"/>
      <c r="BN22" s="373"/>
      <c r="BO22" s="371" t="s">
        <v>91</v>
      </c>
      <c r="BP22" s="372"/>
      <c r="BQ22" s="372"/>
      <c r="BR22" s="372"/>
      <c r="BS22" s="373"/>
      <c r="BT22" s="371" t="s">
        <v>92</v>
      </c>
      <c r="BU22" s="372"/>
      <c r="BV22" s="372"/>
      <c r="BW22" s="372"/>
      <c r="BX22" s="373"/>
      <c r="BY22" s="5"/>
    </row>
    <row r="23" spans="1:80" s="13" customFormat="1" ht="22.5" x14ac:dyDescent="0.25">
      <c r="A23" s="227" t="s">
        <v>37</v>
      </c>
      <c r="B23" s="380" t="s">
        <v>38</v>
      </c>
      <c r="C23" s="381"/>
      <c r="D23" s="381"/>
      <c r="E23" s="381"/>
      <c r="F23" s="381"/>
      <c r="G23" s="381"/>
      <c r="H23" s="381"/>
      <c r="I23" s="381"/>
      <c r="J23" s="381"/>
      <c r="K23" s="381"/>
      <c r="L23" s="381"/>
      <c r="M23" s="382"/>
      <c r="N23" s="316"/>
      <c r="O23" s="229" t="s">
        <v>68</v>
      </c>
      <c r="P23" s="229" t="s">
        <v>39</v>
      </c>
      <c r="Q23" s="229" t="s">
        <v>93</v>
      </c>
      <c r="R23" s="230" t="s">
        <v>40</v>
      </c>
      <c r="S23" s="230" t="s">
        <v>41</v>
      </c>
      <c r="T23" s="230" t="s">
        <v>42</v>
      </c>
      <c r="U23" s="231" t="s">
        <v>43</v>
      </c>
      <c r="V23" s="229" t="s">
        <v>93</v>
      </c>
      <c r="W23" s="230" t="s">
        <v>40</v>
      </c>
      <c r="X23" s="230" t="s">
        <v>41</v>
      </c>
      <c r="Y23" s="230" t="s">
        <v>42</v>
      </c>
      <c r="Z23" s="231" t="s">
        <v>43</v>
      </c>
      <c r="AA23" s="229" t="s">
        <v>93</v>
      </c>
      <c r="AB23" s="230" t="s">
        <v>40</v>
      </c>
      <c r="AC23" s="230" t="s">
        <v>41</v>
      </c>
      <c r="AD23" s="230" t="s">
        <v>42</v>
      </c>
      <c r="AE23" s="231" t="s">
        <v>43</v>
      </c>
      <c r="AF23" s="229" t="s">
        <v>93</v>
      </c>
      <c r="AG23" s="230" t="s">
        <v>40</v>
      </c>
      <c r="AH23" s="230" t="s">
        <v>41</v>
      </c>
      <c r="AI23" s="230" t="s">
        <v>42</v>
      </c>
      <c r="AJ23" s="231" t="s">
        <v>43</v>
      </c>
      <c r="AK23" s="229" t="s">
        <v>93</v>
      </c>
      <c r="AL23" s="230" t="s">
        <v>40</v>
      </c>
      <c r="AM23" s="230" t="s">
        <v>41</v>
      </c>
      <c r="AN23" s="230" t="s">
        <v>42</v>
      </c>
      <c r="AO23" s="231" t="s">
        <v>43</v>
      </c>
      <c r="AP23" s="229" t="s">
        <v>93</v>
      </c>
      <c r="AQ23" s="230" t="s">
        <v>40</v>
      </c>
      <c r="AR23" s="230" t="s">
        <v>41</v>
      </c>
      <c r="AS23" s="230" t="s">
        <v>42</v>
      </c>
      <c r="AT23" s="231" t="s">
        <v>43</v>
      </c>
      <c r="AU23" s="229" t="s">
        <v>93</v>
      </c>
      <c r="AV23" s="230" t="s">
        <v>40</v>
      </c>
      <c r="AW23" s="230" t="s">
        <v>41</v>
      </c>
      <c r="AX23" s="230" t="s">
        <v>42</v>
      </c>
      <c r="AY23" s="231" t="s">
        <v>43</v>
      </c>
      <c r="AZ23" s="229" t="s">
        <v>93</v>
      </c>
      <c r="BA23" s="230" t="s">
        <v>40</v>
      </c>
      <c r="BB23" s="230" t="s">
        <v>41</v>
      </c>
      <c r="BC23" s="230" t="s">
        <v>42</v>
      </c>
      <c r="BD23" s="231" t="s">
        <v>43</v>
      </c>
      <c r="BE23" s="229" t="s">
        <v>93</v>
      </c>
      <c r="BF23" s="230" t="s">
        <v>40</v>
      </c>
      <c r="BG23" s="230" t="s">
        <v>41</v>
      </c>
      <c r="BH23" s="230" t="s">
        <v>42</v>
      </c>
      <c r="BI23" s="231" t="s">
        <v>43</v>
      </c>
      <c r="BJ23" s="229" t="s">
        <v>93</v>
      </c>
      <c r="BK23" s="230" t="s">
        <v>40</v>
      </c>
      <c r="BL23" s="230" t="s">
        <v>41</v>
      </c>
      <c r="BM23" s="230" t="s">
        <v>42</v>
      </c>
      <c r="BN23" s="231" t="s">
        <v>43</v>
      </c>
      <c r="BO23" s="229" t="s">
        <v>93</v>
      </c>
      <c r="BP23" s="230" t="s">
        <v>40</v>
      </c>
      <c r="BQ23" s="230" t="s">
        <v>41</v>
      </c>
      <c r="BR23" s="230" t="s">
        <v>42</v>
      </c>
      <c r="BS23" s="231" t="s">
        <v>43</v>
      </c>
      <c r="BT23" s="229" t="s">
        <v>93</v>
      </c>
      <c r="BU23" s="230" t="s">
        <v>40</v>
      </c>
      <c r="BV23" s="230" t="s">
        <v>41</v>
      </c>
      <c r="BW23" s="230" t="s">
        <v>42</v>
      </c>
      <c r="BX23" s="231" t="s">
        <v>43</v>
      </c>
      <c r="BY23" s="12"/>
      <c r="BZ23" s="306" t="s">
        <v>66</v>
      </c>
      <c r="CA23" s="307" t="s">
        <v>41</v>
      </c>
      <c r="CB23" s="308" t="s">
        <v>20</v>
      </c>
    </row>
    <row r="24" spans="1:80" s="12" customFormat="1" x14ac:dyDescent="0.25">
      <c r="A24" s="261">
        <f>+D7</f>
        <v>43966</v>
      </c>
      <c r="B24" s="294">
        <v>0</v>
      </c>
      <c r="C24" s="295">
        <v>0</v>
      </c>
      <c r="D24" s="295">
        <v>0</v>
      </c>
      <c r="E24" s="295">
        <v>0</v>
      </c>
      <c r="F24" s="295">
        <v>0</v>
      </c>
      <c r="G24" s="295">
        <v>0</v>
      </c>
      <c r="H24" s="295">
        <v>0</v>
      </c>
      <c r="I24" s="295">
        <v>0</v>
      </c>
      <c r="J24" s="295">
        <v>0</v>
      </c>
      <c r="K24" s="295">
        <v>0</v>
      </c>
      <c r="L24" s="295">
        <v>0</v>
      </c>
      <c r="M24" s="299">
        <v>0</v>
      </c>
      <c r="N24" s="317"/>
      <c r="O24" s="232">
        <f>+YEAR(P24)</f>
        <v>2020</v>
      </c>
      <c r="P24" s="259">
        <f>+D7</f>
        <v>43966</v>
      </c>
      <c r="Q24" s="237">
        <f>+B18</f>
        <v>6200</v>
      </c>
      <c r="R24" s="237">
        <f>+IF($P24&gt;B$8,"FIN",(Q24-SUM($S23:S$24))*VLOOKUP($P24,$A:$O,2,0)/VLOOKUP(B$15,$P$1:$R$4,2,0))</f>
        <v>0</v>
      </c>
      <c r="S24" s="237">
        <f t="shared" ref="S24:S39" si="7">+IF($P24&gt;B$8,"FIN",IF($P24&lt;=B$8,IFERROR(IF($P24&lt;B$17,0,$B$19/B$16),0),0))</f>
        <v>0</v>
      </c>
      <c r="T24" s="237">
        <f>+SUM(R24:S24)</f>
        <v>0</v>
      </c>
      <c r="U24" s="236">
        <f t="shared" ref="U24:U39" si="8">T24/(1+$B$5)^(YEARFRAC($P$24,$P24))</f>
        <v>0</v>
      </c>
      <c r="V24" s="237">
        <f>+C18</f>
        <v>1100</v>
      </c>
      <c r="W24" s="237">
        <f>+IF($P24&gt;C$8,"FIN",(V24-SUM($X23:X$24))*VLOOKUP($P24,$A:$O,3,0)/VLOOKUP(C$15,$P$1:$R$4,2,0))</f>
        <v>0</v>
      </c>
      <c r="X24" s="237">
        <f>+IF($P24&gt;C$8,"FIN",IF($P24&lt;=C$8,IFERROR(IF($P24&lt;C$17,0,C$19/C$16),0),0))</f>
        <v>0</v>
      </c>
      <c r="Y24" s="237">
        <f t="shared" ref="Y24:Y39" si="9">+SUM(W24:X24)</f>
        <v>0</v>
      </c>
      <c r="Z24" s="236">
        <f t="shared" ref="Z24:Z39" si="10">Y24/(1+$B$5)^(YEARFRAC($P$24,$P24))</f>
        <v>0</v>
      </c>
      <c r="AA24" s="237">
        <f>+D18</f>
        <v>3400</v>
      </c>
      <c r="AB24" s="237">
        <f>+IF($P24&gt;D$8,"FIN",(AA24-SUM($AC23:AC$24))*VLOOKUP($P24,$A:$O,4,0)/VLOOKUP(D$15,$P$1:$R$4,2,0))</f>
        <v>0</v>
      </c>
      <c r="AC24" s="237">
        <f t="shared" ref="AC24:AC45" si="11">+IF($P24&gt;D$8,"FIN",IF($P24&lt;=D$8,IFERROR(IF($P24&lt;D$17,0,D$19/D$16),0),0))</f>
        <v>0</v>
      </c>
      <c r="AD24" s="237">
        <f t="shared" ref="AD24:AD25" si="12">+SUM(AB24:AC24)</f>
        <v>0</v>
      </c>
      <c r="AE24" s="236">
        <f t="shared" ref="AE24:AE45" si="13">AD24/(1+$B$5)^(YEARFRAC($P$24,$P24))</f>
        <v>0</v>
      </c>
      <c r="AF24" s="237">
        <f>+E18</f>
        <v>1700</v>
      </c>
      <c r="AG24" s="237">
        <f>+IF($P24&gt;E$8,"FIN",(AF24-SUM($AH23:AH$24))*VLOOKUP($P24,$A:$O,5,0)/VLOOKUP(E$15,$P$1:$R$4,2,0))</f>
        <v>0</v>
      </c>
      <c r="AH24" s="237">
        <f t="shared" ref="AH24:AH45" si="14">+IF($P24&gt;E$8,"FIN",IF($P24&lt;=E$8,IFERROR(IF($P24&lt;E$17,0,E$19/E$16),0),0))</f>
        <v>0</v>
      </c>
      <c r="AI24" s="237">
        <f t="shared" ref="AI24:AI45" si="15">+SUM(AG24:AH24)</f>
        <v>0</v>
      </c>
      <c r="AJ24" s="236">
        <f t="shared" ref="AJ24:AJ45" si="16">AI24/(1+$B$5)^(YEARFRAC($P$24,$P24))</f>
        <v>0</v>
      </c>
      <c r="AK24" s="237">
        <f>+F18</f>
        <v>17199.999999999996</v>
      </c>
      <c r="AL24" s="237">
        <f>+IF($P24&gt;F$8,"FIN",(AK24-SUM($AM23:AM$24))*VLOOKUP($P24,$A:$O,6,0)/VLOOKUP(F$15,$P$1:$R$4,2,0))</f>
        <v>0</v>
      </c>
      <c r="AM24" s="237">
        <f t="shared" ref="AM24:AM57" si="17">+IF($P24&gt;F$8,"FIN",IF($P24&lt;=F$8,IFERROR(IF($P24&lt;F$17,0,F$19/F$16),0),0))</f>
        <v>0</v>
      </c>
      <c r="AN24" s="237">
        <f t="shared" ref="AN24:AN57" si="18">+SUM(AL24:AM24)</f>
        <v>0</v>
      </c>
      <c r="AO24" s="236">
        <f t="shared" ref="AO24:AO57" si="19">AN24/(1+$B$5)^(YEARFRAC($P$24,$P24))</f>
        <v>0</v>
      </c>
      <c r="AP24" s="237">
        <f>+G18</f>
        <v>2300</v>
      </c>
      <c r="AQ24" s="237">
        <f>+IF($P24&gt;G$8,"FIN",(AP24-SUM(AR23:AR$24))*VLOOKUP($P24,$A:$O,7,0)/VLOOKUP(G$15,$P$1:$R$4,2,0))</f>
        <v>0</v>
      </c>
      <c r="AR24" s="237">
        <f t="shared" ref="AR24:AR57" si="20">+IF($P24&gt;G$8,"FIN",IF($P24&lt;=G$8,IFERROR(IF($P24&lt;G$17,0,G$19/G$16),0),0))</f>
        <v>0</v>
      </c>
      <c r="AS24" s="237">
        <f>+SUM(AQ24:AR24)</f>
        <v>0</v>
      </c>
      <c r="AT24" s="236">
        <f t="shared" ref="AT24:AT57" si="21">AS24/(1+$B$5)^(YEARFRAC($P$24,$P24))</f>
        <v>0</v>
      </c>
      <c r="AU24" s="237">
        <f>+H18</f>
        <v>5200</v>
      </c>
      <c r="AV24" s="237">
        <f>+IF($P24&gt;H$8,"FIN",(AU24-SUM(AW23:AW$24))*VLOOKUP($P24,$A:$O,8,0)/VLOOKUP(H$15,$P$1:$R$4,2,0))</f>
        <v>0</v>
      </c>
      <c r="AW24" s="237">
        <f t="shared" ref="AW24:AW63" si="22">+IF($P24&gt;H$8,"FIN",IF($P24&lt;=H$8,IFERROR(IF($P24&lt;H$17,0,H$19/H$16),0),0))</f>
        <v>0</v>
      </c>
      <c r="AX24" s="237">
        <f t="shared" ref="AX24:AX63" si="23">+SUM(AV24:AW24)</f>
        <v>0</v>
      </c>
      <c r="AY24" s="236">
        <f t="shared" ref="AY24:AY63" si="24">AX24/(1+$B$5)^(YEARFRAC($P$24,$P24))</f>
        <v>0</v>
      </c>
      <c r="AZ24" s="237">
        <f>+I18</f>
        <v>5800</v>
      </c>
      <c r="BA24" s="237">
        <f>+IF($P24&gt;I$8,"FIN",(AZ24-SUM(BB23:BB$24))*VLOOKUP($P24,$A:$O,9,0)/VLOOKUP(I$15,$P$1:$R$4,2,0))</f>
        <v>0</v>
      </c>
      <c r="BB24" s="237">
        <f t="shared" ref="BB24:BB63" si="25">+IF($P24&gt;I$8,"FIN",IF($P24&lt;=I$8,IFERROR(IF($P24&lt;I$17,0,I$19/I$16),0),0))</f>
        <v>0</v>
      </c>
      <c r="BC24" s="237">
        <f>+SUM(BA24:BB24)</f>
        <v>0</v>
      </c>
      <c r="BD24" s="236">
        <f t="shared" ref="BD24:BD63" si="26">BC24/(1+$B$5)^(YEARFRAC($P$24,$P24))</f>
        <v>0</v>
      </c>
      <c r="BE24" s="237">
        <f>+J18</f>
        <v>0</v>
      </c>
      <c r="BF24" s="237">
        <f>+IF($P24&gt;J$8,"FIN",(BE24-SUM(BG23:BG$24))*VLOOKUP($P24,$A:$O,10,0)/VLOOKUP(J$15,$P$1:$R$4,2,0))</f>
        <v>0</v>
      </c>
      <c r="BG24" s="237">
        <f t="shared" ref="BG24:BG71" si="27">+IF($P24&gt;J$8,"FIN",IF($P24&lt;=J$8,IFERROR(IF($P24&lt;J$17,0,J$19/J$16),0),0))</f>
        <v>0</v>
      </c>
      <c r="BH24" s="237">
        <f t="shared" ref="BH24:BH71" si="28">+SUM(BF24:BG24)</f>
        <v>0</v>
      </c>
      <c r="BI24" s="236">
        <f t="shared" ref="BI24:BI71" si="29">BH24/(1+$B$5)^(YEARFRAC($P$24,$P24))</f>
        <v>0</v>
      </c>
      <c r="BJ24" s="237">
        <f>+K18</f>
        <v>0</v>
      </c>
      <c r="BK24" s="237">
        <f>+IF($P24&gt;K$8,"FIN",(BJ24-SUM(BL23:BL$24))*VLOOKUP($P24,$A:$O,11,0)/VLOOKUP(K$15,$P$1:$R$4,2,0))</f>
        <v>0</v>
      </c>
      <c r="BL24" s="237">
        <f t="shared" ref="BL24:BL71" si="30">+IF($P24&gt;K$8,"FIN",IF($P24&lt;=K$8,IFERROR(IF($P24&lt;K$17,0,K$19/K$16),0),0))</f>
        <v>0</v>
      </c>
      <c r="BM24" s="237">
        <f>+SUM(BK24:BL24)</f>
        <v>0</v>
      </c>
      <c r="BN24" s="236">
        <f t="shared" ref="BN24:BN71" si="31">BM24/(1+$B$5)^(YEARFRAC($P$24,$P24))</f>
        <v>0</v>
      </c>
      <c r="BO24" s="237">
        <f>+L18</f>
        <v>13894.830909345499</v>
      </c>
      <c r="BP24" s="237">
        <f>+IF($P24&gt;L$8,"FIN",(BO24-SUM(BQ23:BQ$24))*VLOOKUP($P24,$A:$O,12,0)/VLOOKUP(L$15,$P$1:$R$4,2,0))</f>
        <v>0</v>
      </c>
      <c r="BQ24" s="237">
        <f t="shared" ref="BQ24:BQ79" si="32">+IF($P24&gt;L$8,"FIN",IF($P24&lt;=L$8,IFERROR(IF($P24&lt;L$17,0,L$19/L$16),0),0))</f>
        <v>0</v>
      </c>
      <c r="BR24" s="237">
        <f t="shared" ref="BR24" si="33">+SUM(BP24:BQ24)</f>
        <v>0</v>
      </c>
      <c r="BS24" s="236">
        <f t="shared" ref="BS24:BS79" si="34">BR24/(1+$B$5)^(YEARFRAC($P$24,$P24))</f>
        <v>0</v>
      </c>
      <c r="BT24" s="237">
        <f>+M18</f>
        <v>6886.7426799499008</v>
      </c>
      <c r="BU24" s="237">
        <f>+IF($P24&gt;M$8,"FIN",(BT24-SUM(BV23:BV$24))*VLOOKUP($P24,$A:$O,13,0)/VLOOKUP(M$15,$P$1:$R$4,2,0))</f>
        <v>0</v>
      </c>
      <c r="BV24" s="237">
        <f t="shared" ref="BV24:BV79" si="35">+IF($P24&gt;M$8,"FIN",IF($P24&lt;=M$8,IFERROR(IF($P24&lt;M$17,0,M$19/M$16),0),0))</f>
        <v>0</v>
      </c>
      <c r="BW24" s="237">
        <f>+SUM(BU24:BV24)</f>
        <v>0</v>
      </c>
      <c r="BX24" s="236">
        <f t="shared" ref="BX24:BX79" si="36">BW24/(1+$B$5)^(YEARFRAC($P$24,$P24))</f>
        <v>0</v>
      </c>
      <c r="BZ24" s="309">
        <f t="shared" ref="BZ24:BZ55" si="37">+SUM(R24,AB24,AL24,AV24,BF24,BP24)+SUM(W24,AG24,AQ24,BA24,BK24,BU24)/$U$2</f>
        <v>0</v>
      </c>
      <c r="CA24" s="310">
        <f t="shared" ref="CA24:CA55" si="38">+SUM(S24,AC24,AM24,AW24,BG24,BQ24)+SUM(X24,AH24,AR24,BB24,BL24,BV24)/$U$2</f>
        <v>0</v>
      </c>
      <c r="CB24" s="311">
        <f>+BZ24+CA24</f>
        <v>0</v>
      </c>
    </row>
    <row r="25" spans="1:80" s="12" customFormat="1" x14ac:dyDescent="0.25">
      <c r="A25" s="261">
        <f t="shared" ref="A25:A56" si="39">DATE(YEAR(A24),MONTH(A24)+VLOOKUP($D$15,$P$1:$R$4,3,0),DAY(A24))</f>
        <v>44150</v>
      </c>
      <c r="B25" s="294">
        <v>0</v>
      </c>
      <c r="C25" s="295">
        <v>0</v>
      </c>
      <c r="D25" s="295">
        <v>0</v>
      </c>
      <c r="E25" s="295">
        <v>0</v>
      </c>
      <c r="F25" s="295">
        <v>0</v>
      </c>
      <c r="G25" s="295">
        <v>0</v>
      </c>
      <c r="H25" s="295">
        <v>0</v>
      </c>
      <c r="I25" s="295">
        <v>0</v>
      </c>
      <c r="J25" s="295">
        <v>0</v>
      </c>
      <c r="K25" s="295">
        <v>0</v>
      </c>
      <c r="L25" s="295">
        <v>0</v>
      </c>
      <c r="M25" s="296">
        <v>0</v>
      </c>
      <c r="N25" s="317"/>
      <c r="O25" s="238">
        <f t="shared" ref="O25:O79" si="40">+YEAR(P25)</f>
        <v>2020</v>
      </c>
      <c r="P25" s="261">
        <f t="shared" ref="P25:P56" si="41">+DATE(YEAR(P24),MONTH(P24)+VLOOKUP(D$15,$P$1:$R$4,3,0),DAY(P24))</f>
        <v>44150</v>
      </c>
      <c r="Q25" s="237">
        <f t="shared" ref="Q25:Q35" si="42">+Q24*IF($P25&gt;R$6,1,(1+S9/VLOOKUP(B$15,$P$1:$Q$4,2,0))^(VLOOKUP(B$15,$P$1:$Q$4,2,0)*R9))</f>
        <v>6269.75</v>
      </c>
      <c r="R25" s="237">
        <f>+IF($P25&gt;B$8,"FIN",(Q25-SUM($S$24:S24))*VLOOKUP($P25,$A:$O,2,0)/VLOOKUP(B$15,$P$1:$R$4,2,0))</f>
        <v>0</v>
      </c>
      <c r="S25" s="237">
        <f t="shared" si="7"/>
        <v>0</v>
      </c>
      <c r="T25" s="237">
        <f t="shared" ref="T25:T39" si="43">+SUM(R25:S25)</f>
        <v>0</v>
      </c>
      <c r="U25" s="236">
        <f t="shared" si="8"/>
        <v>0</v>
      </c>
      <c r="V25" s="237">
        <f t="shared" ref="V25:V35" si="44">+V24*IF($P25&gt;W$6,1,(1+X9/VLOOKUP(C$15,$P$1:$Q$4,2,0))^(VLOOKUP(C$15,$P$1:$Q$4,2,0)*W9))</f>
        <v>1106.875</v>
      </c>
      <c r="W25" s="237">
        <f>+IF($P25&gt;C$8,"FIN",(V25-SUM($X$24:X24))*VLOOKUP($P25,$A:$O,3,0)/VLOOKUP(C$15,$P$1:$R$4,2,0))</f>
        <v>0</v>
      </c>
      <c r="X25" s="237">
        <f t="shared" ref="X25:X39" si="45">+IF($P25&gt;C$8,"FIN",IF($P25&lt;=C$8,IFERROR(IF($P25&lt;C$17,0,C$19/C$16),0),0))</f>
        <v>0</v>
      </c>
      <c r="Y25" s="237">
        <f t="shared" si="9"/>
        <v>0</v>
      </c>
      <c r="Z25" s="236">
        <f t="shared" si="10"/>
        <v>0</v>
      </c>
      <c r="AA25" s="237">
        <f t="shared" ref="AA25:AA35" si="46">+AA24*IF($P25&gt;AB$6,1,(1+AC9/VLOOKUP(D$15,$P$1:$Q$4,2,0))^(VLOOKUP(D$15,$P$1:$Q$4,2,0)*AB9))</f>
        <v>3438.25</v>
      </c>
      <c r="AB25" s="237">
        <f>+IF($P25&gt;D$8,"FIN",(AA25-SUM($AC$24:AC24))*VLOOKUP($P25,$A:$O,4,0)/VLOOKUP(D$15,$P$1:$R$4,2,0))</f>
        <v>0</v>
      </c>
      <c r="AC25" s="237">
        <f t="shared" si="11"/>
        <v>0</v>
      </c>
      <c r="AD25" s="237">
        <f t="shared" si="12"/>
        <v>0</v>
      </c>
      <c r="AE25" s="236">
        <f t="shared" si="13"/>
        <v>0</v>
      </c>
      <c r="AF25" s="237">
        <f t="shared" ref="AF25:AF35" si="47">+AF24*IF($P25&gt;AG$6,1,(1+AH9/VLOOKUP(E$15,$P$1:$Q$4,2,0))^(VLOOKUP(E$15,$P$1:$Q$4,2,0)*AG9))</f>
        <v>1710.6250000000002</v>
      </c>
      <c r="AG25" s="237">
        <f>+IF($P25&gt;E$8,"FIN",(AF25-SUM($AH$24:AH24))*VLOOKUP($P25,$A:$O,5,0)/VLOOKUP(E$15,$P$1:$R$4,2,0))</f>
        <v>0</v>
      </c>
      <c r="AH25" s="237">
        <f t="shared" si="14"/>
        <v>0</v>
      </c>
      <c r="AI25" s="237">
        <f t="shared" si="15"/>
        <v>0</v>
      </c>
      <c r="AJ25" s="236">
        <f t="shared" si="16"/>
        <v>0</v>
      </c>
      <c r="AK25" s="237">
        <f t="shared" ref="AK25:AK35" si="48">+AK24*IF($P25&gt;AL$6,1,(1+AM9/VLOOKUP(F$15,$P$1:$Q$4,2,0))^(VLOOKUP(F$15,$P$1:$Q$4,2,0)*AL9))</f>
        <v>17393.499999999996</v>
      </c>
      <c r="AL25" s="237">
        <f>+IF($P25&gt;F$8,"FIN",(AK25-SUM($AM$24:AM24))*VLOOKUP($P25,$A:$O,6,0)/VLOOKUP(F$15,$P$1:$R$4,2,0))</f>
        <v>0</v>
      </c>
      <c r="AM25" s="237">
        <f t="shared" si="17"/>
        <v>0</v>
      </c>
      <c r="AN25" s="237">
        <f t="shared" si="18"/>
        <v>0</v>
      </c>
      <c r="AO25" s="236">
        <f t="shared" si="19"/>
        <v>0</v>
      </c>
      <c r="AP25" s="237">
        <f t="shared" ref="AP25:AP35" si="49">+AP24*IF($P25&gt;AQ$6,1,(1+AR9/VLOOKUP(G$15,$P$1:$Q$4,2,0))^(VLOOKUP(G$15,$P$1:$Q$4,2,0)*AQ9))</f>
        <v>2314.375</v>
      </c>
      <c r="AQ25" s="237">
        <f>+IF($P25&gt;G$8,"FIN",(AP25-SUM(AR$24:AR24))*VLOOKUP($P25,$A:$O,7,0)/VLOOKUP(G$15,$P$1:$R$4,2,0))</f>
        <v>0</v>
      </c>
      <c r="AR25" s="237">
        <f t="shared" si="20"/>
        <v>0</v>
      </c>
      <c r="AS25" s="237">
        <f t="shared" ref="AS25:AS57" si="50">+SUM(AQ25:AR25)</f>
        <v>0</v>
      </c>
      <c r="AT25" s="236">
        <f t="shared" si="21"/>
        <v>0</v>
      </c>
      <c r="AU25" s="237">
        <f t="shared" ref="AU25:AU35" si="51">+AU24*IF($P25&gt;AV$6,1,(1+AW9/VLOOKUP(H$15,$P$1:$Q$4,2,0))^(VLOOKUP(H$15,$P$1:$Q$4,2,0)*AV9))</f>
        <v>5258.5</v>
      </c>
      <c r="AV25" s="237">
        <f>+IF($P25&gt;H$8,"FIN",(AU25-SUM(AW$24:AW24))*VLOOKUP($P25,$A:$O,8,0)/VLOOKUP(H$15,$P$1:$R$4,2,0))</f>
        <v>0</v>
      </c>
      <c r="AW25" s="237">
        <f t="shared" si="22"/>
        <v>0</v>
      </c>
      <c r="AX25" s="237">
        <f t="shared" si="23"/>
        <v>0</v>
      </c>
      <c r="AY25" s="236">
        <f t="shared" si="24"/>
        <v>0</v>
      </c>
      <c r="AZ25" s="237">
        <f t="shared" ref="AZ25:AZ35" si="52">+AZ24*IF($P25&gt;BA$6,1,(1+BB9/VLOOKUP(I$15,$P$1:$Q$4,2,0))^(VLOOKUP(I$15,$P$1:$Q$4,2,0)*BA9))</f>
        <v>5836.2500000000009</v>
      </c>
      <c r="BA25" s="237">
        <f>+IF($P25&gt;I$8,"FIN",(AZ25-SUM(BB$24:BB24))*VLOOKUP($P25,$A:$O,9,0)/VLOOKUP(I$15,$P$1:$R$4,2,0))</f>
        <v>0</v>
      </c>
      <c r="BB25" s="237">
        <f t="shared" si="25"/>
        <v>0</v>
      </c>
      <c r="BC25" s="237">
        <f t="shared" ref="BC25:BC63" si="53">+SUM(BA25:BB25)</f>
        <v>0</v>
      </c>
      <c r="BD25" s="236">
        <f t="shared" si="26"/>
        <v>0</v>
      </c>
      <c r="BE25" s="237">
        <f t="shared" ref="BE25:BE35" si="54">+BE24*IF($P25&gt;BF$6,1,(1+BG9/VLOOKUP(J$15,$P$1:$Q$4,2,0))^(VLOOKUP(J$15,$P$1:$Q$4,2,0)*BF9))</f>
        <v>0</v>
      </c>
      <c r="BF25" s="237">
        <f>+IF($P25&gt;J$8,"FIN",(BE25-SUM(BG$24:BG24))*VLOOKUP($P25,$A:$O,10,0)/VLOOKUP(J$15,$P$1:$R$4,2,0))</f>
        <v>0</v>
      </c>
      <c r="BG25" s="237">
        <f t="shared" si="27"/>
        <v>0</v>
      </c>
      <c r="BH25" s="237">
        <f t="shared" si="28"/>
        <v>0</v>
      </c>
      <c r="BI25" s="236">
        <f t="shared" si="29"/>
        <v>0</v>
      </c>
      <c r="BJ25" s="237">
        <f t="shared" ref="BJ25:BJ35" si="55">+BJ24*IF($P25&gt;BK$6,1,(1+BL9/VLOOKUP(K$15,$P$1:$Q$4,2,0))^(VLOOKUP(K$15,$P$1:$Q$4,2,0)*BK9))</f>
        <v>0</v>
      </c>
      <c r="BK25" s="237">
        <f>+IF($P25&gt;K$8,"FIN",(BJ25-SUM(BL$24:BL24))*VLOOKUP($P25,$A:$O,11,0)/VLOOKUP(K$15,$P$1:$R$4,2,0))</f>
        <v>0</v>
      </c>
      <c r="BL25" s="237">
        <f t="shared" si="30"/>
        <v>0</v>
      </c>
      <c r="BM25" s="237">
        <f t="shared" ref="BM25:BM71" si="56">+SUM(BK25:BL25)</f>
        <v>0</v>
      </c>
      <c r="BN25" s="236">
        <f t="shared" si="31"/>
        <v>0</v>
      </c>
      <c r="BO25" s="237">
        <f t="shared" ref="BO25:BO35" si="57">+BO24*IF($P25&gt;BP$6,1,(1+BQ9/VLOOKUP(L$15,$P$1:$Q$4,2,0))^(VLOOKUP(L$15,$P$1:$Q$4,2,0)*BP9))</f>
        <v>14051.147757075636</v>
      </c>
      <c r="BP25" s="237">
        <f>+IF($P25&gt;L$8,"FIN",(BO25-SUM(BQ$24:BQ24))*VLOOKUP($P25,$A:$O,12,0)/VLOOKUP(L$15,$P$1:$R$4,2,0))</f>
        <v>0</v>
      </c>
      <c r="BQ25" s="237">
        <f t="shared" si="32"/>
        <v>0</v>
      </c>
      <c r="BR25" s="237">
        <f t="shared" ref="BR25:BR79" si="58">+SUM(BP25:BQ25)</f>
        <v>0</v>
      </c>
      <c r="BS25" s="236">
        <f t="shared" si="34"/>
        <v>0</v>
      </c>
      <c r="BT25" s="237">
        <f t="shared" ref="BT25:BT35" si="59">+BT24*IF($P25&gt;BU$6,1,(1+BV9/VLOOKUP(M$15,$P$1:$Q$4,2,0))^(VLOOKUP(M$15,$P$1:$Q$4,2,0)*BU9))</f>
        <v>6929.7848216995881</v>
      </c>
      <c r="BU25" s="237">
        <f>+IF($P25&gt;M$8,"FIN",(BT25-SUM(BV$24:BV24))*VLOOKUP($P25,$A:$O,13,0)/VLOOKUP(M$15,$P$1:$R$4,2,0))</f>
        <v>0</v>
      </c>
      <c r="BV25" s="237">
        <f t="shared" si="35"/>
        <v>0</v>
      </c>
      <c r="BW25" s="237">
        <f t="shared" ref="BW25:BW79" si="60">+SUM(BU25:BV25)</f>
        <v>0</v>
      </c>
      <c r="BX25" s="236">
        <f t="shared" si="36"/>
        <v>0</v>
      </c>
      <c r="BZ25" s="309">
        <f t="shared" si="37"/>
        <v>0</v>
      </c>
      <c r="CA25" s="310">
        <f t="shared" si="38"/>
        <v>0</v>
      </c>
      <c r="CB25" s="311">
        <f t="shared" ref="CB25:CB80" si="61">+BZ25+CA25</f>
        <v>0</v>
      </c>
    </row>
    <row r="26" spans="1:80" s="12" customFormat="1" x14ac:dyDescent="0.25">
      <c r="A26" s="261">
        <f t="shared" si="39"/>
        <v>44331</v>
      </c>
      <c r="B26" s="294">
        <v>1.2500000000000001E-2</v>
      </c>
      <c r="C26" s="295">
        <v>2.5000000000000001E-3</v>
      </c>
      <c r="D26" s="295">
        <v>1.2500000000000001E-2</v>
      </c>
      <c r="E26" s="295">
        <v>2.5000000000000001E-3</v>
      </c>
      <c r="F26" s="295">
        <v>1.2500000000000001E-2</v>
      </c>
      <c r="G26" s="295">
        <v>0.01</v>
      </c>
      <c r="H26" s="295">
        <v>1.2500000000000001E-2</v>
      </c>
      <c r="I26" s="295">
        <v>2.5000000000000001E-3</v>
      </c>
      <c r="J26" s="295">
        <v>1.2500000000000001E-2</v>
      </c>
      <c r="K26" s="295">
        <v>2.5000000000000001E-3</v>
      </c>
      <c r="L26" s="295">
        <v>1.2500000000000001E-2</v>
      </c>
      <c r="M26" s="296">
        <v>2.5000000000000001E-3</v>
      </c>
      <c r="N26" s="317"/>
      <c r="O26" s="238">
        <f t="shared" si="40"/>
        <v>2021</v>
      </c>
      <c r="P26" s="261">
        <f t="shared" si="41"/>
        <v>44331</v>
      </c>
      <c r="Q26" s="237">
        <f t="shared" si="42"/>
        <v>6301.0987499999992</v>
      </c>
      <c r="R26" s="237">
        <f>+IF($P26&gt;B$8,"FIN",(Q26-SUM($S$24:S25))*VLOOKUP($P26,$A:$O,2,0)/VLOOKUP(B$15,$P$1:$R$4,2,0))</f>
        <v>39.381867187499999</v>
      </c>
      <c r="S26" s="237">
        <f t="shared" si="7"/>
        <v>0</v>
      </c>
      <c r="T26" s="237">
        <f t="shared" si="43"/>
        <v>39.381867187499999</v>
      </c>
      <c r="U26" s="236">
        <f t="shared" si="8"/>
        <v>35.801697443181816</v>
      </c>
      <c r="V26" s="237">
        <f t="shared" si="44"/>
        <v>1112.409375</v>
      </c>
      <c r="W26" s="237">
        <f>+IF($P26&gt;C$8,"FIN",(V26-SUM($X$24:X25))*VLOOKUP($P26,$A:$O,3,0)/VLOOKUP(C$15,$P$1:$R$4,2,0))</f>
        <v>1.39051171875</v>
      </c>
      <c r="X26" s="237">
        <f t="shared" si="45"/>
        <v>0</v>
      </c>
      <c r="Y26" s="237">
        <f t="shared" si="9"/>
        <v>1.39051171875</v>
      </c>
      <c r="Z26" s="236">
        <f t="shared" si="10"/>
        <v>1.2641015624999998</v>
      </c>
      <c r="AA26" s="237">
        <f t="shared" si="46"/>
        <v>3455.4412499999999</v>
      </c>
      <c r="AB26" s="237">
        <f>+IF($P26&gt;D$8,"FIN",(AA26-SUM($AC$24:AC25))*VLOOKUP($P26,$A:$O,4,0)/VLOOKUP(D$15,$P$1:$R$4,2,0))</f>
        <v>21.596507812500001</v>
      </c>
      <c r="AC26" s="237">
        <f t="shared" si="11"/>
        <v>0</v>
      </c>
      <c r="AD26" s="237">
        <f>+SUM(AB26:AC26)</f>
        <v>21.596507812500001</v>
      </c>
      <c r="AE26" s="236">
        <f t="shared" si="13"/>
        <v>19.633188920454543</v>
      </c>
      <c r="AF26" s="237">
        <f t="shared" si="47"/>
        <v>1719.1781250000001</v>
      </c>
      <c r="AG26" s="237">
        <f>+IF($P26&gt;E$8,"FIN",(AF26-SUM($AH$24:AH25))*VLOOKUP($P26,$A:$O,5,0)/VLOOKUP(E$15,$P$1:$R$4,2,0))</f>
        <v>2.1489726562500002</v>
      </c>
      <c r="AH26" s="237">
        <f t="shared" si="14"/>
        <v>0</v>
      </c>
      <c r="AI26" s="237">
        <f t="shared" si="15"/>
        <v>2.1489726562500002</v>
      </c>
      <c r="AJ26" s="236">
        <f t="shared" si="16"/>
        <v>1.9536115056818182</v>
      </c>
      <c r="AK26" s="237">
        <f t="shared" si="48"/>
        <v>17480.467499999995</v>
      </c>
      <c r="AL26" s="237">
        <f>+IF($P26&gt;F$8,"FIN",(AK26-SUM($AM$24:AM25))*VLOOKUP($P26,$A:$O,6,0)/VLOOKUP(F$15,$P$1:$R$4,2,0))</f>
        <v>109.25292187499997</v>
      </c>
      <c r="AM26" s="237">
        <f t="shared" si="17"/>
        <v>0</v>
      </c>
      <c r="AN26" s="237">
        <f t="shared" si="18"/>
        <v>109.25292187499997</v>
      </c>
      <c r="AO26" s="236">
        <f t="shared" si="19"/>
        <v>99.320838068181786</v>
      </c>
      <c r="AP26" s="237">
        <f t="shared" si="49"/>
        <v>2317.2679687499999</v>
      </c>
      <c r="AQ26" s="237">
        <f>+IF($P26&gt;G$8,"FIN",(AP26-SUM(AR$24:AR25))*VLOOKUP($P26,$A:$O,7,0)/VLOOKUP(G$15,$P$1:$R$4,2,0))</f>
        <v>11.58633984375</v>
      </c>
      <c r="AR26" s="237">
        <f t="shared" si="20"/>
        <v>0</v>
      </c>
      <c r="AS26" s="237">
        <f t="shared" si="50"/>
        <v>11.58633984375</v>
      </c>
      <c r="AT26" s="236">
        <f t="shared" si="21"/>
        <v>10.533036221590908</v>
      </c>
      <c r="AU26" s="237">
        <f t="shared" si="51"/>
        <v>5284.7924999999996</v>
      </c>
      <c r="AV26" s="237">
        <f>+IF($P26&gt;H$8,"FIN",(AU26-SUM(AW$24:AW25))*VLOOKUP($P26,$A:$O,8,0)/VLOOKUP(H$15,$P$1:$R$4,2,0))</f>
        <v>33.029953124999999</v>
      </c>
      <c r="AW26" s="237">
        <f t="shared" si="22"/>
        <v>0</v>
      </c>
      <c r="AX26" s="237">
        <f t="shared" si="23"/>
        <v>33.029953124999999</v>
      </c>
      <c r="AY26" s="236">
        <f t="shared" si="24"/>
        <v>30.02723011363636</v>
      </c>
      <c r="AZ26" s="237">
        <f t="shared" si="52"/>
        <v>5865.4312500000005</v>
      </c>
      <c r="BA26" s="237">
        <f>+IF($P26&gt;I$8,"FIN",(AZ26-SUM(BB$24:BB25))*VLOOKUP($P26,$A:$O,9,0)/VLOOKUP(I$15,$P$1:$R$4,2,0))</f>
        <v>7.3317890625000004</v>
      </c>
      <c r="BB26" s="237">
        <f t="shared" si="25"/>
        <v>0</v>
      </c>
      <c r="BC26" s="237">
        <f t="shared" si="53"/>
        <v>7.3317890625000004</v>
      </c>
      <c r="BD26" s="236">
        <f t="shared" si="26"/>
        <v>6.6652627840909089</v>
      </c>
      <c r="BE26" s="237">
        <f t="shared" si="54"/>
        <v>0</v>
      </c>
      <c r="BF26" s="237">
        <f>+IF($P26&gt;J$8,"FIN",(BE26-SUM(BG$24:BG25))*VLOOKUP($P26,$A:$O,10,0)/VLOOKUP(J$15,$P$1:$R$4,2,0))</f>
        <v>0</v>
      </c>
      <c r="BG26" s="237">
        <f t="shared" si="27"/>
        <v>0</v>
      </c>
      <c r="BH26" s="237">
        <f t="shared" si="28"/>
        <v>0</v>
      </c>
      <c r="BI26" s="236">
        <f t="shared" si="29"/>
        <v>0</v>
      </c>
      <c r="BJ26" s="237">
        <f t="shared" si="55"/>
        <v>0</v>
      </c>
      <c r="BK26" s="237">
        <f>+IF($P26&gt;K$8,"FIN",(BJ26-SUM(BL$24:BL25))*VLOOKUP($P26,$A:$O,11,0)/VLOOKUP(K$15,$P$1:$R$4,2,0))</f>
        <v>0</v>
      </c>
      <c r="BL26" s="237">
        <f t="shared" si="30"/>
        <v>0</v>
      </c>
      <c r="BM26" s="237">
        <f t="shared" si="56"/>
        <v>0</v>
      </c>
      <c r="BN26" s="236">
        <f t="shared" si="31"/>
        <v>0</v>
      </c>
      <c r="BO26" s="237">
        <f t="shared" si="57"/>
        <v>14121.403495861012</v>
      </c>
      <c r="BP26" s="237">
        <f>+IF($P26&gt;L$8,"FIN",(BO26-SUM(BQ$24:BQ25))*VLOOKUP($P26,$A:$O,12,0)/VLOOKUP(L$15,$P$1:$R$4,2,0))</f>
        <v>88.258771849131335</v>
      </c>
      <c r="BQ26" s="237">
        <f t="shared" si="32"/>
        <v>0</v>
      </c>
      <c r="BR26" s="237">
        <f t="shared" si="58"/>
        <v>88.258771849131335</v>
      </c>
      <c r="BS26" s="236">
        <f t="shared" si="34"/>
        <v>80.235247135573928</v>
      </c>
      <c r="BT26" s="237">
        <f t="shared" si="59"/>
        <v>6964.4337458080854</v>
      </c>
      <c r="BU26" s="237">
        <f>+IF($P26&gt;M$8,"FIN",(BT26-SUM(BV$24:BV25))*VLOOKUP($P26,$A:$O,13,0)/VLOOKUP(M$15,$P$1:$R$4,2,0))</f>
        <v>8.7055421822601069</v>
      </c>
      <c r="BV26" s="237">
        <f t="shared" si="35"/>
        <v>0</v>
      </c>
      <c r="BW26" s="237">
        <f t="shared" si="60"/>
        <v>8.7055421822601069</v>
      </c>
      <c r="BX26" s="236">
        <f t="shared" si="36"/>
        <v>7.9141292566000967</v>
      </c>
      <c r="BZ26" s="309">
        <f t="shared" si="37"/>
        <v>325.35256496443918</v>
      </c>
      <c r="CA26" s="310">
        <f t="shared" si="38"/>
        <v>0</v>
      </c>
      <c r="CB26" s="311">
        <f t="shared" si="61"/>
        <v>325.35256496443918</v>
      </c>
    </row>
    <row r="27" spans="1:80" s="12" customFormat="1" x14ac:dyDescent="0.25">
      <c r="A27" s="261">
        <f t="shared" si="39"/>
        <v>44515</v>
      </c>
      <c r="B27" s="294">
        <v>1.2500000000000001E-2</v>
      </c>
      <c r="C27" s="295">
        <v>2.5000000000000001E-3</v>
      </c>
      <c r="D27" s="295">
        <v>1.2500000000000001E-2</v>
      </c>
      <c r="E27" s="295">
        <v>2.5000000000000001E-3</v>
      </c>
      <c r="F27" s="295">
        <v>1.2500000000000001E-2</v>
      </c>
      <c r="G27" s="295">
        <v>0.01</v>
      </c>
      <c r="H27" s="295">
        <v>1.2500000000000001E-2</v>
      </c>
      <c r="I27" s="295">
        <v>2.5000000000000001E-3</v>
      </c>
      <c r="J27" s="295">
        <v>1.2500000000000001E-2</v>
      </c>
      <c r="K27" s="295">
        <v>2.5000000000000001E-3</v>
      </c>
      <c r="L27" s="295">
        <v>1.2500000000000001E-2</v>
      </c>
      <c r="M27" s="296">
        <v>2.5000000000000001E-3</v>
      </c>
      <c r="N27" s="317"/>
      <c r="O27" s="238">
        <f t="shared" si="40"/>
        <v>2021</v>
      </c>
      <c r="P27" s="261">
        <f t="shared" si="41"/>
        <v>44515</v>
      </c>
      <c r="Q27" s="237">
        <f t="shared" si="42"/>
        <v>6332.6042437499982</v>
      </c>
      <c r="R27" s="237">
        <f>+IF($P27&gt;B$8,"FIN",(Q27-SUM($S$24:S26))*VLOOKUP($P27,$A:$O,2,0)/VLOOKUP(B$15,$P$1:$R$4,2,0))</f>
        <v>39.57877652343749</v>
      </c>
      <c r="S27" s="237">
        <f t="shared" si="7"/>
        <v>0</v>
      </c>
      <c r="T27" s="237">
        <f t="shared" si="43"/>
        <v>39.57877652343749</v>
      </c>
      <c r="U27" s="236">
        <f t="shared" si="8"/>
        <v>34.306257039281242</v>
      </c>
      <c r="V27" s="237">
        <f t="shared" si="44"/>
        <v>1117.9714218749998</v>
      </c>
      <c r="W27" s="237">
        <f>+IF($P27&gt;C$8,"FIN",(V27-SUM($X$24:X26))*VLOOKUP($P27,$A:$O,3,0)/VLOOKUP(C$15,$P$1:$R$4,2,0))</f>
        <v>1.3974642773437498</v>
      </c>
      <c r="X27" s="237">
        <f t="shared" si="45"/>
        <v>0</v>
      </c>
      <c r="Y27" s="237">
        <f t="shared" si="9"/>
        <v>1.3974642773437498</v>
      </c>
      <c r="Z27" s="236">
        <f t="shared" si="10"/>
        <v>1.2112999165949017</v>
      </c>
      <c r="AA27" s="237">
        <f t="shared" si="46"/>
        <v>3472.7184562499997</v>
      </c>
      <c r="AB27" s="237">
        <f>+IF($P27&gt;D$8,"FIN",(AA27-SUM($AC$24:AC26))*VLOOKUP($P27,$A:$O,4,0)/VLOOKUP(D$15,$P$1:$R$4,2,0))</f>
        <v>21.704490351562498</v>
      </c>
      <c r="AC27" s="237">
        <f t="shared" si="11"/>
        <v>0</v>
      </c>
      <c r="AD27" s="237">
        <f t="shared" ref="AD27:AD45" si="62">+SUM(AB27:AC27)</f>
        <v>21.704490351562498</v>
      </c>
      <c r="AE27" s="236">
        <f t="shared" si="13"/>
        <v>18.813108698960683</v>
      </c>
      <c r="AF27" s="237">
        <f t="shared" si="47"/>
        <v>1727.7740156249999</v>
      </c>
      <c r="AG27" s="237">
        <f>+IF($P27&gt;E$8,"FIN",(AF27-SUM($AH$24:AH26))*VLOOKUP($P27,$A:$O,5,0)/VLOOKUP(E$15,$P$1:$R$4,2,0))</f>
        <v>2.1597175195312501</v>
      </c>
      <c r="AH27" s="237">
        <f t="shared" si="14"/>
        <v>0</v>
      </c>
      <c r="AI27" s="237">
        <f t="shared" si="15"/>
        <v>2.1597175195312501</v>
      </c>
      <c r="AJ27" s="236">
        <f t="shared" si="16"/>
        <v>1.8720089620103031</v>
      </c>
      <c r="AK27" s="237">
        <f t="shared" si="48"/>
        <v>17567.869837499995</v>
      </c>
      <c r="AL27" s="237">
        <f>+IF($P27&gt;F$8,"FIN",(AK27-SUM($AM$24:AM26))*VLOOKUP($P27,$A:$O,6,0)/VLOOKUP(F$15,$P$1:$R$4,2,0))</f>
        <v>109.79918648437497</v>
      </c>
      <c r="AM27" s="237">
        <f t="shared" si="17"/>
        <v>0</v>
      </c>
      <c r="AN27" s="237">
        <f t="shared" si="18"/>
        <v>109.79918648437497</v>
      </c>
      <c r="AO27" s="236">
        <f t="shared" si="19"/>
        <v>95.172196947683446</v>
      </c>
      <c r="AP27" s="237">
        <f t="shared" si="49"/>
        <v>2320.1645537109375</v>
      </c>
      <c r="AQ27" s="237">
        <f>+IF($P27&gt;G$8,"FIN",(AP27-SUM(AR$24:AR26))*VLOOKUP($P27,$A:$O,7,0)/VLOOKUP(G$15,$P$1:$R$4,2,0))</f>
        <v>11.600822768554687</v>
      </c>
      <c r="AR27" s="237">
        <f t="shared" si="20"/>
        <v>0</v>
      </c>
      <c r="AS27" s="237">
        <f t="shared" si="50"/>
        <v>11.600822768554687</v>
      </c>
      <c r="AT27" s="236">
        <f t="shared" si="21"/>
        <v>10.055409558441246</v>
      </c>
      <c r="AU27" s="237">
        <f t="shared" si="51"/>
        <v>5311.2164624999987</v>
      </c>
      <c r="AV27" s="237">
        <f>+IF($P27&gt;H$8,"FIN",(AU27-SUM(AW$24:AW26))*VLOOKUP($P27,$A:$O,8,0)/VLOOKUP(H$15,$P$1:$R$4,2,0))</f>
        <v>33.195102890624995</v>
      </c>
      <c r="AW27" s="237">
        <f t="shared" si="22"/>
        <v>0</v>
      </c>
      <c r="AX27" s="237">
        <f t="shared" si="23"/>
        <v>33.195102890624995</v>
      </c>
      <c r="AY27" s="236">
        <f t="shared" si="24"/>
        <v>28.772989774881044</v>
      </c>
      <c r="AZ27" s="237">
        <f t="shared" si="52"/>
        <v>5894.75840625</v>
      </c>
      <c r="BA27" s="237">
        <f>+IF($P27&gt;I$8,"FIN",(AZ27-SUM(BB$24:BB26))*VLOOKUP($P27,$A:$O,9,0)/VLOOKUP(I$15,$P$1:$R$4,2,0))</f>
        <v>7.3684480078124999</v>
      </c>
      <c r="BB27" s="237">
        <f t="shared" si="25"/>
        <v>0</v>
      </c>
      <c r="BC27" s="237">
        <f t="shared" si="53"/>
        <v>7.3684480078124999</v>
      </c>
      <c r="BD27" s="236">
        <f t="shared" si="26"/>
        <v>6.3868541056822101</v>
      </c>
      <c r="BE27" s="237">
        <f t="shared" si="54"/>
        <v>0</v>
      </c>
      <c r="BF27" s="237">
        <f>+IF($P27&gt;J$8,"FIN",(BE27-SUM(BG$24:BG26))*VLOOKUP($P27,$A:$O,10,0)/VLOOKUP(J$15,$P$1:$R$4,2,0))</f>
        <v>0</v>
      </c>
      <c r="BG27" s="237">
        <f t="shared" si="27"/>
        <v>0</v>
      </c>
      <c r="BH27" s="237">
        <f t="shared" si="28"/>
        <v>0</v>
      </c>
      <c r="BI27" s="236">
        <f t="shared" si="29"/>
        <v>0</v>
      </c>
      <c r="BJ27" s="237">
        <f t="shared" si="55"/>
        <v>0</v>
      </c>
      <c r="BK27" s="237">
        <f>+IF($P27&gt;K$8,"FIN",(BJ27-SUM(BL$24:BL26))*VLOOKUP($P27,$A:$O,11,0)/VLOOKUP(K$15,$P$1:$R$4,2,0))</f>
        <v>0</v>
      </c>
      <c r="BL27" s="237">
        <f t="shared" si="30"/>
        <v>0</v>
      </c>
      <c r="BM27" s="237">
        <f t="shared" si="56"/>
        <v>0</v>
      </c>
      <c r="BN27" s="236">
        <f t="shared" si="31"/>
        <v>0</v>
      </c>
      <c r="BO27" s="237">
        <f t="shared" si="57"/>
        <v>14192.010513340316</v>
      </c>
      <c r="BP27" s="237">
        <f>+IF($P27&gt;L$8,"FIN",(BO27-SUM(BQ$24:BQ26))*VLOOKUP($P27,$A:$O,12,0)/VLOOKUP(L$15,$P$1:$R$4,2,0))</f>
        <v>88.700065708376982</v>
      </c>
      <c r="BQ27" s="237">
        <f t="shared" si="32"/>
        <v>0</v>
      </c>
      <c r="BR27" s="237">
        <f t="shared" si="58"/>
        <v>88.700065708376982</v>
      </c>
      <c r="BS27" s="236">
        <f t="shared" si="34"/>
        <v>76.883813015057527</v>
      </c>
      <c r="BT27" s="237">
        <f t="shared" si="59"/>
        <v>6999.2559145371251</v>
      </c>
      <c r="BU27" s="237">
        <f>+IF($P27&gt;M$8,"FIN",(BT27-SUM(BV$24:BV26))*VLOOKUP($P27,$A:$O,13,0)/VLOOKUP(M$15,$P$1:$R$4,2,0))</f>
        <v>8.7490698931714075</v>
      </c>
      <c r="BV27" s="237">
        <f t="shared" si="35"/>
        <v>0</v>
      </c>
      <c r="BW27" s="237">
        <f t="shared" si="60"/>
        <v>8.7490698931714075</v>
      </c>
      <c r="BX27" s="236">
        <f t="shared" si="36"/>
        <v>7.5835553034853334</v>
      </c>
      <c r="BZ27" s="309">
        <f t="shared" si="37"/>
        <v>326.93215726009623</v>
      </c>
      <c r="CA27" s="310">
        <f t="shared" si="38"/>
        <v>0</v>
      </c>
      <c r="CB27" s="311">
        <f t="shared" si="61"/>
        <v>326.93215726009623</v>
      </c>
    </row>
    <row r="28" spans="1:80" s="12" customFormat="1" x14ac:dyDescent="0.25">
      <c r="A28" s="261">
        <f t="shared" si="39"/>
        <v>44696</v>
      </c>
      <c r="B28" s="295">
        <v>2.2499999999999999E-2</v>
      </c>
      <c r="C28" s="295">
        <v>1.2500000000000001E-2</v>
      </c>
      <c r="D28" s="295">
        <v>2.2499999999999999E-2</v>
      </c>
      <c r="E28" s="295">
        <v>1.2500000000000001E-2</v>
      </c>
      <c r="F28" s="295">
        <v>2.2499999999999999E-2</v>
      </c>
      <c r="G28" s="295">
        <v>1.2500000000000001E-2</v>
      </c>
      <c r="H28" s="295">
        <v>2.2499999999999999E-2</v>
      </c>
      <c r="I28" s="295">
        <v>1.2500000000000001E-2</v>
      </c>
      <c r="J28" s="295">
        <v>2.2499999999999999E-2</v>
      </c>
      <c r="K28" s="295">
        <v>1.2500000000000001E-2</v>
      </c>
      <c r="L28" s="295">
        <v>2.2499999999999999E-2</v>
      </c>
      <c r="M28" s="296">
        <v>1.2500000000000001E-2</v>
      </c>
      <c r="N28" s="317"/>
      <c r="O28" s="238">
        <f t="shared" si="40"/>
        <v>2022</v>
      </c>
      <c r="P28" s="261">
        <f t="shared" si="41"/>
        <v>44696</v>
      </c>
      <c r="Q28" s="237">
        <f t="shared" si="42"/>
        <v>6332.6042437499982</v>
      </c>
      <c r="R28" s="237">
        <f>+IF($P28&gt;B$8,"FIN",(Q28-SUM($S$24:S27))*VLOOKUP($P28,$A:$O,2,0)/VLOOKUP(B$15,$P$1:$R$4,2,0))</f>
        <v>71.241797742187472</v>
      </c>
      <c r="S28" s="237">
        <f t="shared" si="7"/>
        <v>0</v>
      </c>
      <c r="T28" s="237">
        <f t="shared" si="43"/>
        <v>71.241797742187472</v>
      </c>
      <c r="U28" s="236">
        <f t="shared" si="8"/>
        <v>58.877518795196252</v>
      </c>
      <c r="V28" s="237">
        <f t="shared" si="44"/>
        <v>1117.9714218749998</v>
      </c>
      <c r="W28" s="237">
        <f>+IF($P28&gt;C$8,"FIN",(V28-SUM($X$24:X27))*VLOOKUP($P28,$A:$O,3,0)/VLOOKUP(C$15,$P$1:$R$4,2,0))</f>
        <v>6.9873213867187491</v>
      </c>
      <c r="X28" s="237">
        <f t="shared" si="45"/>
        <v>0</v>
      </c>
      <c r="Y28" s="237">
        <f t="shared" si="9"/>
        <v>6.9873213867187491</v>
      </c>
      <c r="Z28" s="236">
        <f t="shared" si="10"/>
        <v>5.774645774147726</v>
      </c>
      <c r="AA28" s="237">
        <f t="shared" si="46"/>
        <v>3472.7184562499997</v>
      </c>
      <c r="AB28" s="237">
        <f>+IF($P28&gt;D$8,"FIN",(AA28-SUM($AC$24:AC27))*VLOOKUP($P28,$A:$O,4,0)/VLOOKUP(D$15,$P$1:$R$4,2,0))</f>
        <v>39.068082632812498</v>
      </c>
      <c r="AC28" s="237">
        <f t="shared" si="11"/>
        <v>0</v>
      </c>
      <c r="AD28" s="237">
        <f t="shared" si="62"/>
        <v>39.068082632812498</v>
      </c>
      <c r="AE28" s="236">
        <f t="shared" si="13"/>
        <v>32.287671597365694</v>
      </c>
      <c r="AF28" s="237">
        <f t="shared" si="47"/>
        <v>1727.7740156249999</v>
      </c>
      <c r="AG28" s="237">
        <f>+IF($P28&gt;E$8,"FIN",(AF28-SUM($AH$24:AH27))*VLOOKUP($P28,$A:$O,5,0)/VLOOKUP(E$15,$P$1:$R$4,2,0))</f>
        <v>10.798587597656251</v>
      </c>
      <c r="AH28" s="237">
        <f t="shared" si="14"/>
        <v>0</v>
      </c>
      <c r="AI28" s="237">
        <f t="shared" si="15"/>
        <v>10.798587597656251</v>
      </c>
      <c r="AJ28" s="236">
        <f t="shared" si="16"/>
        <v>8.9244525600464879</v>
      </c>
      <c r="AK28" s="237">
        <f t="shared" si="48"/>
        <v>17567.869837499995</v>
      </c>
      <c r="AL28" s="237">
        <f>+IF($P28&gt;F$8,"FIN",(AK28-SUM($AM$24:AM27))*VLOOKUP($P28,$A:$O,6,0)/VLOOKUP(F$15,$P$1:$R$4,2,0))</f>
        <v>197.63853567187493</v>
      </c>
      <c r="AM28" s="237">
        <f t="shared" si="17"/>
        <v>0</v>
      </c>
      <c r="AN28" s="237">
        <f t="shared" si="18"/>
        <v>197.63853567187493</v>
      </c>
      <c r="AO28" s="236">
        <f t="shared" si="19"/>
        <v>163.33763278667348</v>
      </c>
      <c r="AP28" s="237">
        <f t="shared" si="49"/>
        <v>2320.1645537109375</v>
      </c>
      <c r="AQ28" s="237">
        <f>+IF($P28&gt;G$8,"FIN",(AP28-SUM(AR$24:AR27))*VLOOKUP($P28,$A:$O,7,0)/VLOOKUP(G$15,$P$1:$R$4,2,0))</f>
        <v>14.501028460693361</v>
      </c>
      <c r="AR28" s="237">
        <f t="shared" si="20"/>
        <v>0</v>
      </c>
      <c r="AS28" s="237">
        <f t="shared" si="50"/>
        <v>14.501028460693361</v>
      </c>
      <c r="AT28" s="236">
        <f t="shared" si="21"/>
        <v>11.984321041895338</v>
      </c>
      <c r="AU28" s="237">
        <f t="shared" si="51"/>
        <v>5311.2164624999987</v>
      </c>
      <c r="AV28" s="237">
        <f>+IF($P28&gt;H$8,"FIN",(AU28-SUM(AW$24:AW27))*VLOOKUP($P28,$A:$O,8,0)/VLOOKUP(H$15,$P$1:$R$4,2,0))</f>
        <v>59.751185203124983</v>
      </c>
      <c r="AW28" s="237">
        <f t="shared" si="22"/>
        <v>0</v>
      </c>
      <c r="AX28" s="237">
        <f t="shared" si="23"/>
        <v>59.751185203124983</v>
      </c>
      <c r="AY28" s="236">
        <f t="shared" si="24"/>
        <v>49.381144795971053</v>
      </c>
      <c r="AZ28" s="237">
        <f t="shared" si="52"/>
        <v>5894.75840625</v>
      </c>
      <c r="BA28" s="237">
        <f>+IF($P28&gt;I$8,"FIN",(AZ28-SUM(BB$24:BB27))*VLOOKUP($P28,$A:$O,9,0)/VLOOKUP(I$15,$P$1:$R$4,2,0))</f>
        <v>36.842240039062503</v>
      </c>
      <c r="BB28" s="237">
        <f t="shared" si="25"/>
        <v>0</v>
      </c>
      <c r="BC28" s="237">
        <f t="shared" si="53"/>
        <v>36.842240039062503</v>
      </c>
      <c r="BD28" s="236">
        <f t="shared" si="26"/>
        <v>30.448132263688013</v>
      </c>
      <c r="BE28" s="237">
        <f t="shared" si="54"/>
        <v>0</v>
      </c>
      <c r="BF28" s="237">
        <f>+IF($P28&gt;J$8,"FIN",(BE28-SUM(BG$24:BG27))*VLOOKUP($P28,$A:$O,10,0)/VLOOKUP(J$15,$P$1:$R$4,2,0))</f>
        <v>0</v>
      </c>
      <c r="BG28" s="237">
        <f t="shared" si="27"/>
        <v>0</v>
      </c>
      <c r="BH28" s="237">
        <f t="shared" si="28"/>
        <v>0</v>
      </c>
      <c r="BI28" s="236">
        <f t="shared" si="29"/>
        <v>0</v>
      </c>
      <c r="BJ28" s="237">
        <f t="shared" si="55"/>
        <v>0</v>
      </c>
      <c r="BK28" s="237">
        <f>+IF($P28&gt;K$8,"FIN",(BJ28-SUM(BL$24:BL27))*VLOOKUP($P28,$A:$O,11,0)/VLOOKUP(K$15,$P$1:$R$4,2,0))</f>
        <v>0</v>
      </c>
      <c r="BL28" s="237">
        <f t="shared" si="30"/>
        <v>0</v>
      </c>
      <c r="BM28" s="237">
        <f t="shared" si="56"/>
        <v>0</v>
      </c>
      <c r="BN28" s="236">
        <f t="shared" si="31"/>
        <v>0</v>
      </c>
      <c r="BO28" s="237">
        <f t="shared" si="57"/>
        <v>14192.010513340316</v>
      </c>
      <c r="BP28" s="237">
        <f>+IF($P28&gt;L$8,"FIN",(BO28-SUM(BQ$24:BQ27))*VLOOKUP($P28,$A:$O,12,0)/VLOOKUP(L$15,$P$1:$R$4,2,0))</f>
        <v>159.66011827507856</v>
      </c>
      <c r="BQ28" s="237">
        <f t="shared" si="32"/>
        <v>0</v>
      </c>
      <c r="BR28" s="237">
        <f t="shared" si="58"/>
        <v>159.66011827507856</v>
      </c>
      <c r="BS28" s="236">
        <f t="shared" si="34"/>
        <v>131.95051097113929</v>
      </c>
      <c r="BT28" s="237">
        <f t="shared" si="59"/>
        <v>6999.2559145371251</v>
      </c>
      <c r="BU28" s="237">
        <f>+IF($P28&gt;M$8,"FIN",(BT28-SUM(BV$24:BV27))*VLOOKUP($P28,$A:$O,13,0)/VLOOKUP(M$15,$P$1:$R$4,2,0))</f>
        <v>43.745349465857032</v>
      </c>
      <c r="BV28" s="237">
        <f t="shared" si="35"/>
        <v>0</v>
      </c>
      <c r="BW28" s="237">
        <f t="shared" si="60"/>
        <v>43.745349465857032</v>
      </c>
      <c r="BX28" s="236">
        <f t="shared" si="36"/>
        <v>36.153181376741344</v>
      </c>
      <c r="BZ28" s="309">
        <f t="shared" si="37"/>
        <v>649.90290370702155</v>
      </c>
      <c r="CA28" s="310">
        <f t="shared" si="38"/>
        <v>0</v>
      </c>
      <c r="CB28" s="311">
        <f t="shared" si="61"/>
        <v>649.90290370702155</v>
      </c>
    </row>
    <row r="29" spans="1:80" s="12" customFormat="1" x14ac:dyDescent="0.25">
      <c r="A29" s="261">
        <f t="shared" si="39"/>
        <v>44880</v>
      </c>
      <c r="B29" s="295">
        <v>2.2499999999999999E-2</v>
      </c>
      <c r="C29" s="295">
        <v>1.2500000000000001E-2</v>
      </c>
      <c r="D29" s="295">
        <v>2.2499999999999999E-2</v>
      </c>
      <c r="E29" s="295">
        <v>1.2500000000000001E-2</v>
      </c>
      <c r="F29" s="295">
        <v>2.2499999999999999E-2</v>
      </c>
      <c r="G29" s="295">
        <v>1.2500000000000001E-2</v>
      </c>
      <c r="H29" s="295">
        <v>2.2499999999999999E-2</v>
      </c>
      <c r="I29" s="295">
        <v>1.2500000000000001E-2</v>
      </c>
      <c r="J29" s="295">
        <v>2.2499999999999999E-2</v>
      </c>
      <c r="K29" s="295">
        <v>1.2500000000000001E-2</v>
      </c>
      <c r="L29" s="295">
        <v>2.2499999999999999E-2</v>
      </c>
      <c r="M29" s="296">
        <v>1.2500000000000001E-2</v>
      </c>
      <c r="N29" s="317"/>
      <c r="O29" s="238">
        <f t="shared" si="40"/>
        <v>2022</v>
      </c>
      <c r="P29" s="261">
        <f t="shared" si="41"/>
        <v>44880</v>
      </c>
      <c r="Q29" s="237">
        <f t="shared" si="42"/>
        <v>6332.6042437499982</v>
      </c>
      <c r="R29" s="237">
        <f>+IF($P29&gt;B$8,"FIN",(Q29-SUM($S$24:S28))*VLOOKUP($P29,$A:$O,2,0)/VLOOKUP(B$15,$P$1:$R$4,2,0))</f>
        <v>71.241797742187472</v>
      </c>
      <c r="S29" s="237">
        <f t="shared" si="7"/>
        <v>0</v>
      </c>
      <c r="T29" s="237">
        <f t="shared" si="43"/>
        <v>71.241797742187472</v>
      </c>
      <c r="U29" s="236">
        <f t="shared" si="8"/>
        <v>56.137511518823842</v>
      </c>
      <c r="V29" s="237">
        <f t="shared" si="44"/>
        <v>1117.9714218749998</v>
      </c>
      <c r="W29" s="237">
        <f>+IF($P29&gt;C$8,"FIN",(V29-SUM($X$24:X28))*VLOOKUP($P29,$A:$O,3,0)/VLOOKUP(C$15,$P$1:$R$4,2,0))</f>
        <v>6.9873213867187491</v>
      </c>
      <c r="X29" s="237">
        <f t="shared" si="45"/>
        <v>0</v>
      </c>
      <c r="Y29" s="237">
        <f t="shared" si="9"/>
        <v>6.9873213867187491</v>
      </c>
      <c r="Z29" s="236">
        <f t="shared" si="10"/>
        <v>5.5059087117950085</v>
      </c>
      <c r="AA29" s="237">
        <f t="shared" si="46"/>
        <v>3472.7184562499997</v>
      </c>
      <c r="AB29" s="237">
        <f>+IF($P29&gt;D$8,"FIN",(AA29-SUM($AC$24:AC28))*VLOOKUP($P29,$A:$O,4,0)/VLOOKUP(D$15,$P$1:$R$4,2,0))</f>
        <v>39.068082632812498</v>
      </c>
      <c r="AC29" s="237">
        <f t="shared" si="11"/>
        <v>0</v>
      </c>
      <c r="AD29" s="237">
        <f t="shared" si="62"/>
        <v>39.068082632812498</v>
      </c>
      <c r="AE29" s="236">
        <f t="shared" si="13"/>
        <v>30.785086961935665</v>
      </c>
      <c r="AF29" s="237">
        <f t="shared" si="47"/>
        <v>1727.7740156249999</v>
      </c>
      <c r="AG29" s="237">
        <f>+IF($P29&gt;E$8,"FIN",(AF29-SUM($AH$24:AH28))*VLOOKUP($P29,$A:$O,5,0)/VLOOKUP(E$15,$P$1:$R$4,2,0))</f>
        <v>10.798587597656251</v>
      </c>
      <c r="AH29" s="237">
        <f t="shared" si="14"/>
        <v>0</v>
      </c>
      <c r="AI29" s="237">
        <f t="shared" si="15"/>
        <v>10.798587597656251</v>
      </c>
      <c r="AJ29" s="236">
        <f t="shared" si="16"/>
        <v>8.5091316455013786</v>
      </c>
      <c r="AK29" s="237">
        <f t="shared" si="48"/>
        <v>17567.869837499995</v>
      </c>
      <c r="AL29" s="237">
        <f>+IF($P29&gt;F$8,"FIN",(AK29-SUM($AM$24:AM28))*VLOOKUP($P29,$A:$O,6,0)/VLOOKUP(F$15,$P$1:$R$4,2,0))</f>
        <v>197.63853567187493</v>
      </c>
      <c r="AM29" s="237">
        <f t="shared" si="17"/>
        <v>0</v>
      </c>
      <c r="AN29" s="237">
        <f t="shared" si="18"/>
        <v>197.63853567187493</v>
      </c>
      <c r="AO29" s="236">
        <f t="shared" si="19"/>
        <v>155.73632227802744</v>
      </c>
      <c r="AP29" s="237">
        <f t="shared" si="49"/>
        <v>2320.1645537109375</v>
      </c>
      <c r="AQ29" s="237">
        <f>+IF($P29&gt;G$8,"FIN",(AP29-SUM(AR$24:AR28))*VLOOKUP($P29,$A:$O,7,0)/VLOOKUP(G$15,$P$1:$R$4,2,0))</f>
        <v>14.501028460693361</v>
      </c>
      <c r="AR29" s="237">
        <f t="shared" si="20"/>
        <v>0</v>
      </c>
      <c r="AS29" s="237">
        <f t="shared" si="50"/>
        <v>14.501028460693361</v>
      </c>
      <c r="AT29" s="236">
        <f t="shared" si="21"/>
        <v>11.426601770955964</v>
      </c>
      <c r="AU29" s="237">
        <f t="shared" si="51"/>
        <v>5311.2164624999987</v>
      </c>
      <c r="AV29" s="237">
        <f>+IF($P29&gt;H$8,"FIN",(AU29-SUM(AW$24:AW28))*VLOOKUP($P29,$A:$O,8,0)/VLOOKUP(H$15,$P$1:$R$4,2,0))</f>
        <v>59.751185203124983</v>
      </c>
      <c r="AW29" s="237">
        <f t="shared" si="22"/>
        <v>0</v>
      </c>
      <c r="AX29" s="237">
        <f t="shared" si="23"/>
        <v>59.751185203124983</v>
      </c>
      <c r="AY29" s="236">
        <f t="shared" si="24"/>
        <v>47.083074177078068</v>
      </c>
      <c r="AZ29" s="237">
        <f t="shared" si="52"/>
        <v>5894.75840625</v>
      </c>
      <c r="BA29" s="237">
        <f>+IF($P29&gt;I$8,"FIN",(AZ29-SUM(BB$24:BB28))*VLOOKUP($P29,$A:$O,9,0)/VLOOKUP(I$15,$P$1:$R$4,2,0))</f>
        <v>36.842240039062503</v>
      </c>
      <c r="BB29" s="237">
        <f t="shared" si="25"/>
        <v>0</v>
      </c>
      <c r="BC29" s="237">
        <f t="shared" si="53"/>
        <v>36.842240039062503</v>
      </c>
      <c r="BD29" s="236">
        <f t="shared" si="26"/>
        <v>29.03115502582823</v>
      </c>
      <c r="BE29" s="237">
        <f t="shared" si="54"/>
        <v>0</v>
      </c>
      <c r="BF29" s="237">
        <f>+IF($P29&gt;J$8,"FIN",(BE29-SUM(BG$24:BG28))*VLOOKUP($P29,$A:$O,10,0)/VLOOKUP(J$15,$P$1:$R$4,2,0))</f>
        <v>0</v>
      </c>
      <c r="BG29" s="237">
        <f t="shared" si="27"/>
        <v>0</v>
      </c>
      <c r="BH29" s="237">
        <f t="shared" si="28"/>
        <v>0</v>
      </c>
      <c r="BI29" s="236">
        <f t="shared" si="29"/>
        <v>0</v>
      </c>
      <c r="BJ29" s="237">
        <f t="shared" si="55"/>
        <v>0</v>
      </c>
      <c r="BK29" s="237">
        <f>+IF($P29&gt;K$8,"FIN",(BJ29-SUM(BL$24:BL28))*VLOOKUP($P29,$A:$O,11,0)/VLOOKUP(K$15,$P$1:$R$4,2,0))</f>
        <v>0</v>
      </c>
      <c r="BL29" s="237">
        <f t="shared" si="30"/>
        <v>0</v>
      </c>
      <c r="BM29" s="237">
        <f t="shared" si="56"/>
        <v>0</v>
      </c>
      <c r="BN29" s="236">
        <f t="shared" si="31"/>
        <v>0</v>
      </c>
      <c r="BO29" s="237">
        <f t="shared" si="57"/>
        <v>14192.010513340316</v>
      </c>
      <c r="BP29" s="237">
        <f>+IF($P29&gt;L$8,"FIN",(BO29-SUM(BQ$24:BQ28))*VLOOKUP($P29,$A:$O,12,0)/VLOOKUP(L$15,$P$1:$R$4,2,0))</f>
        <v>159.66011827507856</v>
      </c>
      <c r="BQ29" s="237">
        <f t="shared" si="32"/>
        <v>0</v>
      </c>
      <c r="BR29" s="237">
        <f t="shared" si="58"/>
        <v>159.66011827507856</v>
      </c>
      <c r="BS29" s="236">
        <f t="shared" si="34"/>
        <v>125.8098758428214</v>
      </c>
      <c r="BT29" s="237">
        <f t="shared" si="59"/>
        <v>6999.2559145371251</v>
      </c>
      <c r="BU29" s="237">
        <f>+IF($P29&gt;M$8,"FIN",(BT29-SUM(BV$24:BV28))*VLOOKUP($P29,$A:$O,13,0)/VLOOKUP(M$15,$P$1:$R$4,2,0))</f>
        <v>43.745349465857032</v>
      </c>
      <c r="BV29" s="237">
        <f t="shared" si="35"/>
        <v>0</v>
      </c>
      <c r="BW29" s="237">
        <f t="shared" si="60"/>
        <v>43.745349465857032</v>
      </c>
      <c r="BX29" s="236">
        <f t="shared" si="36"/>
        <v>34.470705924933327</v>
      </c>
      <c r="BZ29" s="309">
        <f t="shared" si="37"/>
        <v>649.90290370702155</v>
      </c>
      <c r="CA29" s="310">
        <f t="shared" si="38"/>
        <v>0</v>
      </c>
      <c r="CB29" s="311">
        <f t="shared" si="61"/>
        <v>649.90290370702155</v>
      </c>
    </row>
    <row r="30" spans="1:80" s="13" customFormat="1" x14ac:dyDescent="0.25">
      <c r="A30" s="261">
        <f t="shared" si="39"/>
        <v>45061</v>
      </c>
      <c r="B30" s="295">
        <v>3.2500000000000001E-2</v>
      </c>
      <c r="C30" s="295">
        <v>2.2499999999999999E-2</v>
      </c>
      <c r="D30" s="295">
        <v>3.2500000000000001E-2</v>
      </c>
      <c r="E30" s="295">
        <v>2.2499999999999999E-2</v>
      </c>
      <c r="F30" s="295">
        <v>3.2500000000000001E-2</v>
      </c>
      <c r="G30" s="295">
        <v>2.2499999999999999E-2</v>
      </c>
      <c r="H30" s="295">
        <v>3.2500000000000001E-2</v>
      </c>
      <c r="I30" s="295">
        <v>2.2499999999999999E-2</v>
      </c>
      <c r="J30" s="295">
        <v>3.2500000000000001E-2</v>
      </c>
      <c r="K30" s="295">
        <v>2.2499999999999999E-2</v>
      </c>
      <c r="L30" s="295">
        <v>3.2500000000000001E-2</v>
      </c>
      <c r="M30" s="296">
        <v>2.2499999999999999E-2</v>
      </c>
      <c r="N30" s="317"/>
      <c r="O30" s="238">
        <f t="shared" si="40"/>
        <v>2023</v>
      </c>
      <c r="P30" s="261">
        <f t="shared" si="41"/>
        <v>45061</v>
      </c>
      <c r="Q30" s="237">
        <f t="shared" si="42"/>
        <v>6332.6042437499982</v>
      </c>
      <c r="R30" s="237">
        <f>+IF($P30&gt;B$8,"FIN",(Q30-SUM($S$24:S29))*VLOOKUP($P30,$A:$O,2,0)/VLOOKUP(B$15,$P$1:$R$4,2,0))</f>
        <v>102.90481896093748</v>
      </c>
      <c r="S30" s="237">
        <f t="shared" si="7"/>
        <v>0</v>
      </c>
      <c r="T30" s="237">
        <f t="shared" si="43"/>
        <v>102.90481896093748</v>
      </c>
      <c r="U30" s="236">
        <f t="shared" si="8"/>
        <v>77.313913569449625</v>
      </c>
      <c r="V30" s="237">
        <f t="shared" si="44"/>
        <v>1117.9714218749998</v>
      </c>
      <c r="W30" s="237">
        <f>+IF($P30&gt;C$8,"FIN",(V30-SUM($X$24:X29))*VLOOKUP($P30,$A:$O,3,0)/VLOOKUP(C$15,$P$1:$R$4,2,0))</f>
        <v>12.577178496093747</v>
      </c>
      <c r="X30" s="237">
        <f t="shared" si="45"/>
        <v>0</v>
      </c>
      <c r="Y30" s="237">
        <f t="shared" si="9"/>
        <v>12.577178496093747</v>
      </c>
      <c r="Z30" s="236">
        <f t="shared" si="10"/>
        <v>9.4494203576962761</v>
      </c>
      <c r="AA30" s="237">
        <f t="shared" si="46"/>
        <v>3472.7184562499997</v>
      </c>
      <c r="AB30" s="237">
        <f>+IF($P30&gt;D$8,"FIN",(AA30-SUM($AC$24:AC29))*VLOOKUP($P30,$A:$O,4,0)/VLOOKUP(D$15,$P$1:$R$4,2,0))</f>
        <v>56.431674914062498</v>
      </c>
      <c r="AC30" s="237">
        <f t="shared" si="11"/>
        <v>0</v>
      </c>
      <c r="AD30" s="237">
        <f t="shared" si="62"/>
        <v>56.431674914062498</v>
      </c>
      <c r="AE30" s="236">
        <f t="shared" si="13"/>
        <v>42.397952602601414</v>
      </c>
      <c r="AF30" s="237">
        <f t="shared" si="47"/>
        <v>1727.7740156249999</v>
      </c>
      <c r="AG30" s="237">
        <f>+IF($P30&gt;E$8,"FIN",(AF30-SUM($AH$24:AH29))*VLOOKUP($P30,$A:$O,5,0)/VLOOKUP(E$15,$P$1:$R$4,2,0))</f>
        <v>19.43745767578125</v>
      </c>
      <c r="AH30" s="237">
        <f t="shared" si="14"/>
        <v>0</v>
      </c>
      <c r="AI30" s="237">
        <f t="shared" si="15"/>
        <v>19.43745767578125</v>
      </c>
      <c r="AJ30" s="236">
        <f t="shared" si="16"/>
        <v>14.60364964371243</v>
      </c>
      <c r="AK30" s="237">
        <f t="shared" si="48"/>
        <v>17567.869837499995</v>
      </c>
      <c r="AL30" s="237">
        <f>+IF($P30&gt;F$8,"FIN",(AK30-SUM($AM$24:AM29))*VLOOKUP($P30,$A:$O,6,0)/VLOOKUP(F$15,$P$1:$R$4,2,0))</f>
        <v>285.47788485937491</v>
      </c>
      <c r="AM30" s="237">
        <f t="shared" si="17"/>
        <v>0</v>
      </c>
      <c r="AN30" s="237">
        <f t="shared" si="18"/>
        <v>285.47788485937491</v>
      </c>
      <c r="AO30" s="236">
        <f t="shared" si="19"/>
        <v>214.48376022492474</v>
      </c>
      <c r="AP30" s="237">
        <f t="shared" si="49"/>
        <v>2320.1645537109375</v>
      </c>
      <c r="AQ30" s="237">
        <f>+IF($P30&gt;G$8,"FIN",(AP30-SUM(AR$24:AR29))*VLOOKUP($P30,$A:$O,7,0)/VLOOKUP(G$15,$P$1:$R$4,2,0))</f>
        <v>26.101851229248044</v>
      </c>
      <c r="AR30" s="237">
        <f t="shared" si="20"/>
        <v>0</v>
      </c>
      <c r="AS30" s="237">
        <f t="shared" si="50"/>
        <v>26.101851229248044</v>
      </c>
      <c r="AT30" s="236">
        <f t="shared" si="21"/>
        <v>19.61070715946509</v>
      </c>
      <c r="AU30" s="237">
        <f t="shared" si="51"/>
        <v>5311.2164624999987</v>
      </c>
      <c r="AV30" s="237">
        <f>+IF($P30&gt;H$8,"FIN",(AU30-SUM(AW$24:AW29))*VLOOKUP($P30,$A:$O,8,0)/VLOOKUP(H$15,$P$1:$R$4,2,0))</f>
        <v>86.307267515624986</v>
      </c>
      <c r="AW30" s="237">
        <f t="shared" si="22"/>
        <v>0</v>
      </c>
      <c r="AX30" s="237">
        <f t="shared" si="23"/>
        <v>86.307267515624986</v>
      </c>
      <c r="AY30" s="236">
        <f t="shared" si="24"/>
        <v>64.843927509860976</v>
      </c>
      <c r="AZ30" s="237">
        <f t="shared" si="52"/>
        <v>5894.75840625</v>
      </c>
      <c r="BA30" s="237">
        <f>+IF($P30&gt;I$8,"FIN",(AZ30-SUM(BB$24:BB29))*VLOOKUP($P30,$A:$O,9,0)/VLOOKUP(I$15,$P$1:$R$4,2,0))</f>
        <v>66.316032070312502</v>
      </c>
      <c r="BB30" s="237">
        <f t="shared" si="25"/>
        <v>0</v>
      </c>
      <c r="BC30" s="237">
        <f t="shared" si="53"/>
        <v>66.316032070312502</v>
      </c>
      <c r="BD30" s="236">
        <f t="shared" si="26"/>
        <v>49.824216431489468</v>
      </c>
      <c r="BE30" s="237">
        <f t="shared" si="54"/>
        <v>0</v>
      </c>
      <c r="BF30" s="237">
        <f>+IF($P30&gt;J$8,"FIN",(BE30-SUM(BG$24:BG29))*VLOOKUP($P30,$A:$O,10,0)/VLOOKUP(J$15,$P$1:$R$4,2,0))</f>
        <v>0</v>
      </c>
      <c r="BG30" s="237">
        <f t="shared" si="27"/>
        <v>0</v>
      </c>
      <c r="BH30" s="237">
        <f t="shared" si="28"/>
        <v>0</v>
      </c>
      <c r="BI30" s="236">
        <f t="shared" si="29"/>
        <v>0</v>
      </c>
      <c r="BJ30" s="237">
        <f t="shared" si="55"/>
        <v>0</v>
      </c>
      <c r="BK30" s="237">
        <f>+IF($P30&gt;K$8,"FIN",(BJ30-SUM(BL$24:BL29))*VLOOKUP($P30,$A:$O,11,0)/VLOOKUP(K$15,$P$1:$R$4,2,0))</f>
        <v>0</v>
      </c>
      <c r="BL30" s="237">
        <f t="shared" si="30"/>
        <v>0</v>
      </c>
      <c r="BM30" s="237">
        <f t="shared" si="56"/>
        <v>0</v>
      </c>
      <c r="BN30" s="236">
        <f t="shared" si="31"/>
        <v>0</v>
      </c>
      <c r="BO30" s="237">
        <f t="shared" si="57"/>
        <v>14192.010513340316</v>
      </c>
      <c r="BP30" s="237">
        <f>+IF($P30&gt;L$8,"FIN",(BO30-SUM(BQ$24:BQ29))*VLOOKUP($P30,$A:$O,12,0)/VLOOKUP(L$15,$P$1:$R$4,2,0))</f>
        <v>230.62017084178015</v>
      </c>
      <c r="BQ30" s="237">
        <f t="shared" si="32"/>
        <v>0</v>
      </c>
      <c r="BR30" s="237">
        <f t="shared" si="58"/>
        <v>230.62017084178015</v>
      </c>
      <c r="BS30" s="236">
        <f t="shared" si="34"/>
        <v>173.26834773987986</v>
      </c>
      <c r="BT30" s="237">
        <f t="shared" si="59"/>
        <v>6999.2559145371251</v>
      </c>
      <c r="BU30" s="237">
        <f>+IF($P30&gt;M$8,"FIN",(BT30-SUM(BV$24:BV29))*VLOOKUP($P30,$A:$O,13,0)/VLOOKUP(M$15,$P$1:$R$4,2,0))</f>
        <v>78.741629038542655</v>
      </c>
      <c r="BV30" s="237">
        <f t="shared" si="35"/>
        <v>0</v>
      </c>
      <c r="BW30" s="237">
        <f t="shared" si="60"/>
        <v>78.741629038542655</v>
      </c>
      <c r="BX30" s="236">
        <f t="shared" si="36"/>
        <v>59.15975134375855</v>
      </c>
      <c r="BY30" s="12"/>
      <c r="BZ30" s="309">
        <f t="shared" si="37"/>
        <v>982.31954861927784</v>
      </c>
      <c r="CA30" s="310">
        <f t="shared" si="38"/>
        <v>0</v>
      </c>
      <c r="CB30" s="311">
        <f t="shared" si="61"/>
        <v>982.31954861927784</v>
      </c>
    </row>
    <row r="31" spans="1:80" s="13" customFormat="1" x14ac:dyDescent="0.25">
      <c r="A31" s="261">
        <f t="shared" si="39"/>
        <v>45245</v>
      </c>
      <c r="B31" s="295">
        <v>3.2500000000000001E-2</v>
      </c>
      <c r="C31" s="295">
        <v>2.2499999999999999E-2</v>
      </c>
      <c r="D31" s="295">
        <v>3.2500000000000001E-2</v>
      </c>
      <c r="E31" s="295">
        <v>2.2499999999999999E-2</v>
      </c>
      <c r="F31" s="295">
        <v>3.2500000000000001E-2</v>
      </c>
      <c r="G31" s="295">
        <v>2.2499999999999999E-2</v>
      </c>
      <c r="H31" s="295">
        <v>3.2500000000000001E-2</v>
      </c>
      <c r="I31" s="295">
        <v>2.2499999999999999E-2</v>
      </c>
      <c r="J31" s="295">
        <v>3.2500000000000001E-2</v>
      </c>
      <c r="K31" s="295">
        <v>2.2499999999999999E-2</v>
      </c>
      <c r="L31" s="295">
        <v>3.2500000000000001E-2</v>
      </c>
      <c r="M31" s="296">
        <v>2.2499999999999999E-2</v>
      </c>
      <c r="N31" s="317"/>
      <c r="O31" s="238">
        <f t="shared" si="40"/>
        <v>2023</v>
      </c>
      <c r="P31" s="261">
        <f t="shared" si="41"/>
        <v>45245</v>
      </c>
      <c r="Q31" s="237">
        <f t="shared" si="42"/>
        <v>6332.6042437499982</v>
      </c>
      <c r="R31" s="237">
        <f>+IF($P31&gt;B$8,"FIN",(Q31-SUM($S$24:S30))*VLOOKUP($P31,$A:$O,2,0)/VLOOKUP(B$15,$P$1:$R$4,2,0))</f>
        <v>102.90481896093748</v>
      </c>
      <c r="S31" s="237">
        <f t="shared" si="7"/>
        <v>0</v>
      </c>
      <c r="T31" s="237">
        <f t="shared" si="43"/>
        <v>102.90481896093748</v>
      </c>
      <c r="U31" s="236">
        <f t="shared" si="8"/>
        <v>73.715924216637376</v>
      </c>
      <c r="V31" s="237">
        <f t="shared" si="44"/>
        <v>1117.9714218749998</v>
      </c>
      <c r="W31" s="237">
        <f>+IF($P31&gt;C$8,"FIN",(V31-SUM($X$24:X30))*VLOOKUP($P31,$A:$O,3,0)/VLOOKUP(C$15,$P$1:$R$4,2,0))</f>
        <v>12.577178496093747</v>
      </c>
      <c r="X31" s="237">
        <f t="shared" si="45"/>
        <v>0</v>
      </c>
      <c r="Y31" s="237">
        <f t="shared" si="9"/>
        <v>12.577178496093747</v>
      </c>
      <c r="Z31" s="236">
        <f t="shared" si="10"/>
        <v>9.0096688011191031</v>
      </c>
      <c r="AA31" s="237">
        <f t="shared" si="46"/>
        <v>3472.7184562499997</v>
      </c>
      <c r="AB31" s="237">
        <f>+IF($P31&gt;D$8,"FIN",(AA31-SUM($AC$24:AC30))*VLOOKUP($P31,$A:$O,4,0)/VLOOKUP(D$15,$P$1:$R$4,2,0))</f>
        <v>56.431674914062498</v>
      </c>
      <c r="AC31" s="237">
        <f t="shared" si="11"/>
        <v>0</v>
      </c>
      <c r="AD31" s="237">
        <f t="shared" si="62"/>
        <v>56.431674914062498</v>
      </c>
      <c r="AE31" s="236">
        <f t="shared" si="13"/>
        <v>40.424861667188246</v>
      </c>
      <c r="AF31" s="237">
        <f t="shared" si="47"/>
        <v>1727.7740156249999</v>
      </c>
      <c r="AG31" s="237">
        <f>+IF($P31&gt;E$8,"FIN",(AF31-SUM($AH$24:AH30))*VLOOKUP($P31,$A:$O,5,0)/VLOOKUP(E$15,$P$1:$R$4,2,0))</f>
        <v>19.43745767578125</v>
      </c>
      <c r="AH31" s="237">
        <f t="shared" si="14"/>
        <v>0</v>
      </c>
      <c r="AI31" s="237">
        <f t="shared" si="15"/>
        <v>19.43745767578125</v>
      </c>
      <c r="AJ31" s="236">
        <f t="shared" si="16"/>
        <v>13.924033601729526</v>
      </c>
      <c r="AK31" s="237">
        <f t="shared" si="48"/>
        <v>17567.869837499995</v>
      </c>
      <c r="AL31" s="237">
        <f>+IF($P31&gt;F$8,"FIN",(AK31-SUM($AM$24:AM30))*VLOOKUP($P31,$A:$O,6,0)/VLOOKUP(F$15,$P$1:$R$4,2,0))</f>
        <v>285.47788485937491</v>
      </c>
      <c r="AM31" s="237">
        <f t="shared" si="17"/>
        <v>0</v>
      </c>
      <c r="AN31" s="237">
        <f t="shared" si="18"/>
        <v>285.47788485937491</v>
      </c>
      <c r="AO31" s="236">
        <f t="shared" si="19"/>
        <v>204.50224137518754</v>
      </c>
      <c r="AP31" s="237">
        <f t="shared" si="49"/>
        <v>2320.1645537109375</v>
      </c>
      <c r="AQ31" s="237">
        <f>+IF($P31&gt;G$8,"FIN",(AP31-SUM(AR$24:AR30))*VLOOKUP($P31,$A:$O,7,0)/VLOOKUP(G$15,$P$1:$R$4,2,0))</f>
        <v>26.101851229248044</v>
      </c>
      <c r="AR31" s="237">
        <f t="shared" si="20"/>
        <v>0</v>
      </c>
      <c r="AS31" s="237">
        <f t="shared" si="50"/>
        <v>26.101851229248044</v>
      </c>
      <c r="AT31" s="236">
        <f t="shared" si="21"/>
        <v>18.698075625200662</v>
      </c>
      <c r="AU31" s="237">
        <f t="shared" si="51"/>
        <v>5311.2164624999987</v>
      </c>
      <c r="AV31" s="237">
        <f>+IF($P31&gt;H$8,"FIN",(AU31-SUM(AW$24:AW30))*VLOOKUP($P31,$A:$O,8,0)/VLOOKUP(H$15,$P$1:$R$4,2,0))</f>
        <v>86.307267515624986</v>
      </c>
      <c r="AW31" s="237">
        <f t="shared" si="22"/>
        <v>0</v>
      </c>
      <c r="AX31" s="237">
        <f t="shared" si="23"/>
        <v>86.307267515624986</v>
      </c>
      <c r="AY31" s="236">
        <f t="shared" si="24"/>
        <v>61.826259020405544</v>
      </c>
      <c r="AZ31" s="237">
        <f t="shared" si="52"/>
        <v>5894.75840625</v>
      </c>
      <c r="BA31" s="237">
        <f>+IF($P31&gt;I$8,"FIN",(AZ31-SUM(BB$24:BB30))*VLOOKUP($P31,$A:$O,9,0)/VLOOKUP(I$15,$P$1:$R$4,2,0))</f>
        <v>66.316032070312502</v>
      </c>
      <c r="BB31" s="237">
        <f t="shared" si="25"/>
        <v>0</v>
      </c>
      <c r="BC31" s="237">
        <f t="shared" si="53"/>
        <v>66.316032070312502</v>
      </c>
      <c r="BD31" s="236">
        <f t="shared" si="26"/>
        <v>47.505526405900738</v>
      </c>
      <c r="BE31" s="237">
        <f t="shared" si="54"/>
        <v>0</v>
      </c>
      <c r="BF31" s="237">
        <f>+IF($P31&gt;J$8,"FIN",(BE31-SUM(BG$24:BG30))*VLOOKUP($P31,$A:$O,10,0)/VLOOKUP(J$15,$P$1:$R$4,2,0))</f>
        <v>0</v>
      </c>
      <c r="BG31" s="237">
        <f t="shared" si="27"/>
        <v>0</v>
      </c>
      <c r="BH31" s="237">
        <f t="shared" si="28"/>
        <v>0</v>
      </c>
      <c r="BI31" s="236">
        <f t="shared" si="29"/>
        <v>0</v>
      </c>
      <c r="BJ31" s="237">
        <f t="shared" si="55"/>
        <v>0</v>
      </c>
      <c r="BK31" s="237">
        <f>+IF($P31&gt;K$8,"FIN",(BJ31-SUM(BL$24:BL30))*VLOOKUP($P31,$A:$O,11,0)/VLOOKUP(K$15,$P$1:$R$4,2,0))</f>
        <v>0</v>
      </c>
      <c r="BL31" s="237">
        <f t="shared" si="30"/>
        <v>0</v>
      </c>
      <c r="BM31" s="237">
        <f t="shared" si="56"/>
        <v>0</v>
      </c>
      <c r="BN31" s="236">
        <f t="shared" si="31"/>
        <v>0</v>
      </c>
      <c r="BO31" s="237">
        <f t="shared" si="57"/>
        <v>14192.010513340316</v>
      </c>
      <c r="BP31" s="237">
        <f>+IF($P31&gt;L$8,"FIN",(BO31-SUM(BQ$24:BQ30))*VLOOKUP($P31,$A:$O,12,0)/VLOOKUP(L$15,$P$1:$R$4,2,0))</f>
        <v>230.62017084178015</v>
      </c>
      <c r="BQ31" s="237">
        <f t="shared" si="32"/>
        <v>0</v>
      </c>
      <c r="BR31" s="237">
        <f t="shared" si="58"/>
        <v>230.62017084178015</v>
      </c>
      <c r="BS31" s="236">
        <f t="shared" si="34"/>
        <v>165.20488747037155</v>
      </c>
      <c r="BT31" s="237">
        <f t="shared" si="59"/>
        <v>6999.2559145371251</v>
      </c>
      <c r="BU31" s="237">
        <f>+IF($P31&gt;M$8,"FIN",(BT31-SUM(BV$24:BV30))*VLOOKUP($P31,$A:$O,13,0)/VLOOKUP(M$15,$P$1:$R$4,2,0))</f>
        <v>78.741629038542655</v>
      </c>
      <c r="BV31" s="237">
        <f t="shared" si="35"/>
        <v>0</v>
      </c>
      <c r="BW31" s="237">
        <f t="shared" si="60"/>
        <v>78.741629038542655</v>
      </c>
      <c r="BX31" s="236">
        <f t="shared" si="36"/>
        <v>56.406609695345445</v>
      </c>
      <c r="BY31" s="12"/>
      <c r="BZ31" s="309">
        <f t="shared" si="37"/>
        <v>982.31954861927784</v>
      </c>
      <c r="CA31" s="310">
        <f t="shared" si="38"/>
        <v>0</v>
      </c>
      <c r="CB31" s="311">
        <f t="shared" si="61"/>
        <v>982.31954861927784</v>
      </c>
    </row>
    <row r="32" spans="1:80" s="13" customFormat="1" x14ac:dyDescent="0.25">
      <c r="A32" s="261">
        <f t="shared" si="39"/>
        <v>45427</v>
      </c>
      <c r="B32" s="295">
        <v>3.7499999999999999E-2</v>
      </c>
      <c r="C32" s="295">
        <v>2.75E-2</v>
      </c>
      <c r="D32" s="295">
        <v>4.2500000000000003E-2</v>
      </c>
      <c r="E32" s="295">
        <v>3.2500000000000001E-2</v>
      </c>
      <c r="F32" s="295">
        <v>4.2500000000000003E-2</v>
      </c>
      <c r="G32" s="295">
        <v>3.2500000000000001E-2</v>
      </c>
      <c r="H32" s="295">
        <v>4.2500000000000003E-2</v>
      </c>
      <c r="I32" s="295">
        <v>3.2500000000000001E-2</v>
      </c>
      <c r="J32" s="295">
        <v>3.7499999999999999E-2</v>
      </c>
      <c r="K32" s="295">
        <v>3.3799999999999997E-2</v>
      </c>
      <c r="L32" s="295">
        <v>4.2500000000000003E-2</v>
      </c>
      <c r="M32" s="296">
        <v>3.2500000000000001E-2</v>
      </c>
      <c r="N32" s="317"/>
      <c r="O32" s="238">
        <f t="shared" si="40"/>
        <v>2024</v>
      </c>
      <c r="P32" s="261">
        <f t="shared" si="41"/>
        <v>45427</v>
      </c>
      <c r="Q32" s="237">
        <f t="shared" si="42"/>
        <v>6332.6042437499982</v>
      </c>
      <c r="R32" s="237">
        <f>+IF($P32&gt;B$8,"FIN",(Q32-SUM($S$24:S31))*VLOOKUP($P32,$A:$O,2,0)/VLOOKUP(B$15,$P$1:$R$4,2,0))</f>
        <v>118.73632957031246</v>
      </c>
      <c r="S32" s="237">
        <f t="shared" si="7"/>
        <v>0</v>
      </c>
      <c r="T32" s="237">
        <f t="shared" si="43"/>
        <v>118.73632957031246</v>
      </c>
      <c r="U32" s="236">
        <f t="shared" si="8"/>
        <v>81.09851073718491</v>
      </c>
      <c r="V32" s="237">
        <f t="shared" si="44"/>
        <v>1117.9714218749998</v>
      </c>
      <c r="W32" s="237">
        <f>+IF($P32&gt;C$8,"FIN",(V32-SUM($X$24:X31))*VLOOKUP($P32,$A:$O,3,0)/VLOOKUP(C$15,$P$1:$R$4,2,0))</f>
        <v>15.372107050781247</v>
      </c>
      <c r="X32" s="237">
        <f t="shared" si="45"/>
        <v>0</v>
      </c>
      <c r="Y32" s="237">
        <f t="shared" si="9"/>
        <v>15.372107050781247</v>
      </c>
      <c r="Z32" s="236">
        <f t="shared" si="10"/>
        <v>10.499355952995863</v>
      </c>
      <c r="AA32" s="237">
        <f t="shared" si="46"/>
        <v>3472.7184562499997</v>
      </c>
      <c r="AB32" s="237">
        <f>+IF($P32&gt;D$8,"FIN",(AA32-SUM($AC$24:AC31))*VLOOKUP($P32,$A:$O,4,0)/VLOOKUP(D$15,$P$1:$R$4,2,0))</f>
        <v>73.795267195312505</v>
      </c>
      <c r="AC32" s="237">
        <f t="shared" si="11"/>
        <v>0</v>
      </c>
      <c r="AD32" s="237">
        <f t="shared" si="62"/>
        <v>73.795267195312505</v>
      </c>
      <c r="AE32" s="236">
        <f t="shared" si="13"/>
        <v>50.403160436659029</v>
      </c>
      <c r="AF32" s="237">
        <f t="shared" si="47"/>
        <v>1727.7740156249999</v>
      </c>
      <c r="AG32" s="237">
        <f>+IF($P32&gt;E$8,"FIN",(AF32-SUM($AH$24:AH31))*VLOOKUP($P32,$A:$O,5,0)/VLOOKUP(E$15,$P$1:$R$4,2,0))</f>
        <v>28.076327753906249</v>
      </c>
      <c r="AH32" s="237">
        <f t="shared" si="14"/>
        <v>0</v>
      </c>
      <c r="AI32" s="237">
        <f t="shared" si="15"/>
        <v>28.076327753906249</v>
      </c>
      <c r="AJ32" s="236">
        <f t="shared" si="16"/>
        <v>19.176509633157735</v>
      </c>
      <c r="AK32" s="237">
        <f t="shared" si="48"/>
        <v>17567.869837499995</v>
      </c>
      <c r="AL32" s="237">
        <f>+IF($P32&gt;F$8,"FIN",(AK32-SUM($AM$24:AM31))*VLOOKUP($P32,$A:$O,6,0)/VLOOKUP(F$15,$P$1:$R$4,2,0))</f>
        <v>373.31723404687494</v>
      </c>
      <c r="AM32" s="237">
        <f t="shared" si="17"/>
        <v>0</v>
      </c>
      <c r="AN32" s="237">
        <f t="shared" si="18"/>
        <v>373.31723404687494</v>
      </c>
      <c r="AO32" s="236">
        <f t="shared" si="19"/>
        <v>254.98069397368681</v>
      </c>
      <c r="AP32" s="237">
        <f t="shared" si="49"/>
        <v>2320.1645537109375</v>
      </c>
      <c r="AQ32" s="237">
        <f>+IF($P32&gt;G$8,"FIN",(AP32-SUM(AR$24:AR31))*VLOOKUP($P32,$A:$O,7,0)/VLOOKUP(G$15,$P$1:$R$4,2,0))</f>
        <v>37.702673997802734</v>
      </c>
      <c r="AR32" s="237">
        <f t="shared" si="20"/>
        <v>0</v>
      </c>
      <c r="AS32" s="237">
        <f t="shared" si="50"/>
        <v>37.702673997802734</v>
      </c>
      <c r="AT32" s="236">
        <f t="shared" si="21"/>
        <v>25.751433643742043</v>
      </c>
      <c r="AU32" s="237">
        <f t="shared" si="51"/>
        <v>5311.2164624999987</v>
      </c>
      <c r="AV32" s="237">
        <f>+IF($P32&gt;H$8,"FIN",(AU32-SUM(AW$24:AW31))*VLOOKUP($P32,$A:$O,8,0)/VLOOKUP(H$15,$P$1:$R$4,2,0))</f>
        <v>112.86334982812498</v>
      </c>
      <c r="AW32" s="237">
        <f t="shared" si="22"/>
        <v>0</v>
      </c>
      <c r="AX32" s="237">
        <f t="shared" si="23"/>
        <v>112.86334982812498</v>
      </c>
      <c r="AY32" s="236">
        <f t="shared" si="24"/>
        <v>77.087186550184384</v>
      </c>
      <c r="AZ32" s="237">
        <f t="shared" si="52"/>
        <v>5894.75840625</v>
      </c>
      <c r="BA32" s="237">
        <f>+IF($P32&gt;I$8,"FIN",(AZ32-SUM(BB$24:BB31))*VLOOKUP($P32,$A:$O,9,0)/VLOOKUP(I$15,$P$1:$R$4,2,0))</f>
        <v>95.789824101562502</v>
      </c>
      <c r="BB32" s="237">
        <f t="shared" si="25"/>
        <v>0</v>
      </c>
      <c r="BC32" s="237">
        <f t="shared" si="53"/>
        <v>95.789824101562502</v>
      </c>
      <c r="BD32" s="236">
        <f t="shared" si="26"/>
        <v>65.425738748420514</v>
      </c>
      <c r="BE32" s="237">
        <f t="shared" si="54"/>
        <v>0</v>
      </c>
      <c r="BF32" s="237">
        <f>+IF($P32&gt;J$8,"FIN",(BE32-SUM(BG$24:BG31))*VLOOKUP($P32,$A:$O,10,0)/VLOOKUP(J$15,$P$1:$R$4,2,0))</f>
        <v>0</v>
      </c>
      <c r="BG32" s="237">
        <f t="shared" si="27"/>
        <v>0</v>
      </c>
      <c r="BH32" s="237">
        <f t="shared" si="28"/>
        <v>0</v>
      </c>
      <c r="BI32" s="236">
        <f t="shared" si="29"/>
        <v>0</v>
      </c>
      <c r="BJ32" s="237">
        <f t="shared" si="55"/>
        <v>0</v>
      </c>
      <c r="BK32" s="237">
        <f>+IF($P32&gt;K$8,"FIN",(BJ32-SUM(BL$24:BL31))*VLOOKUP($P32,$A:$O,11,0)/VLOOKUP(K$15,$P$1:$R$4,2,0))</f>
        <v>0</v>
      </c>
      <c r="BL32" s="237">
        <f t="shared" si="30"/>
        <v>0</v>
      </c>
      <c r="BM32" s="237">
        <f t="shared" si="56"/>
        <v>0</v>
      </c>
      <c r="BN32" s="236">
        <f t="shared" si="31"/>
        <v>0</v>
      </c>
      <c r="BO32" s="237">
        <f t="shared" si="57"/>
        <v>14192.010513340316</v>
      </c>
      <c r="BP32" s="237">
        <f>+IF($P32&gt;L$8,"FIN",(BO32-SUM(BQ$24:BQ31))*VLOOKUP($P32,$A:$O,12,0)/VLOOKUP(L$15,$P$1:$R$4,2,0))</f>
        <v>301.58022340848174</v>
      </c>
      <c r="BQ32" s="237">
        <f t="shared" si="32"/>
        <v>0</v>
      </c>
      <c r="BR32" s="237">
        <f t="shared" si="58"/>
        <v>301.58022340848174</v>
      </c>
      <c r="BS32" s="236">
        <f t="shared" si="34"/>
        <v>205.98335045999704</v>
      </c>
      <c r="BT32" s="237">
        <f t="shared" si="59"/>
        <v>6999.2559145371251</v>
      </c>
      <c r="BU32" s="237">
        <f>+IF($P32&gt;M$8,"FIN",(BT32-SUM(BV$24:BV31))*VLOOKUP($P32,$A:$O,13,0)/VLOOKUP(M$15,$P$1:$R$4,2,0))</f>
        <v>113.73790861122829</v>
      </c>
      <c r="BV32" s="237">
        <f t="shared" si="35"/>
        <v>0</v>
      </c>
      <c r="BW32" s="237">
        <f t="shared" si="60"/>
        <v>113.73790861122829</v>
      </c>
      <c r="BX32" s="236">
        <f t="shared" si="36"/>
        <v>77.684521966551642</v>
      </c>
      <c r="BY32" s="12"/>
      <c r="BZ32" s="309">
        <f t="shared" si="37"/>
        <v>1295.8703451144427</v>
      </c>
      <c r="CA32" s="310">
        <f t="shared" si="38"/>
        <v>0</v>
      </c>
      <c r="CB32" s="311">
        <f t="shared" si="61"/>
        <v>1295.8703451144427</v>
      </c>
    </row>
    <row r="33" spans="1:80" s="13" customFormat="1" x14ac:dyDescent="0.25">
      <c r="A33" s="261">
        <f t="shared" si="39"/>
        <v>45611</v>
      </c>
      <c r="B33" s="295">
        <v>3.7499999999999999E-2</v>
      </c>
      <c r="C33" s="295">
        <v>2.75E-2</v>
      </c>
      <c r="D33" s="295">
        <v>4.2500000000000003E-2</v>
      </c>
      <c r="E33" s="295">
        <v>3.2500000000000001E-2</v>
      </c>
      <c r="F33" s="295">
        <v>4.2500000000000003E-2</v>
      </c>
      <c r="G33" s="295">
        <v>3.2500000000000001E-2</v>
      </c>
      <c r="H33" s="295">
        <v>4.2500000000000003E-2</v>
      </c>
      <c r="I33" s="295">
        <v>3.2500000000000001E-2</v>
      </c>
      <c r="J33" s="295">
        <v>3.7499999999999999E-2</v>
      </c>
      <c r="K33" s="295">
        <v>3.3799999999999997E-2</v>
      </c>
      <c r="L33" s="295">
        <v>4.2500000000000003E-2</v>
      </c>
      <c r="M33" s="296">
        <v>3.2500000000000001E-2</v>
      </c>
      <c r="N33" s="317"/>
      <c r="O33" s="238">
        <f t="shared" si="40"/>
        <v>2024</v>
      </c>
      <c r="P33" s="261">
        <f t="shared" si="41"/>
        <v>45611</v>
      </c>
      <c r="Q33" s="237">
        <f t="shared" si="42"/>
        <v>6332.6042437499982</v>
      </c>
      <c r="R33" s="237">
        <f>+IF($P33&gt;B$8,"FIN",(Q33-SUM($S$24:S32))*VLOOKUP($P33,$A:$O,2,0)/VLOOKUP(B$15,$P$1:$R$4,2,0))</f>
        <v>118.73632957031246</v>
      </c>
      <c r="S33" s="237">
        <f t="shared" si="7"/>
        <v>0</v>
      </c>
      <c r="T33" s="237">
        <f t="shared" si="43"/>
        <v>118.73632957031246</v>
      </c>
      <c r="U33" s="236">
        <f t="shared" si="8"/>
        <v>77.324396031437786</v>
      </c>
      <c r="V33" s="237">
        <f t="shared" si="44"/>
        <v>1117.9714218749998</v>
      </c>
      <c r="W33" s="237">
        <f>+IF($P33&gt;C$8,"FIN",(V33-SUM($X$24:X32))*VLOOKUP($P33,$A:$O,3,0)/VLOOKUP(C$15,$P$1:$R$4,2,0))</f>
        <v>15.372107050781247</v>
      </c>
      <c r="X33" s="237">
        <f t="shared" si="45"/>
        <v>0</v>
      </c>
      <c r="Y33" s="237">
        <f t="shared" si="9"/>
        <v>15.372107050781247</v>
      </c>
      <c r="Z33" s="236">
        <f t="shared" si="10"/>
        <v>10.010743112354559</v>
      </c>
      <c r="AA33" s="237">
        <f t="shared" si="46"/>
        <v>3472.7184562499997</v>
      </c>
      <c r="AB33" s="237">
        <f>+IF($P33&gt;D$8,"FIN",(AA33-SUM($AC$24:AC32))*VLOOKUP($P33,$A:$O,4,0)/VLOOKUP(D$15,$P$1:$R$4,2,0))</f>
        <v>73.795267195312505</v>
      </c>
      <c r="AC33" s="237">
        <f t="shared" si="11"/>
        <v>0</v>
      </c>
      <c r="AD33" s="237">
        <f t="shared" si="62"/>
        <v>73.795267195312505</v>
      </c>
      <c r="AE33" s="236">
        <f t="shared" si="13"/>
        <v>48.057527856097913</v>
      </c>
      <c r="AF33" s="237">
        <f t="shared" si="47"/>
        <v>1727.7740156249999</v>
      </c>
      <c r="AG33" s="237">
        <f>+IF($P33&gt;E$8,"FIN",(AF33-SUM($AH$24:AH32))*VLOOKUP($P33,$A:$O,5,0)/VLOOKUP(E$15,$P$1:$R$4,2,0))</f>
        <v>28.076327753906249</v>
      </c>
      <c r="AH33" s="237">
        <f t="shared" si="14"/>
        <v>0</v>
      </c>
      <c r="AI33" s="237">
        <f t="shared" si="15"/>
        <v>28.076327753906249</v>
      </c>
      <c r="AJ33" s="236">
        <f t="shared" si="16"/>
        <v>18.284084527523618</v>
      </c>
      <c r="AK33" s="237">
        <f t="shared" si="48"/>
        <v>17567.869837499995</v>
      </c>
      <c r="AL33" s="237">
        <f>+IF($P33&gt;F$8,"FIN",(AK33-SUM($AM$24:AM32))*VLOOKUP($P33,$A:$O,6,0)/VLOOKUP(F$15,$P$1:$R$4,2,0))</f>
        <v>373.31723404687494</v>
      </c>
      <c r="AM33" s="237">
        <f t="shared" si="17"/>
        <v>0</v>
      </c>
      <c r="AN33" s="237">
        <f t="shared" si="18"/>
        <v>373.31723404687494</v>
      </c>
      <c r="AO33" s="236">
        <f t="shared" si="19"/>
        <v>243.11455268378938</v>
      </c>
      <c r="AP33" s="237">
        <f t="shared" si="49"/>
        <v>2320.1645537109375</v>
      </c>
      <c r="AQ33" s="237">
        <f>+IF($P33&gt;G$8,"FIN",(AP33-SUM(AR$24:AR32))*VLOOKUP($P33,$A:$O,7,0)/VLOOKUP(G$15,$P$1:$R$4,2,0))</f>
        <v>37.702673997802734</v>
      </c>
      <c r="AR33" s="237">
        <f t="shared" si="20"/>
        <v>0</v>
      </c>
      <c r="AS33" s="237">
        <f t="shared" si="50"/>
        <v>37.702673997802734</v>
      </c>
      <c r="AT33" s="236">
        <f t="shared" si="21"/>
        <v>24.553028598748345</v>
      </c>
      <c r="AU33" s="237">
        <f t="shared" si="51"/>
        <v>5311.2164624999987</v>
      </c>
      <c r="AV33" s="237">
        <f>+IF($P33&gt;H$8,"FIN",(AU33-SUM(AW$24:AW32))*VLOOKUP($P33,$A:$O,8,0)/VLOOKUP(H$15,$P$1:$R$4,2,0))</f>
        <v>112.86334982812498</v>
      </c>
      <c r="AW33" s="237">
        <f t="shared" si="22"/>
        <v>0</v>
      </c>
      <c r="AX33" s="237">
        <f t="shared" si="23"/>
        <v>112.86334982812498</v>
      </c>
      <c r="AY33" s="236">
        <f t="shared" si="24"/>
        <v>73.499748485796786</v>
      </c>
      <c r="AZ33" s="237">
        <f t="shared" si="52"/>
        <v>5894.75840625</v>
      </c>
      <c r="BA33" s="237">
        <f>+IF($P33&gt;I$8,"FIN",(AZ33-SUM(BB$24:BB32))*VLOOKUP($P33,$A:$O,9,0)/VLOOKUP(I$15,$P$1:$R$4,2,0))</f>
        <v>95.789824101562502</v>
      </c>
      <c r="BB33" s="237">
        <f t="shared" si="25"/>
        <v>0</v>
      </c>
      <c r="BC33" s="237">
        <f t="shared" si="53"/>
        <v>95.789824101562502</v>
      </c>
      <c r="BD33" s="236">
        <f t="shared" si="26"/>
        <v>62.3809942703747</v>
      </c>
      <c r="BE33" s="237">
        <f t="shared" si="54"/>
        <v>0</v>
      </c>
      <c r="BF33" s="237">
        <f>+IF($P33&gt;J$8,"FIN",(BE33-SUM(BG$24:BG32))*VLOOKUP($P33,$A:$O,10,0)/VLOOKUP(J$15,$P$1:$R$4,2,0))</f>
        <v>0</v>
      </c>
      <c r="BG33" s="237">
        <f t="shared" si="27"/>
        <v>0</v>
      </c>
      <c r="BH33" s="237">
        <f t="shared" si="28"/>
        <v>0</v>
      </c>
      <c r="BI33" s="236">
        <f t="shared" si="29"/>
        <v>0</v>
      </c>
      <c r="BJ33" s="237">
        <f t="shared" si="55"/>
        <v>0</v>
      </c>
      <c r="BK33" s="237">
        <f>+IF($P33&gt;K$8,"FIN",(BJ33-SUM(BL$24:BL32))*VLOOKUP($P33,$A:$O,11,0)/VLOOKUP(K$15,$P$1:$R$4,2,0))</f>
        <v>0</v>
      </c>
      <c r="BL33" s="237">
        <f t="shared" si="30"/>
        <v>0</v>
      </c>
      <c r="BM33" s="237">
        <f t="shared" si="56"/>
        <v>0</v>
      </c>
      <c r="BN33" s="236">
        <f t="shared" si="31"/>
        <v>0</v>
      </c>
      <c r="BO33" s="237">
        <f t="shared" si="57"/>
        <v>14192.010513340316</v>
      </c>
      <c r="BP33" s="237">
        <f>+IF($P33&gt;L$8,"FIN",(BO33-SUM(BQ$24:BQ32))*VLOOKUP($P33,$A:$O,12,0)/VLOOKUP(L$15,$P$1:$R$4,2,0))</f>
        <v>301.58022340848174</v>
      </c>
      <c r="BQ33" s="237">
        <f t="shared" si="32"/>
        <v>0</v>
      </c>
      <c r="BR33" s="237">
        <f t="shared" si="58"/>
        <v>301.58022340848174</v>
      </c>
      <c r="BS33" s="236">
        <f t="shared" si="34"/>
        <v>196.39741867107102</v>
      </c>
      <c r="BT33" s="237">
        <f t="shared" si="59"/>
        <v>6999.2559145371251</v>
      </c>
      <c r="BU33" s="237">
        <f>+IF($P33&gt;M$8,"FIN",(BT33-SUM(BV$24:BV32))*VLOOKUP($P33,$A:$O,13,0)/VLOOKUP(M$15,$P$1:$R$4,2,0))</f>
        <v>113.73790861122829</v>
      </c>
      <c r="BV33" s="237">
        <f t="shared" si="35"/>
        <v>0</v>
      </c>
      <c r="BW33" s="237">
        <f t="shared" si="60"/>
        <v>113.73790861122829</v>
      </c>
      <c r="BX33" s="236">
        <f t="shared" si="36"/>
        <v>74.069285458534424</v>
      </c>
      <c r="BY33" s="12"/>
      <c r="BZ33" s="309">
        <f t="shared" si="37"/>
        <v>1295.8703451144427</v>
      </c>
      <c r="CA33" s="310">
        <f t="shared" si="38"/>
        <v>0</v>
      </c>
      <c r="CB33" s="311">
        <f t="shared" si="61"/>
        <v>1295.8703451144427</v>
      </c>
    </row>
    <row r="34" spans="1:80" s="13" customFormat="1" x14ac:dyDescent="0.25">
      <c r="A34" s="261">
        <f t="shared" si="39"/>
        <v>45792</v>
      </c>
      <c r="B34" s="295">
        <v>3.7499999999999999E-2</v>
      </c>
      <c r="C34" s="295">
        <v>2.75E-2</v>
      </c>
      <c r="D34" s="295">
        <v>4.2500000000000003E-2</v>
      </c>
      <c r="E34" s="295">
        <v>3.2500000000000001E-2</v>
      </c>
      <c r="F34" s="295">
        <v>5.8500000000000003E-2</v>
      </c>
      <c r="G34" s="295">
        <v>4.8500000000000001E-2</v>
      </c>
      <c r="H34" s="295">
        <v>6.9500000000000006E-2</v>
      </c>
      <c r="I34" s="295">
        <v>6.5500000000000003E-2</v>
      </c>
      <c r="J34" s="295">
        <v>3.7499999999999999E-2</v>
      </c>
      <c r="K34" s="295">
        <v>3.3799999999999997E-2</v>
      </c>
      <c r="L34" s="295">
        <v>6.3500000000000001E-2</v>
      </c>
      <c r="M34" s="296">
        <v>5.3499999999999999E-2</v>
      </c>
      <c r="N34" s="317"/>
      <c r="O34" s="238">
        <f t="shared" si="40"/>
        <v>2025</v>
      </c>
      <c r="P34" s="261">
        <f t="shared" si="41"/>
        <v>45792</v>
      </c>
      <c r="Q34" s="237">
        <f t="shared" si="42"/>
        <v>6332.6042437499982</v>
      </c>
      <c r="R34" s="237">
        <f>+IF($P34&gt;B$8,"FIN",(Q34-SUM($S$24:S33))*VLOOKUP($P34,$A:$O,2,0)/VLOOKUP(B$15,$P$1:$R$4,2,0))</f>
        <v>118.73632957031246</v>
      </c>
      <c r="S34" s="237">
        <f t="shared" si="7"/>
        <v>1055.4340406249996</v>
      </c>
      <c r="T34" s="237">
        <f t="shared" si="43"/>
        <v>1174.170370195312</v>
      </c>
      <c r="U34" s="236">
        <f t="shared" si="8"/>
        <v>729.06741975853095</v>
      </c>
      <c r="V34" s="237">
        <f t="shared" si="44"/>
        <v>1117.9714218749998</v>
      </c>
      <c r="W34" s="237">
        <f>+IF($P34&gt;C$8,"FIN",(V34-SUM($X$24:X33))*VLOOKUP($P34,$A:$O,3,0)/VLOOKUP(C$15,$P$1:$R$4,2,0))</f>
        <v>15.372107050781247</v>
      </c>
      <c r="X34" s="237">
        <f t="shared" si="45"/>
        <v>186.32857031249998</v>
      </c>
      <c r="Y34" s="237">
        <f t="shared" si="9"/>
        <v>201.70067736328122</v>
      </c>
      <c r="Z34" s="236">
        <f t="shared" si="10"/>
        <v>125.24025145033632</v>
      </c>
      <c r="AA34" s="237">
        <f t="shared" si="46"/>
        <v>3472.7184562499997</v>
      </c>
      <c r="AB34" s="237">
        <f>+IF($P34&gt;D$8,"FIN",(AA34-SUM($AC$24:AC33))*VLOOKUP($P34,$A:$O,4,0)/VLOOKUP(D$15,$P$1:$R$4,2,0))</f>
        <v>73.795267195312505</v>
      </c>
      <c r="AC34" s="237">
        <f t="shared" si="11"/>
        <v>0</v>
      </c>
      <c r="AD34" s="237">
        <f t="shared" si="62"/>
        <v>73.795267195312505</v>
      </c>
      <c r="AE34" s="236">
        <f t="shared" si="13"/>
        <v>45.821054942417298</v>
      </c>
      <c r="AF34" s="237">
        <f t="shared" si="47"/>
        <v>1727.7740156249999</v>
      </c>
      <c r="AG34" s="237">
        <f>+IF($P34&gt;E$8,"FIN",(AF34-SUM($AH$24:AH33))*VLOOKUP($P34,$A:$O,5,0)/VLOOKUP(E$15,$P$1:$R$4,2,0))</f>
        <v>28.076327753906249</v>
      </c>
      <c r="AH34" s="237">
        <f t="shared" si="14"/>
        <v>0</v>
      </c>
      <c r="AI34" s="237">
        <f t="shared" si="15"/>
        <v>28.076327753906249</v>
      </c>
      <c r="AJ34" s="236">
        <f t="shared" si="16"/>
        <v>17.433190575597941</v>
      </c>
      <c r="AK34" s="237">
        <f t="shared" si="48"/>
        <v>17567.869837499995</v>
      </c>
      <c r="AL34" s="237">
        <f>+IF($P34&gt;F$8,"FIN",(AK34-SUM($AM$24:AM33))*VLOOKUP($P34,$A:$O,6,0)/VLOOKUP(F$15,$P$1:$R$4,2,0))</f>
        <v>513.86019274687487</v>
      </c>
      <c r="AM34" s="237">
        <f t="shared" si="17"/>
        <v>0</v>
      </c>
      <c r="AN34" s="237">
        <f t="shared" si="18"/>
        <v>513.86019274687487</v>
      </c>
      <c r="AO34" s="236">
        <f t="shared" si="19"/>
        <v>319.06675074782191</v>
      </c>
      <c r="AP34" s="237">
        <f t="shared" si="49"/>
        <v>2320.1645537109375</v>
      </c>
      <c r="AQ34" s="237">
        <f>+IF($P34&gt;G$8,"FIN",(AP34-SUM(AR$24:AR33))*VLOOKUP($P34,$A:$O,7,0)/VLOOKUP(G$15,$P$1:$R$4,2,0))</f>
        <v>56.263990427490235</v>
      </c>
      <c r="AR34" s="237">
        <f t="shared" si="20"/>
        <v>0</v>
      </c>
      <c r="AS34" s="237">
        <f t="shared" si="50"/>
        <v>56.263990427490235</v>
      </c>
      <c r="AT34" s="236">
        <f t="shared" si="21"/>
        <v>34.93551137682487</v>
      </c>
      <c r="AU34" s="237">
        <f t="shared" si="51"/>
        <v>5311.2164624999987</v>
      </c>
      <c r="AV34" s="237">
        <f>+IF($P34&gt;H$8,"FIN",(AU34-SUM(AW$24:AW33))*VLOOKUP($P34,$A:$O,8,0)/VLOOKUP(H$15,$P$1:$R$4,2,0))</f>
        <v>184.56477207187498</v>
      </c>
      <c r="AW34" s="237">
        <f t="shared" si="22"/>
        <v>0</v>
      </c>
      <c r="AX34" s="237">
        <f t="shared" si="23"/>
        <v>184.56477207187498</v>
      </c>
      <c r="AY34" s="236">
        <f t="shared" si="24"/>
        <v>114.60020246497999</v>
      </c>
      <c r="AZ34" s="237">
        <f t="shared" si="52"/>
        <v>5894.75840625</v>
      </c>
      <c r="BA34" s="237">
        <f>+IF($P34&gt;I$8,"FIN",(AZ34-SUM(BB$24:BB33))*VLOOKUP($P34,$A:$O,9,0)/VLOOKUP(I$15,$P$1:$R$4,2,0))</f>
        <v>193.05333780468752</v>
      </c>
      <c r="BB34" s="237">
        <f t="shared" si="25"/>
        <v>0</v>
      </c>
      <c r="BC34" s="237">
        <f t="shared" si="53"/>
        <v>193.05333780468752</v>
      </c>
      <c r="BD34" s="236">
        <f t="shared" si="26"/>
        <v>119.87093393067255</v>
      </c>
      <c r="BE34" s="237">
        <f t="shared" si="54"/>
        <v>0</v>
      </c>
      <c r="BF34" s="237">
        <f>+IF($P34&gt;J$8,"FIN",(BE34-SUM(BG$24:BG33))*VLOOKUP($P34,$A:$O,10,0)/VLOOKUP(J$15,$P$1:$R$4,2,0))</f>
        <v>0</v>
      </c>
      <c r="BG34" s="237">
        <f t="shared" si="27"/>
        <v>0</v>
      </c>
      <c r="BH34" s="237">
        <f t="shared" si="28"/>
        <v>0</v>
      </c>
      <c r="BI34" s="236">
        <f t="shared" si="29"/>
        <v>0</v>
      </c>
      <c r="BJ34" s="237">
        <f t="shared" si="55"/>
        <v>0</v>
      </c>
      <c r="BK34" s="237">
        <f>+IF($P34&gt;K$8,"FIN",(BJ34-SUM(BL$24:BL33))*VLOOKUP($P34,$A:$O,11,0)/VLOOKUP(K$15,$P$1:$R$4,2,0))</f>
        <v>0</v>
      </c>
      <c r="BL34" s="237">
        <f t="shared" si="30"/>
        <v>0</v>
      </c>
      <c r="BM34" s="237">
        <f t="shared" si="56"/>
        <v>0</v>
      </c>
      <c r="BN34" s="236">
        <f t="shared" si="31"/>
        <v>0</v>
      </c>
      <c r="BO34" s="237">
        <f t="shared" si="57"/>
        <v>14192.010513340316</v>
      </c>
      <c r="BP34" s="237">
        <f>+IF($P34&gt;L$8,"FIN",(BO34-SUM(BQ$24:BQ33))*VLOOKUP($P34,$A:$O,12,0)/VLOOKUP(L$15,$P$1:$R$4,2,0))</f>
        <v>450.59633379855501</v>
      </c>
      <c r="BQ34" s="237">
        <f t="shared" si="32"/>
        <v>0</v>
      </c>
      <c r="BR34" s="237">
        <f t="shared" si="58"/>
        <v>450.59633379855501</v>
      </c>
      <c r="BS34" s="236">
        <f t="shared" si="34"/>
        <v>279.78487174780338</v>
      </c>
      <c r="BT34" s="237">
        <f t="shared" si="59"/>
        <v>6999.2559145371251</v>
      </c>
      <c r="BU34" s="237">
        <f>+IF($P34&gt;M$8,"FIN",(BT34-SUM(BV$24:BV33))*VLOOKUP($P34,$A:$O,13,0)/VLOOKUP(M$15,$P$1:$R$4,2,0))</f>
        <v>187.23009571386808</v>
      </c>
      <c r="BV34" s="237">
        <f t="shared" si="35"/>
        <v>0</v>
      </c>
      <c r="BW34" s="237">
        <f t="shared" si="60"/>
        <v>187.23009571386808</v>
      </c>
      <c r="BX34" s="236">
        <f t="shared" si="36"/>
        <v>116.25515874714719</v>
      </c>
      <c r="BY34" s="12"/>
      <c r="BZ34" s="309">
        <f t="shared" si="37"/>
        <v>1862.6644562891652</v>
      </c>
      <c r="CA34" s="310">
        <f t="shared" si="38"/>
        <v>1257.7232278060874</v>
      </c>
      <c r="CB34" s="311">
        <f t="shared" si="61"/>
        <v>3120.3876840952526</v>
      </c>
    </row>
    <row r="35" spans="1:80" s="13" customFormat="1" x14ac:dyDescent="0.25">
      <c r="A35" s="261">
        <f t="shared" si="39"/>
        <v>45976</v>
      </c>
      <c r="B35" s="295">
        <v>3.7499999999999999E-2</v>
      </c>
      <c r="C35" s="295">
        <v>2.75E-2</v>
      </c>
      <c r="D35" s="295">
        <v>4.2500000000000003E-2</v>
      </c>
      <c r="E35" s="295">
        <v>3.2500000000000001E-2</v>
      </c>
      <c r="F35" s="295">
        <v>5.8500000000000003E-2</v>
      </c>
      <c r="G35" s="295">
        <v>4.8500000000000001E-2</v>
      </c>
      <c r="H35" s="295">
        <v>6.9500000000000006E-2</v>
      </c>
      <c r="I35" s="295">
        <v>6.5500000000000003E-2</v>
      </c>
      <c r="J35" s="295">
        <v>3.7499999999999999E-2</v>
      </c>
      <c r="K35" s="295">
        <v>3.3799999999999997E-2</v>
      </c>
      <c r="L35" s="295">
        <v>6.3500000000000001E-2</v>
      </c>
      <c r="M35" s="296">
        <v>5.3499999999999999E-2</v>
      </c>
      <c r="N35" s="317"/>
      <c r="O35" s="238">
        <f t="shared" si="40"/>
        <v>2025</v>
      </c>
      <c r="P35" s="261">
        <f t="shared" si="41"/>
        <v>45976</v>
      </c>
      <c r="Q35" s="237">
        <f t="shared" si="42"/>
        <v>6332.6042437499982</v>
      </c>
      <c r="R35" s="237">
        <f>+IF($P35&gt;B$8,"FIN",(Q35-SUM($S$24:S34))*VLOOKUP($P35,$A:$O,2,0)/VLOOKUP(B$15,$P$1:$R$4,2,0))</f>
        <v>98.946941308593722</v>
      </c>
      <c r="S35" s="237">
        <f t="shared" si="7"/>
        <v>1055.4340406249996</v>
      </c>
      <c r="T35" s="237">
        <f t="shared" si="43"/>
        <v>1154.3809819335934</v>
      </c>
      <c r="U35" s="236">
        <f t="shared" si="8"/>
        <v>683.42269219705122</v>
      </c>
      <c r="V35" s="237">
        <f t="shared" si="44"/>
        <v>1117.9714218749998</v>
      </c>
      <c r="W35" s="237">
        <f>+IF($P35&gt;C$8,"FIN",(V35-SUM($X$24:X34))*VLOOKUP($P35,$A:$O,3,0)/VLOOKUP(C$15,$P$1:$R$4,2,0))</f>
        <v>12.810089208984373</v>
      </c>
      <c r="X35" s="237">
        <f t="shared" si="45"/>
        <v>186.32857031249998</v>
      </c>
      <c r="Y35" s="237">
        <f t="shared" si="9"/>
        <v>199.13865952148436</v>
      </c>
      <c r="Z35" s="236">
        <f t="shared" si="10"/>
        <v>117.89511516615907</v>
      </c>
      <c r="AA35" s="237">
        <f t="shared" si="46"/>
        <v>3472.7184562499997</v>
      </c>
      <c r="AB35" s="237">
        <f>+IF($P35&gt;D$8,"FIN",(AA35-SUM($AC$24:AC34))*VLOOKUP($P35,$A:$O,4,0)/VLOOKUP(D$15,$P$1:$R$4,2,0))</f>
        <v>73.795267195312505</v>
      </c>
      <c r="AC35" s="237">
        <f t="shared" si="11"/>
        <v>0</v>
      </c>
      <c r="AD35" s="237">
        <f t="shared" si="62"/>
        <v>73.795267195312505</v>
      </c>
      <c r="AE35" s="236">
        <f t="shared" si="13"/>
        <v>43.688661687361744</v>
      </c>
      <c r="AF35" s="237">
        <f t="shared" si="47"/>
        <v>1727.7740156249999</v>
      </c>
      <c r="AG35" s="237">
        <f>+IF($P35&gt;E$8,"FIN",(AF35-SUM($AH$24:AH34))*VLOOKUP($P35,$A:$O,5,0)/VLOOKUP(E$15,$P$1:$R$4,2,0))</f>
        <v>28.076327753906249</v>
      </c>
      <c r="AH35" s="237">
        <f t="shared" si="14"/>
        <v>0</v>
      </c>
      <c r="AI35" s="237">
        <f t="shared" si="15"/>
        <v>28.076327753906249</v>
      </c>
      <c r="AJ35" s="236">
        <f t="shared" si="16"/>
        <v>16.62189502502147</v>
      </c>
      <c r="AK35" s="237">
        <f t="shared" si="48"/>
        <v>17567.869837499995</v>
      </c>
      <c r="AL35" s="237">
        <f>+IF($P35&gt;F$8,"FIN",(AK35-SUM($AM$24:AM34))*VLOOKUP($P35,$A:$O,6,0)/VLOOKUP(F$15,$P$1:$R$4,2,0))</f>
        <v>513.86019274687487</v>
      </c>
      <c r="AM35" s="237">
        <f t="shared" si="17"/>
        <v>0</v>
      </c>
      <c r="AN35" s="237">
        <f t="shared" si="18"/>
        <v>513.86019274687487</v>
      </c>
      <c r="AO35" s="236">
        <f t="shared" si="19"/>
        <v>304.21821031019635</v>
      </c>
      <c r="AP35" s="237">
        <f t="shared" si="49"/>
        <v>2320.1645537109375</v>
      </c>
      <c r="AQ35" s="237">
        <f>+IF($P35&gt;G$8,"FIN",(AP35-SUM(AR$24:AR34))*VLOOKUP($P35,$A:$O,7,0)/VLOOKUP(G$15,$P$1:$R$4,2,0))</f>
        <v>56.263990427490235</v>
      </c>
      <c r="AR35" s="237">
        <f t="shared" si="20"/>
        <v>0</v>
      </c>
      <c r="AS35" s="237">
        <f t="shared" si="50"/>
        <v>56.263990427490235</v>
      </c>
      <c r="AT35" s="236">
        <f t="shared" si="21"/>
        <v>33.309703133966288</v>
      </c>
      <c r="AU35" s="237">
        <f t="shared" si="51"/>
        <v>5311.2164624999987</v>
      </c>
      <c r="AV35" s="237">
        <f>+IF($P35&gt;H$8,"FIN",(AU35-SUM(AW$24:AW34))*VLOOKUP($P35,$A:$O,8,0)/VLOOKUP(H$15,$P$1:$R$4,2,0))</f>
        <v>184.56477207187498</v>
      </c>
      <c r="AW35" s="237">
        <f t="shared" si="22"/>
        <v>0</v>
      </c>
      <c r="AX35" s="237">
        <f t="shared" si="23"/>
        <v>184.56477207187498</v>
      </c>
      <c r="AY35" s="236">
        <f t="shared" si="24"/>
        <v>109.26700577032894</v>
      </c>
      <c r="AZ35" s="237">
        <f t="shared" si="52"/>
        <v>5894.75840625</v>
      </c>
      <c r="BA35" s="237">
        <f>+IF($P35&gt;I$8,"FIN",(AZ35-SUM(BB$24:BB34))*VLOOKUP($P35,$A:$O,9,0)/VLOOKUP(I$15,$P$1:$R$4,2,0))</f>
        <v>193.05333780468752</v>
      </c>
      <c r="BB35" s="237">
        <f t="shared" si="25"/>
        <v>0</v>
      </c>
      <c r="BC35" s="237">
        <f t="shared" si="53"/>
        <v>193.05333780468752</v>
      </c>
      <c r="BD35" s="236">
        <f t="shared" si="26"/>
        <v>114.29245104082638</v>
      </c>
      <c r="BE35" s="237">
        <f t="shared" si="54"/>
        <v>0</v>
      </c>
      <c r="BF35" s="237">
        <f>+IF($P35&gt;J$8,"FIN",(BE35-SUM(BG$24:BG34))*VLOOKUP($P35,$A:$O,10,0)/VLOOKUP(J$15,$P$1:$R$4,2,0))</f>
        <v>0</v>
      </c>
      <c r="BG35" s="237">
        <f t="shared" si="27"/>
        <v>0</v>
      </c>
      <c r="BH35" s="237">
        <f t="shared" si="28"/>
        <v>0</v>
      </c>
      <c r="BI35" s="236">
        <f t="shared" si="29"/>
        <v>0</v>
      </c>
      <c r="BJ35" s="237">
        <f t="shared" si="55"/>
        <v>0</v>
      </c>
      <c r="BK35" s="237">
        <f>+IF($P35&gt;K$8,"FIN",(BJ35-SUM(BL$24:BL34))*VLOOKUP($P35,$A:$O,11,0)/VLOOKUP(K$15,$P$1:$R$4,2,0))</f>
        <v>0</v>
      </c>
      <c r="BL35" s="237">
        <f t="shared" si="30"/>
        <v>0</v>
      </c>
      <c r="BM35" s="237">
        <f t="shared" si="56"/>
        <v>0</v>
      </c>
      <c r="BN35" s="236">
        <f t="shared" si="31"/>
        <v>0</v>
      </c>
      <c r="BO35" s="237">
        <f t="shared" si="57"/>
        <v>14192.010513340316</v>
      </c>
      <c r="BP35" s="237">
        <f>+IF($P35&gt;L$8,"FIN",(BO35-SUM(BQ$24:BQ34))*VLOOKUP($P35,$A:$O,12,0)/VLOOKUP(L$15,$P$1:$R$4,2,0))</f>
        <v>450.59633379855501</v>
      </c>
      <c r="BQ35" s="237">
        <f t="shared" si="32"/>
        <v>0</v>
      </c>
      <c r="BR35" s="237">
        <f t="shared" si="58"/>
        <v>450.59633379855501</v>
      </c>
      <c r="BS35" s="236">
        <f t="shared" si="34"/>
        <v>266.7644082484066</v>
      </c>
      <c r="BT35" s="237">
        <f t="shared" si="59"/>
        <v>6999.2559145371251</v>
      </c>
      <c r="BU35" s="237">
        <f>+IF($P35&gt;M$8,"FIN",(BT35-SUM(BV$24:BV34))*VLOOKUP($P35,$A:$O,13,0)/VLOOKUP(M$15,$P$1:$R$4,2,0))</f>
        <v>187.23009571386808</v>
      </c>
      <c r="BV35" s="237">
        <f t="shared" si="35"/>
        <v>0</v>
      </c>
      <c r="BW35" s="237">
        <f t="shared" si="60"/>
        <v>187.23009571386808</v>
      </c>
      <c r="BX35" s="236">
        <f t="shared" si="36"/>
        <v>110.84494467221234</v>
      </c>
      <c r="BY35" s="12"/>
      <c r="BZ35" s="309">
        <f t="shared" si="37"/>
        <v>1840.0935917037064</v>
      </c>
      <c r="CA35" s="310">
        <f t="shared" si="38"/>
        <v>1257.7232278060874</v>
      </c>
      <c r="CB35" s="311">
        <f t="shared" si="61"/>
        <v>3097.8168195097937</v>
      </c>
    </row>
    <row r="36" spans="1:80" s="13" customFormat="1" x14ac:dyDescent="0.25">
      <c r="A36" s="261">
        <f t="shared" si="39"/>
        <v>46157</v>
      </c>
      <c r="B36" s="295">
        <v>3.7499999999999999E-2</v>
      </c>
      <c r="C36" s="295">
        <v>2.75E-2</v>
      </c>
      <c r="D36" s="295">
        <v>4.2500000000000003E-2</v>
      </c>
      <c r="E36" s="295">
        <v>3.2500000000000001E-2</v>
      </c>
      <c r="F36" s="295">
        <v>5.8500000000000003E-2</v>
      </c>
      <c r="G36" s="295">
        <v>4.8500000000000001E-2</v>
      </c>
      <c r="H36" s="295">
        <v>6.9500000000000006E-2</v>
      </c>
      <c r="I36" s="295">
        <v>6.5500000000000003E-2</v>
      </c>
      <c r="J36" s="295">
        <v>3.7499999999999999E-2</v>
      </c>
      <c r="K36" s="295">
        <v>3.3799999999999997E-2</v>
      </c>
      <c r="L36" s="295">
        <v>6.3500000000000001E-2</v>
      </c>
      <c r="M36" s="296">
        <v>5.3499999999999999E-2</v>
      </c>
      <c r="N36" s="317"/>
      <c r="O36" s="238">
        <f t="shared" si="40"/>
        <v>2026</v>
      </c>
      <c r="P36" s="261">
        <f t="shared" si="41"/>
        <v>46157</v>
      </c>
      <c r="Q36" s="237">
        <f>+Q35*IF($P36&gt;R$6,1,(1+#REF!/VLOOKUP(B$15,$P$1:$Q$4,2,0))^(VLOOKUP(B$15,$P$1:$Q$4,2,0)*#REF!))</f>
        <v>6332.6042437499982</v>
      </c>
      <c r="R36" s="237">
        <f>+IF($P36&gt;B$8,"FIN",(Q36-SUM($S$24:S35))*VLOOKUP($P36,$A:$O,2,0)/VLOOKUP(B$15,$P$1:$R$4,2,0))</f>
        <v>79.15755304687498</v>
      </c>
      <c r="S36" s="237">
        <f t="shared" si="7"/>
        <v>1055.4340406249996</v>
      </c>
      <c r="T36" s="237">
        <f t="shared" si="43"/>
        <v>1134.5915936718745</v>
      </c>
      <c r="U36" s="236">
        <f t="shared" si="8"/>
        <v>640.44737588594126</v>
      </c>
      <c r="V36" s="237">
        <f>+V35*IF($P36&gt;W$6,1,(1+#REF!/VLOOKUP(C$15,$P$1:$Q$4,2,0))^(VLOOKUP(C$15,$P$1:$Q$4,2,0)*#REF!))</f>
        <v>1117.9714218749998</v>
      </c>
      <c r="W36" s="237">
        <f>+IF($P36&gt;C$8,"FIN",(V36-SUM($X$24:X35))*VLOOKUP($P36,$A:$O,3,0)/VLOOKUP(C$15,$P$1:$R$4,2,0))</f>
        <v>10.248071367187498</v>
      </c>
      <c r="X36" s="237">
        <f t="shared" si="45"/>
        <v>186.32857031249998</v>
      </c>
      <c r="Y36" s="237">
        <f t="shared" si="9"/>
        <v>196.57664167968747</v>
      </c>
      <c r="Z36" s="236">
        <f t="shared" si="10"/>
        <v>110.96238948570632</v>
      </c>
      <c r="AA36" s="237">
        <f>+AA35*IF($P36&gt;AB$6,1,(1+#REF!/VLOOKUP(D$15,$P$1:$Q$4,2,0))^(VLOOKUP(D$15,$P$1:$Q$4,2,0)*#REF!))</f>
        <v>3472.7184562499997</v>
      </c>
      <c r="AB36" s="237">
        <f>+IF($P36&gt;D$8,"FIN",(AA36-SUM($AC$24:AC35))*VLOOKUP($P36,$A:$O,4,0)/VLOOKUP(D$15,$P$1:$R$4,2,0))</f>
        <v>73.795267195312505</v>
      </c>
      <c r="AC36" s="237">
        <f t="shared" si="11"/>
        <v>347.27184562499997</v>
      </c>
      <c r="AD36" s="237">
        <f t="shared" si="62"/>
        <v>421.06711282031245</v>
      </c>
      <c r="AE36" s="236">
        <f t="shared" si="13"/>
        <v>237.68140799007895</v>
      </c>
      <c r="AF36" s="237">
        <f>+AF35*IF($P36&gt;AG$6,1,(1+#REF!/VLOOKUP(E$15,$P$1:$Q$4,2,0))^(VLOOKUP(E$15,$P$1:$Q$4,2,0)*#REF!))</f>
        <v>1727.7740156249999</v>
      </c>
      <c r="AG36" s="237">
        <f>+IF($P36&gt;E$8,"FIN",(AF36-SUM($AH$24:AH35))*VLOOKUP($P36,$A:$O,5,0)/VLOOKUP(E$15,$P$1:$R$4,2,0))</f>
        <v>28.076327753906249</v>
      </c>
      <c r="AH36" s="237">
        <f t="shared" si="14"/>
        <v>172.77740156249999</v>
      </c>
      <c r="AI36" s="237">
        <f t="shared" si="15"/>
        <v>200.85372931640623</v>
      </c>
      <c r="AJ36" s="236">
        <f t="shared" si="16"/>
        <v>113.37669395318939</v>
      </c>
      <c r="AK36" s="237">
        <f>+AK35*IF($P36&gt;AL$6,1,(1+#REF!/VLOOKUP(F$15,$P$1:$Q$4,2,0))^(VLOOKUP(F$15,$P$1:$Q$4,2,0)*#REF!))</f>
        <v>17567.869837499995</v>
      </c>
      <c r="AL36" s="237">
        <f>+IF($P36&gt;F$8,"FIN",(AK36-SUM($AM$24:AM35))*VLOOKUP($P36,$A:$O,6,0)/VLOOKUP(F$15,$P$1:$R$4,2,0))</f>
        <v>513.86019274687487</v>
      </c>
      <c r="AM36" s="237">
        <f t="shared" si="17"/>
        <v>0</v>
      </c>
      <c r="AN36" s="237">
        <f t="shared" si="18"/>
        <v>513.86019274687487</v>
      </c>
      <c r="AO36" s="236">
        <f t="shared" si="19"/>
        <v>290.0606824980199</v>
      </c>
      <c r="AP36" s="237">
        <f>+AP35*IF($P36&gt;AQ$6,1,(1+#REF!/VLOOKUP(G$15,$P$1:$Q$4,2,0))^(VLOOKUP(G$15,$P$1:$Q$4,2,0)*#REF!))</f>
        <v>2320.1645537109375</v>
      </c>
      <c r="AQ36" s="237">
        <f>+IF($P36&gt;G$8,"FIN",(AP36-SUM(AR$24:AR35))*VLOOKUP($P36,$A:$O,7,0)/VLOOKUP(G$15,$P$1:$R$4,2,0))</f>
        <v>56.263990427490235</v>
      </c>
      <c r="AR36" s="237">
        <f t="shared" si="20"/>
        <v>0</v>
      </c>
      <c r="AS36" s="237">
        <f t="shared" si="50"/>
        <v>56.263990427490235</v>
      </c>
      <c r="AT36" s="236">
        <f t="shared" si="21"/>
        <v>31.75955579711351</v>
      </c>
      <c r="AU36" s="237">
        <f>+AU35*IF($P36&gt;AV$6,1,(1+#REF!/VLOOKUP(H$15,$P$1:$Q$4,2,0))^(VLOOKUP(H$15,$P$1:$Q$4,2,0)*#REF!))</f>
        <v>5311.2164624999987</v>
      </c>
      <c r="AV36" s="237">
        <f>+IF($P36&gt;H$8,"FIN",(AU36-SUM(AW$24:AW35))*VLOOKUP($P36,$A:$O,8,0)/VLOOKUP(H$15,$P$1:$R$4,2,0))</f>
        <v>184.56477207187498</v>
      </c>
      <c r="AW36" s="237">
        <f t="shared" si="22"/>
        <v>0</v>
      </c>
      <c r="AX36" s="237">
        <f t="shared" si="23"/>
        <v>184.56477207187498</v>
      </c>
      <c r="AY36" s="236">
        <f t="shared" si="24"/>
        <v>104.18200224089088</v>
      </c>
      <c r="AZ36" s="237">
        <f>+AZ35*IF($P36&gt;BA$6,1,(1+#REF!/VLOOKUP(I$15,$P$1:$Q$4,2,0))^(VLOOKUP(I$15,$P$1:$Q$4,2,0)*#REF!))</f>
        <v>5894.75840625</v>
      </c>
      <c r="BA36" s="237">
        <f>+IF($P36&gt;I$8,"FIN",(AZ36-SUM(BB$24:BB35))*VLOOKUP($P36,$A:$O,9,0)/VLOOKUP(I$15,$P$1:$R$4,2,0))</f>
        <v>193.05333780468752</v>
      </c>
      <c r="BB36" s="237">
        <f t="shared" si="25"/>
        <v>0</v>
      </c>
      <c r="BC36" s="237">
        <f t="shared" si="53"/>
        <v>193.05333780468752</v>
      </c>
      <c r="BD36" s="236">
        <f t="shared" si="26"/>
        <v>108.9735763006114</v>
      </c>
      <c r="BE36" s="237">
        <f>+BE35*IF($P36&gt;BF$6,1,(1+#REF!/VLOOKUP(J$15,$P$1:$Q$4,2,0))^(VLOOKUP(J$15,$P$1:$Q$4,2,0)*#REF!))</f>
        <v>0</v>
      </c>
      <c r="BF36" s="237">
        <f>+IF($P36&gt;J$8,"FIN",(BE36-SUM(BG$24:BG35))*VLOOKUP($P36,$A:$O,10,0)/VLOOKUP(J$15,$P$1:$R$4,2,0))</f>
        <v>0</v>
      </c>
      <c r="BG36" s="237">
        <f t="shared" si="27"/>
        <v>0</v>
      </c>
      <c r="BH36" s="237">
        <f t="shared" si="28"/>
        <v>0</v>
      </c>
      <c r="BI36" s="236">
        <f t="shared" si="29"/>
        <v>0</v>
      </c>
      <c r="BJ36" s="237">
        <f>+BJ35*IF($P36&gt;BK$6,1,(1+#REF!/VLOOKUP(K$15,$P$1:$Q$4,2,0))^(VLOOKUP(K$15,$P$1:$Q$4,2,0)*#REF!))</f>
        <v>0</v>
      </c>
      <c r="BK36" s="237">
        <f>+IF($P36&gt;K$8,"FIN",(BJ36-SUM(BL$24:BL35))*VLOOKUP($P36,$A:$O,11,0)/VLOOKUP(K$15,$P$1:$R$4,2,0))</f>
        <v>0</v>
      </c>
      <c r="BL36" s="237">
        <f t="shared" si="30"/>
        <v>0</v>
      </c>
      <c r="BM36" s="237">
        <f t="shared" si="56"/>
        <v>0</v>
      </c>
      <c r="BN36" s="236">
        <f t="shared" si="31"/>
        <v>0</v>
      </c>
      <c r="BO36" s="237">
        <f>+BO35*IF($P36&gt;BP$6,1,(1+#REF!/VLOOKUP(L$15,$P$1:$Q$4,2,0))^(VLOOKUP(L$15,$P$1:$Q$4,2,0)*#REF!))</f>
        <v>14192.010513340316</v>
      </c>
      <c r="BP36" s="237">
        <f>+IF($P36&gt;L$8,"FIN",(BO36-SUM(BQ$24:BQ35))*VLOOKUP($P36,$A:$O,12,0)/VLOOKUP(L$15,$P$1:$R$4,2,0))</f>
        <v>450.59633379855501</v>
      </c>
      <c r="BQ36" s="237">
        <f t="shared" si="32"/>
        <v>0</v>
      </c>
      <c r="BR36" s="237">
        <f t="shared" si="58"/>
        <v>450.59633379855501</v>
      </c>
      <c r="BS36" s="236">
        <f t="shared" si="34"/>
        <v>254.34988340709396</v>
      </c>
      <c r="BT36" s="237">
        <f>+BT35*IF($P36&gt;BU$6,1,(1+#REF!/VLOOKUP(M$15,$P$1:$Q$4,2,0))^(VLOOKUP(M$15,$P$1:$Q$4,2,0)*#REF!))</f>
        <v>6999.2559145371251</v>
      </c>
      <c r="BU36" s="237">
        <f>+IF($P36&gt;M$8,"FIN",(BT36-SUM(BV$24:BV35))*VLOOKUP($P36,$A:$O,13,0)/VLOOKUP(M$15,$P$1:$R$4,2,0))</f>
        <v>187.23009571386808</v>
      </c>
      <c r="BV36" s="237">
        <f t="shared" si="35"/>
        <v>0</v>
      </c>
      <c r="BW36" s="237">
        <f t="shared" si="60"/>
        <v>187.23009571386808</v>
      </c>
      <c r="BX36" s="236">
        <f t="shared" si="36"/>
        <v>105.68650795195198</v>
      </c>
      <c r="BY36" s="12"/>
      <c r="BZ36" s="309">
        <f t="shared" si="37"/>
        <v>1817.5227271182478</v>
      </c>
      <c r="CA36" s="310">
        <f t="shared" si="38"/>
        <v>1792.5723197262778</v>
      </c>
      <c r="CB36" s="311">
        <f t="shared" si="61"/>
        <v>3610.0950468445253</v>
      </c>
    </row>
    <row r="37" spans="1:80" s="13" customFormat="1" x14ac:dyDescent="0.25">
      <c r="A37" s="261">
        <f t="shared" si="39"/>
        <v>46341</v>
      </c>
      <c r="B37" s="295">
        <v>3.7499999999999999E-2</v>
      </c>
      <c r="C37" s="295">
        <v>2.75E-2</v>
      </c>
      <c r="D37" s="295">
        <v>4.2500000000000003E-2</v>
      </c>
      <c r="E37" s="295">
        <v>3.2500000000000001E-2</v>
      </c>
      <c r="F37" s="295">
        <v>5.8500000000000003E-2</v>
      </c>
      <c r="G37" s="295">
        <v>4.8500000000000001E-2</v>
      </c>
      <c r="H37" s="295">
        <v>6.9500000000000006E-2</v>
      </c>
      <c r="I37" s="295">
        <v>6.5500000000000003E-2</v>
      </c>
      <c r="J37" s="295">
        <v>3.7499999999999999E-2</v>
      </c>
      <c r="K37" s="295">
        <v>3.3799999999999997E-2</v>
      </c>
      <c r="L37" s="295">
        <v>6.3500000000000001E-2</v>
      </c>
      <c r="M37" s="296">
        <v>5.3499999999999999E-2</v>
      </c>
      <c r="N37" s="317"/>
      <c r="O37" s="238">
        <f t="shared" si="40"/>
        <v>2026</v>
      </c>
      <c r="P37" s="261">
        <f t="shared" si="41"/>
        <v>46341</v>
      </c>
      <c r="Q37" s="237">
        <f>+Q36*IF($P37&gt;R$6,1,(1+#REF!/VLOOKUP(B$15,$P$1:$Q$4,2,0))^(VLOOKUP(B$15,$P$1:$Q$4,2,0)*#REF!))</f>
        <v>6332.6042437499982</v>
      </c>
      <c r="R37" s="237">
        <f>+IF($P37&gt;B$8,"FIN",(Q37-SUM($S$24:S36))*VLOOKUP($P37,$A:$O,2,0)/VLOOKUP(B$15,$P$1:$R$4,2,0))</f>
        <v>59.368164785156232</v>
      </c>
      <c r="S37" s="237">
        <f t="shared" si="7"/>
        <v>1055.4340406249996</v>
      </c>
      <c r="T37" s="237">
        <f t="shared" si="43"/>
        <v>1114.8022054101559</v>
      </c>
      <c r="U37" s="236">
        <f t="shared" si="8"/>
        <v>599.99187003273573</v>
      </c>
      <c r="V37" s="237">
        <f>+V36*IF($P37&gt;W$6,1,(1+#REF!/VLOOKUP(C$15,$P$1:$Q$4,2,0))^(VLOOKUP(C$15,$P$1:$Q$4,2,0)*#REF!))</f>
        <v>1117.9714218749998</v>
      </c>
      <c r="W37" s="237">
        <f>+IF($P37&gt;C$8,"FIN",(V37-SUM($X$24:X36))*VLOOKUP($P37,$A:$O,3,0)/VLOOKUP(C$15,$P$1:$R$4,2,0))</f>
        <v>7.6860535253906237</v>
      </c>
      <c r="X37" s="237">
        <f t="shared" si="45"/>
        <v>186.32857031249998</v>
      </c>
      <c r="Y37" s="237">
        <f t="shared" si="9"/>
        <v>194.01462383789061</v>
      </c>
      <c r="Z37" s="236">
        <f t="shared" si="10"/>
        <v>104.41959695205794</v>
      </c>
      <c r="AA37" s="237">
        <f>+AA36*IF($P37&gt;AB$6,1,(1+#REF!/VLOOKUP(D$15,$P$1:$Q$4,2,0))^(VLOOKUP(D$15,$P$1:$Q$4,2,0)*#REF!))</f>
        <v>3472.7184562499997</v>
      </c>
      <c r="AB37" s="237">
        <f>+IF($P37&gt;D$8,"FIN",(AA37-SUM($AC$24:AC36))*VLOOKUP($P37,$A:$O,4,0)/VLOOKUP(D$15,$P$1:$R$4,2,0))</f>
        <v>66.415740475781249</v>
      </c>
      <c r="AC37" s="237">
        <f t="shared" si="11"/>
        <v>347.27184562499997</v>
      </c>
      <c r="AD37" s="237">
        <f t="shared" si="62"/>
        <v>413.68758610078123</v>
      </c>
      <c r="AE37" s="236">
        <f t="shared" si="13"/>
        <v>222.64863416072583</v>
      </c>
      <c r="AF37" s="237">
        <f>+AF36*IF($P37&gt;AG$6,1,(1+#REF!/VLOOKUP(E$15,$P$1:$Q$4,2,0))^(VLOOKUP(E$15,$P$1:$Q$4,2,0)*#REF!))</f>
        <v>1727.7740156249999</v>
      </c>
      <c r="AG37" s="237">
        <f>+IF($P37&gt;E$8,"FIN",(AF37-SUM($AH$24:AH36))*VLOOKUP($P37,$A:$O,5,0)/VLOOKUP(E$15,$P$1:$R$4,2,0))</f>
        <v>25.268694978515626</v>
      </c>
      <c r="AH37" s="237">
        <f t="shared" si="14"/>
        <v>172.77740156249999</v>
      </c>
      <c r="AI37" s="237">
        <f t="shared" si="15"/>
        <v>198.04609654101563</v>
      </c>
      <c r="AJ37" s="236">
        <f t="shared" si="16"/>
        <v>106.58935481080201</v>
      </c>
      <c r="AK37" s="237">
        <f>+AK36*IF($P37&gt;AL$6,1,(1+#REF!/VLOOKUP(F$15,$P$1:$Q$4,2,0))^(VLOOKUP(F$15,$P$1:$Q$4,2,0)*#REF!))</f>
        <v>17567.869837499995</v>
      </c>
      <c r="AL37" s="237">
        <f>+IF($P37&gt;F$8,"FIN",(AK37-SUM($AM$24:AM36))*VLOOKUP($P37,$A:$O,6,0)/VLOOKUP(F$15,$P$1:$R$4,2,0))</f>
        <v>513.86019274687487</v>
      </c>
      <c r="AM37" s="237">
        <f t="shared" si="17"/>
        <v>0</v>
      </c>
      <c r="AN37" s="237">
        <f t="shared" si="18"/>
        <v>513.86019274687487</v>
      </c>
      <c r="AO37" s="236">
        <f t="shared" si="19"/>
        <v>276.56200937290572</v>
      </c>
      <c r="AP37" s="237">
        <f>+AP36*IF($P37&gt;AQ$6,1,(1+#REF!/VLOOKUP(G$15,$P$1:$Q$4,2,0))^(VLOOKUP(G$15,$P$1:$Q$4,2,0)*#REF!))</f>
        <v>2320.1645537109375</v>
      </c>
      <c r="AQ37" s="237">
        <f>+IF($P37&gt;G$8,"FIN",(AP37-SUM(AR$24:AR36))*VLOOKUP($P37,$A:$O,7,0)/VLOOKUP(G$15,$P$1:$R$4,2,0))</f>
        <v>56.263990427490235</v>
      </c>
      <c r="AR37" s="237">
        <f t="shared" si="20"/>
        <v>0</v>
      </c>
      <c r="AS37" s="237">
        <f t="shared" si="50"/>
        <v>56.263990427490235</v>
      </c>
      <c r="AT37" s="236">
        <f t="shared" si="21"/>
        <v>30.28154830360571</v>
      </c>
      <c r="AU37" s="237">
        <f>+AU36*IF($P37&gt;AV$6,1,(1+#REF!/VLOOKUP(H$15,$P$1:$Q$4,2,0))^(VLOOKUP(H$15,$P$1:$Q$4,2,0)*#REF!))</f>
        <v>5311.2164624999987</v>
      </c>
      <c r="AV37" s="237">
        <f>+IF($P37&gt;H$8,"FIN",(AU37-SUM(AW$24:AW36))*VLOOKUP($P37,$A:$O,8,0)/VLOOKUP(H$15,$P$1:$R$4,2,0))</f>
        <v>184.56477207187498</v>
      </c>
      <c r="AW37" s="237">
        <f t="shared" si="22"/>
        <v>0</v>
      </c>
      <c r="AX37" s="237">
        <f t="shared" si="23"/>
        <v>184.56477207187498</v>
      </c>
      <c r="AY37" s="236">
        <f t="shared" si="24"/>
        <v>99.333641609389929</v>
      </c>
      <c r="AZ37" s="237">
        <f>+AZ36*IF($P37&gt;BA$6,1,(1+#REF!/VLOOKUP(I$15,$P$1:$Q$4,2,0))^(VLOOKUP(I$15,$P$1:$Q$4,2,0)*#REF!))</f>
        <v>5894.75840625</v>
      </c>
      <c r="BA37" s="237">
        <f>+IF($P37&gt;I$8,"FIN",(AZ37-SUM(BB$24:BB36))*VLOOKUP($P37,$A:$O,9,0)/VLOOKUP(I$15,$P$1:$R$4,2,0))</f>
        <v>193.05333780468752</v>
      </c>
      <c r="BB37" s="237">
        <f t="shared" si="25"/>
        <v>0</v>
      </c>
      <c r="BC37" s="237">
        <f t="shared" si="53"/>
        <v>193.05333780468752</v>
      </c>
      <c r="BD37" s="236">
        <f t="shared" si="26"/>
        <v>103.90222821893306</v>
      </c>
      <c r="BE37" s="237">
        <f>+BE36*IF($P37&gt;BF$6,1,(1+#REF!/VLOOKUP(J$15,$P$1:$Q$4,2,0))^(VLOOKUP(J$15,$P$1:$Q$4,2,0)*#REF!))</f>
        <v>0</v>
      </c>
      <c r="BF37" s="237">
        <f>+IF($P37&gt;J$8,"FIN",(BE37-SUM(BG$24:BG36))*VLOOKUP($P37,$A:$O,10,0)/VLOOKUP(J$15,$P$1:$R$4,2,0))</f>
        <v>0</v>
      </c>
      <c r="BG37" s="237">
        <f t="shared" si="27"/>
        <v>0</v>
      </c>
      <c r="BH37" s="237">
        <f t="shared" si="28"/>
        <v>0</v>
      </c>
      <c r="BI37" s="236">
        <f t="shared" si="29"/>
        <v>0</v>
      </c>
      <c r="BJ37" s="237">
        <f>+BJ36*IF($P37&gt;BK$6,1,(1+#REF!/VLOOKUP(K$15,$P$1:$Q$4,2,0))^(VLOOKUP(K$15,$P$1:$Q$4,2,0)*#REF!))</f>
        <v>0</v>
      </c>
      <c r="BK37" s="237">
        <f>+IF($P37&gt;K$8,"FIN",(BJ37-SUM(BL$24:BL36))*VLOOKUP($P37,$A:$O,11,0)/VLOOKUP(K$15,$P$1:$R$4,2,0))</f>
        <v>0</v>
      </c>
      <c r="BL37" s="237">
        <f t="shared" si="30"/>
        <v>0</v>
      </c>
      <c r="BM37" s="237">
        <f t="shared" si="56"/>
        <v>0</v>
      </c>
      <c r="BN37" s="236">
        <f t="shared" si="31"/>
        <v>0</v>
      </c>
      <c r="BO37" s="237">
        <f>+BO36*IF($P37&gt;BP$6,1,(1+#REF!/VLOOKUP(L$15,$P$1:$Q$4,2,0))^(VLOOKUP(L$15,$P$1:$Q$4,2,0)*#REF!))</f>
        <v>14192.010513340316</v>
      </c>
      <c r="BP37" s="237">
        <f>+IF($P37&gt;L$8,"FIN",(BO37-SUM(BQ$24:BQ36))*VLOOKUP($P37,$A:$O,12,0)/VLOOKUP(L$15,$P$1:$R$4,2,0))</f>
        <v>450.59633379855501</v>
      </c>
      <c r="BQ37" s="237">
        <f t="shared" si="32"/>
        <v>0</v>
      </c>
      <c r="BR37" s="237">
        <f t="shared" si="58"/>
        <v>450.59633379855501</v>
      </c>
      <c r="BS37" s="236">
        <f t="shared" si="34"/>
        <v>242.51309840764233</v>
      </c>
      <c r="BT37" s="237">
        <f>+BT36*IF($P37&gt;BU$6,1,(1+#REF!/VLOOKUP(M$15,$P$1:$Q$4,2,0))^(VLOOKUP(M$15,$P$1:$Q$4,2,0)*#REF!))</f>
        <v>6999.2559145371251</v>
      </c>
      <c r="BU37" s="237">
        <f>+IF($P37&gt;M$8,"FIN",(BT37-SUM(BV$24:BV36))*VLOOKUP($P37,$A:$O,13,0)/VLOOKUP(M$15,$P$1:$R$4,2,0))</f>
        <v>187.23009571386808</v>
      </c>
      <c r="BV37" s="237">
        <f t="shared" si="35"/>
        <v>0</v>
      </c>
      <c r="BW37" s="237">
        <f t="shared" si="60"/>
        <v>187.23009571386808</v>
      </c>
      <c r="BX37" s="236">
        <f t="shared" si="36"/>
        <v>100.76813152019301</v>
      </c>
      <c r="BY37" s="12"/>
      <c r="BZ37" s="309">
        <f t="shared" si="37"/>
        <v>1784.5242055609608</v>
      </c>
      <c r="CA37" s="310">
        <f t="shared" si="38"/>
        <v>1792.5723197262778</v>
      </c>
      <c r="CB37" s="311">
        <f t="shared" si="61"/>
        <v>3577.0965252872384</v>
      </c>
    </row>
    <row r="38" spans="1:80" s="13" customFormat="1" x14ac:dyDescent="0.25">
      <c r="A38" s="261">
        <f t="shared" si="39"/>
        <v>46522</v>
      </c>
      <c r="B38" s="295">
        <v>3.7499999999999999E-2</v>
      </c>
      <c r="C38" s="295">
        <v>2.75E-2</v>
      </c>
      <c r="D38" s="295">
        <v>4.2500000000000003E-2</v>
      </c>
      <c r="E38" s="295">
        <v>3.2500000000000001E-2</v>
      </c>
      <c r="F38" s="295">
        <v>5.8500000000000003E-2</v>
      </c>
      <c r="G38" s="295">
        <v>4.8500000000000001E-2</v>
      </c>
      <c r="H38" s="295">
        <v>6.9500000000000006E-2</v>
      </c>
      <c r="I38" s="295">
        <v>6.5500000000000003E-2</v>
      </c>
      <c r="J38" s="295">
        <v>3.7499999999999999E-2</v>
      </c>
      <c r="K38" s="295">
        <v>3.3799999999999997E-2</v>
      </c>
      <c r="L38" s="295">
        <v>6.3500000000000001E-2</v>
      </c>
      <c r="M38" s="296">
        <v>5.3499999999999999E-2</v>
      </c>
      <c r="N38" s="317"/>
      <c r="O38" s="238">
        <f t="shared" si="40"/>
        <v>2027</v>
      </c>
      <c r="P38" s="261">
        <f t="shared" si="41"/>
        <v>46522</v>
      </c>
      <c r="Q38" s="237">
        <f>+Q37*IF($P38&gt;R$6,1,(1+S20/VLOOKUP(B$15,$P$1:$Q$4,2,0))^(VLOOKUP(B$15,$P$1:$Q$4,2,0)*R20))</f>
        <v>6332.6042437499982</v>
      </c>
      <c r="R38" s="237">
        <f>+IF($P38&gt;B$8,"FIN",(Q38-SUM($S$24:S37))*VLOOKUP($P38,$A:$O,2,0)/VLOOKUP(B$15,$P$1:$R$4,2,0))</f>
        <v>39.57877652343749</v>
      </c>
      <c r="S38" s="237">
        <f t="shared" si="7"/>
        <v>1055.4340406249996</v>
      </c>
      <c r="T38" s="237">
        <f t="shared" si="43"/>
        <v>1095.0128171484371</v>
      </c>
      <c r="U38" s="236">
        <f t="shared" si="8"/>
        <v>561.91471668639656</v>
      </c>
      <c r="V38" s="237">
        <f>+V37*IF($P38&gt;W$6,1,(1+X20/VLOOKUP(C$15,$P$1:$Q$4,2,0))^(VLOOKUP(C$15,$P$1:$Q$4,2,0)*W20))</f>
        <v>1117.9714218749998</v>
      </c>
      <c r="W38" s="237">
        <f>+IF($P38&gt;C$8,"FIN",(V38-SUM($X$24:X37))*VLOOKUP($P38,$A:$O,3,0)/VLOOKUP(C$15,$P$1:$R$4,2,0))</f>
        <v>5.1240356835937488</v>
      </c>
      <c r="X38" s="237">
        <f t="shared" si="45"/>
        <v>186.32857031249998</v>
      </c>
      <c r="Y38" s="237">
        <f t="shared" si="9"/>
        <v>191.45260599609372</v>
      </c>
      <c r="Z38" s="236">
        <f t="shared" si="10"/>
        <v>98.245459023320322</v>
      </c>
      <c r="AA38" s="237">
        <f>+AA37*IF($P38&gt;AB$6,1,(1+AC20/VLOOKUP(D$15,$P$1:$Q$4,2,0))^(VLOOKUP(D$15,$P$1:$Q$4,2,0)*AB20))</f>
        <v>3472.7184562499997</v>
      </c>
      <c r="AB38" s="237">
        <f>+IF($P38&gt;D$8,"FIN",(AA38-SUM($AC$24:AC37))*VLOOKUP($P38,$A:$O,4,0)/VLOOKUP(D$15,$P$1:$R$4,2,0))</f>
        <v>59.03621375625</v>
      </c>
      <c r="AC38" s="237">
        <f t="shared" si="11"/>
        <v>347.27184562499997</v>
      </c>
      <c r="AD38" s="237">
        <f t="shared" si="62"/>
        <v>406.30805938124996</v>
      </c>
      <c r="AE38" s="236">
        <f t="shared" si="13"/>
        <v>208.50027917405237</v>
      </c>
      <c r="AF38" s="237">
        <f>+AF37*IF($P38&gt;AG$6,1,(1+AH20/VLOOKUP(E$15,$P$1:$Q$4,2,0))^(VLOOKUP(E$15,$P$1:$Q$4,2,0)*AG20))</f>
        <v>1727.7740156249999</v>
      </c>
      <c r="AG38" s="237">
        <f>+IF($P38&gt;E$8,"FIN",(AF38-SUM($AH$24:AH37))*VLOOKUP($P38,$A:$O,5,0)/VLOOKUP(E$15,$P$1:$R$4,2,0))</f>
        <v>22.461062203125</v>
      </c>
      <c r="AH38" s="237">
        <f t="shared" si="14"/>
        <v>172.77740156249999</v>
      </c>
      <c r="AI38" s="237">
        <f t="shared" si="15"/>
        <v>195.238463765625</v>
      </c>
      <c r="AJ38" s="236">
        <f t="shared" si="16"/>
        <v>100.18820267222209</v>
      </c>
      <c r="AK38" s="237">
        <f>+AK37*IF($P38&gt;AL$6,1,(1+AM20/VLOOKUP(F$15,$P$1:$Q$4,2,0))^(VLOOKUP(F$15,$P$1:$Q$4,2,0)*AL20))</f>
        <v>17567.869837499995</v>
      </c>
      <c r="AL38" s="237">
        <f>+IF($P38&gt;F$8,"FIN",(AK38-SUM($AM$24:AM37))*VLOOKUP($P38,$A:$O,6,0)/VLOOKUP(F$15,$P$1:$R$4,2,0))</f>
        <v>513.86019274687487</v>
      </c>
      <c r="AM38" s="237">
        <f t="shared" si="17"/>
        <v>0</v>
      </c>
      <c r="AN38" s="237">
        <f t="shared" si="18"/>
        <v>513.86019274687487</v>
      </c>
      <c r="AO38" s="236">
        <f t="shared" si="19"/>
        <v>263.69152954365444</v>
      </c>
      <c r="AP38" s="237">
        <f>+AP37*IF($P38&gt;AQ$6,1,(1+AR20/VLOOKUP(G$15,$P$1:$Q$4,2,0))^(VLOOKUP(G$15,$P$1:$Q$4,2,0)*AQ20))</f>
        <v>2320.1645537109375</v>
      </c>
      <c r="AQ38" s="237">
        <f>+IF($P38&gt;G$8,"FIN",(AP38-SUM(AR$24:AR37))*VLOOKUP($P38,$A:$O,7,0)/VLOOKUP(G$15,$P$1:$R$4,2,0))</f>
        <v>56.263990427490235</v>
      </c>
      <c r="AR38" s="237">
        <f t="shared" si="20"/>
        <v>0</v>
      </c>
      <c r="AS38" s="237">
        <f t="shared" si="50"/>
        <v>56.263990427490235</v>
      </c>
      <c r="AT38" s="236">
        <f t="shared" si="21"/>
        <v>28.872323451921368</v>
      </c>
      <c r="AU38" s="237">
        <f>+AU37*IF($P38&gt;AV$6,1,(1+AW20/VLOOKUP(H$15,$P$1:$Q$4,2,0))^(VLOOKUP(H$15,$P$1:$Q$4,2,0)*AV20))</f>
        <v>5311.2164624999987</v>
      </c>
      <c r="AV38" s="237">
        <f>+IF($P38&gt;H$8,"FIN",(AU38-SUM(AW$24:AW37))*VLOOKUP($P38,$A:$O,8,0)/VLOOKUP(H$15,$P$1:$R$4,2,0))</f>
        <v>184.56477207187498</v>
      </c>
      <c r="AW38" s="237">
        <f t="shared" si="22"/>
        <v>0</v>
      </c>
      <c r="AX38" s="237">
        <f t="shared" si="23"/>
        <v>184.56477207187498</v>
      </c>
      <c r="AY38" s="236">
        <f t="shared" si="24"/>
        <v>94.710911128082614</v>
      </c>
      <c r="AZ38" s="237">
        <f>+AZ37*IF($P38&gt;BA$6,1,(1+BB20/VLOOKUP(I$15,$P$1:$Q$4,2,0))^(VLOOKUP(I$15,$P$1:$Q$4,2,0)*BA20))</f>
        <v>5894.75840625</v>
      </c>
      <c r="BA38" s="237">
        <f>+IF($P38&gt;I$8,"FIN",(AZ38-SUM(BB$24:BB37))*VLOOKUP($P38,$A:$O,9,0)/VLOOKUP(I$15,$P$1:$R$4,2,0))</f>
        <v>193.05333780468752</v>
      </c>
      <c r="BB38" s="237">
        <f t="shared" si="25"/>
        <v>0</v>
      </c>
      <c r="BC38" s="237">
        <f t="shared" si="53"/>
        <v>193.05333780468752</v>
      </c>
      <c r="BD38" s="236">
        <f t="shared" si="26"/>
        <v>99.066887546010349</v>
      </c>
      <c r="BE38" s="237">
        <f>+BE37*IF($P38&gt;BF$6,1,(1+BG20/VLOOKUP(J$15,$P$1:$Q$4,2,0))^(VLOOKUP(J$15,$P$1:$Q$4,2,0)*BF20))</f>
        <v>0</v>
      </c>
      <c r="BF38" s="237">
        <f>+IF($P38&gt;J$8,"FIN",(BE38-SUM(BG$24:BG37))*VLOOKUP($P38,$A:$O,10,0)/VLOOKUP(J$15,$P$1:$R$4,2,0))</f>
        <v>0</v>
      </c>
      <c r="BG38" s="237">
        <f t="shared" si="27"/>
        <v>0</v>
      </c>
      <c r="BH38" s="237">
        <f t="shared" si="28"/>
        <v>0</v>
      </c>
      <c r="BI38" s="236">
        <f t="shared" si="29"/>
        <v>0</v>
      </c>
      <c r="BJ38" s="237">
        <f>+BJ37*IF($P38&gt;BK$6,1,(1+BL20/VLOOKUP(K$15,$P$1:$Q$4,2,0))^(VLOOKUP(K$15,$P$1:$Q$4,2,0)*BK20))</f>
        <v>0</v>
      </c>
      <c r="BK38" s="237">
        <f>+IF($P38&gt;K$8,"FIN",(BJ38-SUM(BL$24:BL37))*VLOOKUP($P38,$A:$O,11,0)/VLOOKUP(K$15,$P$1:$R$4,2,0))</f>
        <v>0</v>
      </c>
      <c r="BL38" s="237">
        <f t="shared" si="30"/>
        <v>0</v>
      </c>
      <c r="BM38" s="237">
        <f t="shared" si="56"/>
        <v>0</v>
      </c>
      <c r="BN38" s="236">
        <f t="shared" si="31"/>
        <v>0</v>
      </c>
      <c r="BO38" s="237">
        <f>+BO37*IF($P38&gt;BP$6,1,(1+BQ20/VLOOKUP(L$15,$P$1:$Q$4,2,0))^(VLOOKUP(L$15,$P$1:$Q$4,2,0)*BP20))</f>
        <v>14192.010513340316</v>
      </c>
      <c r="BP38" s="237">
        <f>+IF($P38&gt;L$8,"FIN",(BO38-SUM(BQ$24:BQ37))*VLOOKUP($P38,$A:$O,12,0)/VLOOKUP(L$15,$P$1:$R$4,2,0))</f>
        <v>450.59633379855501</v>
      </c>
      <c r="BQ38" s="237">
        <f t="shared" si="32"/>
        <v>0</v>
      </c>
      <c r="BR38" s="237">
        <f t="shared" si="58"/>
        <v>450.59633379855501</v>
      </c>
      <c r="BS38" s="236">
        <f t="shared" si="34"/>
        <v>231.22716673372176</v>
      </c>
      <c r="BT38" s="237">
        <f>+BT37*IF($P38&gt;BU$6,1,(1+BV20/VLOOKUP(M$15,$P$1:$Q$4,2,0))^(VLOOKUP(M$15,$P$1:$Q$4,2,0)*BU20))</f>
        <v>6999.2559145371251</v>
      </c>
      <c r="BU38" s="237">
        <f>+IF($P38&gt;M$8,"FIN",(BT38-SUM(BV$24:BV37))*VLOOKUP($P38,$A:$O,13,0)/VLOOKUP(M$15,$P$1:$R$4,2,0))</f>
        <v>187.23009571386808</v>
      </c>
      <c r="BV38" s="237">
        <f t="shared" si="35"/>
        <v>0</v>
      </c>
      <c r="BW38" s="237">
        <f t="shared" si="60"/>
        <v>187.23009571386808</v>
      </c>
      <c r="BX38" s="236">
        <f t="shared" si="36"/>
        <v>96.078643592683605</v>
      </c>
      <c r="BY38" s="12"/>
      <c r="BZ38" s="309">
        <f t="shared" si="37"/>
        <v>1751.5256840036741</v>
      </c>
      <c r="CA38" s="310">
        <f t="shared" si="38"/>
        <v>1792.5723197262778</v>
      </c>
      <c r="CB38" s="311">
        <f t="shared" si="61"/>
        <v>3544.0980037299519</v>
      </c>
    </row>
    <row r="39" spans="1:80" s="13" customFormat="1" x14ac:dyDescent="0.25">
      <c r="A39" s="261">
        <f t="shared" si="39"/>
        <v>46706</v>
      </c>
      <c r="B39" s="295">
        <v>3.7499999999999999E-2</v>
      </c>
      <c r="C39" s="295">
        <v>2.75E-2</v>
      </c>
      <c r="D39" s="295">
        <v>4.2500000000000003E-2</v>
      </c>
      <c r="E39" s="295">
        <v>3.2500000000000001E-2</v>
      </c>
      <c r="F39" s="295">
        <v>5.8500000000000003E-2</v>
      </c>
      <c r="G39" s="295">
        <v>4.8500000000000001E-2</v>
      </c>
      <c r="H39" s="295">
        <v>6.9500000000000006E-2</v>
      </c>
      <c r="I39" s="295">
        <v>6.5500000000000003E-2</v>
      </c>
      <c r="J39" s="295">
        <v>3.7499999999999999E-2</v>
      </c>
      <c r="K39" s="295">
        <v>3.3799999999999997E-2</v>
      </c>
      <c r="L39" s="295">
        <v>6.3500000000000001E-2</v>
      </c>
      <c r="M39" s="296">
        <v>5.3499999999999999E-2</v>
      </c>
      <c r="N39" s="317"/>
      <c r="O39" s="238">
        <f t="shared" si="40"/>
        <v>2027</v>
      </c>
      <c r="P39" s="261">
        <f t="shared" si="41"/>
        <v>46706</v>
      </c>
      <c r="Q39" s="237">
        <f>+Q38*IF($P39&gt;R$6,1,(1+#REF!/VLOOKUP(B$15,$P$1:$Q$4,2,0))^(VLOOKUP(B$15,$P$1:$Q$4,2,0)*#REF!))</f>
        <v>6332.6042437499982</v>
      </c>
      <c r="R39" s="237">
        <f>+IF($P39&gt;B$8,"FIN",(Q39-SUM($S$24:S38))*VLOOKUP($P39,$A:$O,2,0)/VLOOKUP(B$15,$P$1:$R$4,2,0))</f>
        <v>19.789388261718756</v>
      </c>
      <c r="S39" s="237">
        <f t="shared" si="7"/>
        <v>1055.4340406249996</v>
      </c>
      <c r="T39" s="237">
        <f t="shared" si="43"/>
        <v>1075.2234288867185</v>
      </c>
      <c r="U39" s="236">
        <f t="shared" si="8"/>
        <v>526.08216683881619</v>
      </c>
      <c r="V39" s="237">
        <f>+V38*IF($P39&gt;W$6,1,(1+#REF!/VLOOKUP(C$15,$P$1:$Q$4,2,0))^(VLOOKUP(C$15,$P$1:$Q$4,2,0)*#REF!))</f>
        <v>1117.9714218749998</v>
      </c>
      <c r="W39" s="237">
        <f>+IF($P39&gt;C$8,"FIN",(V39-SUM($X$24:X38))*VLOOKUP($P39,$A:$O,3,0)/VLOOKUP(C$15,$P$1:$R$4,2,0))</f>
        <v>2.5620178417968735</v>
      </c>
      <c r="X39" s="237">
        <f t="shared" si="45"/>
        <v>186.32857031249998</v>
      </c>
      <c r="Y39" s="237">
        <f t="shared" si="9"/>
        <v>188.89058815429686</v>
      </c>
      <c r="Z39" s="236">
        <f t="shared" si="10"/>
        <v>92.419833163940822</v>
      </c>
      <c r="AA39" s="237">
        <f>+AA38*IF($P39&gt;AB$6,1,(1+#REF!/VLOOKUP(D$15,$P$1:$Q$4,2,0))^(VLOOKUP(D$15,$P$1:$Q$4,2,0)*#REF!))</f>
        <v>3472.7184562499997</v>
      </c>
      <c r="AB39" s="237">
        <f>+IF($P39&gt;D$8,"FIN",(AA39-SUM($AC$24:AC38))*VLOOKUP($P39,$A:$O,4,0)/VLOOKUP(D$15,$P$1:$R$4,2,0))</f>
        <v>51.656687036718751</v>
      </c>
      <c r="AC39" s="237">
        <f t="shared" si="11"/>
        <v>347.27184562499997</v>
      </c>
      <c r="AD39" s="237">
        <f t="shared" si="62"/>
        <v>398.92853266171869</v>
      </c>
      <c r="AE39" s="236">
        <f t="shared" si="13"/>
        <v>195.18658284241818</v>
      </c>
      <c r="AF39" s="237">
        <f>+AF38*IF($P39&gt;AG$6,1,(1+#REF!/VLOOKUP(E$15,$P$1:$Q$4,2,0))^(VLOOKUP(E$15,$P$1:$Q$4,2,0)*#REF!))</f>
        <v>1727.7740156249999</v>
      </c>
      <c r="AG39" s="237">
        <f>+IF($P39&gt;E$8,"FIN",(AF39-SUM($AH$24:AH38))*VLOOKUP($P39,$A:$O,5,0)/VLOOKUP(E$15,$P$1:$R$4,2,0))</f>
        <v>19.653429427734377</v>
      </c>
      <c r="AH39" s="237">
        <f t="shared" si="14"/>
        <v>172.77740156249999</v>
      </c>
      <c r="AI39" s="237">
        <f t="shared" si="15"/>
        <v>192.43083099023437</v>
      </c>
      <c r="AJ39" s="236">
        <f t="shared" si="16"/>
        <v>94.151992799072644</v>
      </c>
      <c r="AK39" s="237">
        <f>+AK38*IF($P39&gt;AL$6,1,(1+#REF!/VLOOKUP(F$15,$P$1:$Q$4,2,0))^(VLOOKUP(F$15,$P$1:$Q$4,2,0)*#REF!))</f>
        <v>17567.869837499995</v>
      </c>
      <c r="AL39" s="237">
        <f>+IF($P39&gt;F$8,"FIN",(AK39-SUM($AM$24:AM38))*VLOOKUP($P39,$A:$O,6,0)/VLOOKUP(F$15,$P$1:$R$4,2,0))</f>
        <v>513.86019274687487</v>
      </c>
      <c r="AM39" s="237">
        <f t="shared" si="17"/>
        <v>0</v>
      </c>
      <c r="AN39" s="237">
        <f t="shared" si="18"/>
        <v>513.86019274687487</v>
      </c>
      <c r="AO39" s="236">
        <f t="shared" si="19"/>
        <v>251.42000852082333</v>
      </c>
      <c r="AP39" s="237">
        <f>+AP38*IF($P39&gt;AQ$6,1,(1+#REF!/VLOOKUP(G$15,$P$1:$Q$4,2,0))^(VLOOKUP(G$15,$P$1:$Q$4,2,0)*#REF!))</f>
        <v>2320.1645537109375</v>
      </c>
      <c r="AQ39" s="237">
        <f>+IF($P39&gt;G$8,"FIN",(AP39-SUM(AR$24:AR38))*VLOOKUP($P39,$A:$O,7,0)/VLOOKUP(G$15,$P$1:$R$4,2,0))</f>
        <v>56.263990427490235</v>
      </c>
      <c r="AR39" s="237">
        <f t="shared" si="20"/>
        <v>0</v>
      </c>
      <c r="AS39" s="237">
        <f t="shared" si="50"/>
        <v>56.263990427490235</v>
      </c>
      <c r="AT39" s="236">
        <f t="shared" si="21"/>
        <v>27.528680276005186</v>
      </c>
      <c r="AU39" s="237">
        <f>+AU38*IF($P39&gt;AV$6,1,(1+#REF!/VLOOKUP(H$15,$P$1:$Q$4,2,0))^(VLOOKUP(H$15,$P$1:$Q$4,2,0)*#REF!))</f>
        <v>5311.2164624999987</v>
      </c>
      <c r="AV39" s="237">
        <f>+IF($P39&gt;H$8,"FIN",(AU39-SUM(AW$24:AW38))*VLOOKUP($P39,$A:$O,8,0)/VLOOKUP(H$15,$P$1:$R$4,2,0))</f>
        <v>184.56477207187498</v>
      </c>
      <c r="AW39" s="237">
        <f t="shared" si="22"/>
        <v>0</v>
      </c>
      <c r="AX39" s="237">
        <f t="shared" si="23"/>
        <v>184.56477207187498</v>
      </c>
      <c r="AY39" s="236">
        <f t="shared" si="24"/>
        <v>90.303310553990826</v>
      </c>
      <c r="AZ39" s="237">
        <f>+AZ38*IF($P39&gt;BA$6,1,(1+#REF!/VLOOKUP(I$15,$P$1:$Q$4,2,0))^(VLOOKUP(I$15,$P$1:$Q$4,2,0)*#REF!))</f>
        <v>5894.75840625</v>
      </c>
      <c r="BA39" s="237">
        <f>+IF($P39&gt;I$8,"FIN",(AZ39-SUM(BB$24:BB38))*VLOOKUP($P39,$A:$O,9,0)/VLOOKUP(I$15,$P$1:$R$4,2,0))</f>
        <v>193.05333780468752</v>
      </c>
      <c r="BB39" s="237">
        <f t="shared" si="25"/>
        <v>0</v>
      </c>
      <c r="BC39" s="237">
        <f t="shared" si="53"/>
        <v>193.05333780468752</v>
      </c>
      <c r="BD39" s="236">
        <f t="shared" si="26"/>
        <v>94.456571108120954</v>
      </c>
      <c r="BE39" s="237">
        <f>+BE38*IF($P39&gt;BF$6,1,(1+#REF!/VLOOKUP(J$15,$P$1:$Q$4,2,0))^(VLOOKUP(J$15,$P$1:$Q$4,2,0)*#REF!))</f>
        <v>0</v>
      </c>
      <c r="BF39" s="237">
        <f>+IF($P39&gt;J$8,"FIN",(BE39-SUM(BG$24:BG38))*VLOOKUP($P39,$A:$O,10,0)/VLOOKUP(J$15,$P$1:$R$4,2,0))</f>
        <v>0</v>
      </c>
      <c r="BG39" s="237">
        <f t="shared" si="27"/>
        <v>0</v>
      </c>
      <c r="BH39" s="237">
        <f t="shared" si="28"/>
        <v>0</v>
      </c>
      <c r="BI39" s="236">
        <f t="shared" si="29"/>
        <v>0</v>
      </c>
      <c r="BJ39" s="237">
        <f>+BJ38*IF($P39&gt;BK$6,1,(1+#REF!/VLOOKUP(K$15,$P$1:$Q$4,2,0))^(VLOOKUP(K$15,$P$1:$Q$4,2,0)*#REF!))</f>
        <v>0</v>
      </c>
      <c r="BK39" s="237">
        <f>+IF($P39&gt;K$8,"FIN",(BJ39-SUM(BL$24:BL38))*VLOOKUP($P39,$A:$O,11,0)/VLOOKUP(K$15,$P$1:$R$4,2,0))</f>
        <v>0</v>
      </c>
      <c r="BL39" s="237">
        <f t="shared" si="30"/>
        <v>0</v>
      </c>
      <c r="BM39" s="237">
        <f t="shared" si="56"/>
        <v>0</v>
      </c>
      <c r="BN39" s="236">
        <f t="shared" si="31"/>
        <v>0</v>
      </c>
      <c r="BO39" s="237">
        <f>+BO38*IF($P39&gt;BP$6,1,(1+#REF!/VLOOKUP(L$15,$P$1:$Q$4,2,0))^(VLOOKUP(L$15,$P$1:$Q$4,2,0)*#REF!))</f>
        <v>14192.010513340316</v>
      </c>
      <c r="BP39" s="237">
        <f>+IF($P39&gt;L$8,"FIN",(BO39-SUM(BQ$24:BQ38))*VLOOKUP($P39,$A:$O,12,0)/VLOOKUP(L$15,$P$1:$R$4,2,0))</f>
        <v>450.59633379855501</v>
      </c>
      <c r="BQ39" s="237">
        <f t="shared" si="32"/>
        <v>0</v>
      </c>
      <c r="BR39" s="237">
        <f t="shared" si="58"/>
        <v>450.59633379855501</v>
      </c>
      <c r="BS39" s="236">
        <f t="shared" si="34"/>
        <v>220.46645309785663</v>
      </c>
      <c r="BT39" s="237">
        <f>+BT38*IF($P39&gt;BU$6,1,(1+#REF!/VLOOKUP(M$15,$P$1:$Q$4,2,0))^(VLOOKUP(M$15,$P$1:$Q$4,2,0)*#REF!))</f>
        <v>6999.2559145371251</v>
      </c>
      <c r="BU39" s="237">
        <f>+IF($P39&gt;M$8,"FIN",(BT39-SUM(BV$24:BV38))*VLOOKUP($P39,$A:$O,13,0)/VLOOKUP(M$15,$P$1:$R$4,2,0))</f>
        <v>187.23009571386808</v>
      </c>
      <c r="BV39" s="237">
        <f t="shared" si="35"/>
        <v>0</v>
      </c>
      <c r="BW39" s="237">
        <f t="shared" si="60"/>
        <v>187.23009571386808</v>
      </c>
      <c r="BX39" s="236">
        <f t="shared" si="36"/>
        <v>91.607392291084551</v>
      </c>
      <c r="BY39" s="12"/>
      <c r="BZ39" s="309">
        <f t="shared" si="37"/>
        <v>1718.5271624463874</v>
      </c>
      <c r="CA39" s="310">
        <f t="shared" si="38"/>
        <v>1792.5723197262778</v>
      </c>
      <c r="CB39" s="311">
        <f t="shared" si="61"/>
        <v>3511.0994821726654</v>
      </c>
    </row>
    <row r="40" spans="1:80" s="13" customFormat="1" x14ac:dyDescent="0.25">
      <c r="A40" s="261">
        <f t="shared" si="39"/>
        <v>46888</v>
      </c>
      <c r="B40" s="295"/>
      <c r="C40" s="295"/>
      <c r="D40" s="295">
        <v>4.2500000000000003E-2</v>
      </c>
      <c r="E40" s="295">
        <v>3.2500000000000001E-2</v>
      </c>
      <c r="F40" s="295">
        <v>5.8500000000000003E-2</v>
      </c>
      <c r="G40" s="295">
        <v>4.8500000000000001E-2</v>
      </c>
      <c r="H40" s="295">
        <v>6.9500000000000006E-2</v>
      </c>
      <c r="I40" s="295">
        <v>6.5500000000000003E-2</v>
      </c>
      <c r="J40" s="295">
        <v>3.7499999999999999E-2</v>
      </c>
      <c r="K40" s="295">
        <v>3.3799999999999997E-2</v>
      </c>
      <c r="L40" s="295">
        <v>6.3500000000000001E-2</v>
      </c>
      <c r="M40" s="296">
        <v>5.3499999999999999E-2</v>
      </c>
      <c r="N40" s="317"/>
      <c r="O40" s="238">
        <f t="shared" si="40"/>
        <v>2028</v>
      </c>
      <c r="P40" s="261">
        <f t="shared" si="41"/>
        <v>46888</v>
      </c>
      <c r="Q40" s="237"/>
      <c r="R40" s="237"/>
      <c r="S40" s="237"/>
      <c r="T40" s="237"/>
      <c r="U40" s="236"/>
      <c r="V40" s="237"/>
      <c r="W40" s="237"/>
      <c r="X40" s="237"/>
      <c r="Y40" s="237"/>
      <c r="Z40" s="236"/>
      <c r="AA40" s="237">
        <f>+AA39*IF($P40&gt;AB$6,1,(1+#REF!/VLOOKUP(D$15,$P$1:$Q$4,2,0))^(VLOOKUP(D$15,$P$1:$Q$4,2,0)*#REF!))</f>
        <v>3472.7184562499997</v>
      </c>
      <c r="AB40" s="237">
        <f>+IF($P40&gt;D$8,"FIN",(AA40-SUM($AC$24:AC39))*VLOOKUP($P40,$A:$O,4,0)/VLOOKUP(D$15,$P$1:$R$4,2,0))</f>
        <v>44.277160317187501</v>
      </c>
      <c r="AC40" s="237">
        <f t="shared" si="11"/>
        <v>347.27184562499997</v>
      </c>
      <c r="AD40" s="237">
        <f t="shared" si="62"/>
        <v>391.54900594218748</v>
      </c>
      <c r="AE40" s="236">
        <f t="shared" si="13"/>
        <v>182.66050098581513</v>
      </c>
      <c r="AF40" s="237">
        <f>+AF39*IF($P40&gt;AG$6,1,(1+#REF!/VLOOKUP(E$15,$P$1:$Q$4,2,0))^(VLOOKUP(E$15,$P$1:$Q$4,2,0)*#REF!))</f>
        <v>1727.7740156249999</v>
      </c>
      <c r="AG40" s="237">
        <f>+IF($P40&gt;E$8,"FIN",(AF40-SUM($AH$24:AH39))*VLOOKUP($P40,$A:$O,5,0)/VLOOKUP(E$15,$P$1:$R$4,2,0))</f>
        <v>16.845796652343751</v>
      </c>
      <c r="AH40" s="237">
        <f t="shared" si="14"/>
        <v>172.77740156249999</v>
      </c>
      <c r="AI40" s="237">
        <f t="shared" si="15"/>
        <v>189.62319821484374</v>
      </c>
      <c r="AJ40" s="236">
        <f t="shared" si="16"/>
        <v>88.460621426197704</v>
      </c>
      <c r="AK40" s="237">
        <f>+AK39*IF($P40&gt;AL$6,1,(1+#REF!/VLOOKUP(F$15,$P$1:$Q$4,2,0))^(VLOOKUP(F$15,$P$1:$Q$4,2,0)*#REF!))</f>
        <v>17567.869837499995</v>
      </c>
      <c r="AL40" s="237">
        <f>+IF($P40&gt;F$8,"FIN",(AK40-SUM($AM$24:AM39))*VLOOKUP($P40,$A:$O,6,0)/VLOOKUP(F$15,$P$1:$R$4,2,0))</f>
        <v>513.86019274687487</v>
      </c>
      <c r="AM40" s="237">
        <f t="shared" si="17"/>
        <v>0</v>
      </c>
      <c r="AN40" s="237">
        <f t="shared" si="18"/>
        <v>513.86019274687487</v>
      </c>
      <c r="AO40" s="236">
        <f t="shared" si="19"/>
        <v>239.71957231241313</v>
      </c>
      <c r="AP40" s="237">
        <f>+AP39*IF($P40&gt;AQ$6,1,(1+#REF!/VLOOKUP(G$15,$P$1:$Q$4,2,0))^(VLOOKUP(G$15,$P$1:$Q$4,2,0)*#REF!))</f>
        <v>2320.1645537109375</v>
      </c>
      <c r="AQ40" s="237">
        <f>+IF($P40&gt;G$8,"FIN",(AP40-SUM(AR$24:AR39))*VLOOKUP($P40,$A:$O,7,0)/VLOOKUP(G$15,$P$1:$R$4,2,0))</f>
        <v>56.263990427490235</v>
      </c>
      <c r="AR40" s="237">
        <f t="shared" si="20"/>
        <v>0</v>
      </c>
      <c r="AS40" s="237">
        <f t="shared" si="50"/>
        <v>56.263990427490235</v>
      </c>
      <c r="AT40" s="236">
        <f t="shared" si="21"/>
        <v>26.247566774473974</v>
      </c>
      <c r="AU40" s="237">
        <f>+AU39*IF($P40&gt;AV$6,1,(1+#REF!/VLOOKUP(H$15,$P$1:$Q$4,2,0))^(VLOOKUP(H$15,$P$1:$Q$4,2,0)*#REF!))</f>
        <v>5311.2164624999987</v>
      </c>
      <c r="AV40" s="237">
        <f>+IF($P40&gt;H$8,"FIN",(AU40-SUM(AW$24:AW39))*VLOOKUP($P40,$A:$O,8,0)/VLOOKUP(H$15,$P$1:$R$4,2,0))</f>
        <v>184.56477207187498</v>
      </c>
      <c r="AW40" s="237">
        <f t="shared" si="22"/>
        <v>0</v>
      </c>
      <c r="AX40" s="237">
        <f t="shared" si="23"/>
        <v>184.56477207187498</v>
      </c>
      <c r="AY40" s="236">
        <f t="shared" si="24"/>
        <v>86.100828298256928</v>
      </c>
      <c r="AZ40" s="237">
        <f>+AZ39*IF($P40&gt;BA$6,1,(1+#REF!/VLOOKUP(I$15,$P$1:$Q$4,2,0))^(VLOOKUP(I$15,$P$1:$Q$4,2,0)*#REF!))</f>
        <v>5894.75840625</v>
      </c>
      <c r="BA40" s="237">
        <f>+IF($P40&gt;I$8,"FIN",(AZ40-SUM(BB$24:BB39))*VLOOKUP($P40,$A:$O,9,0)/VLOOKUP(I$15,$P$1:$R$4,2,0))</f>
        <v>193.05333780468752</v>
      </c>
      <c r="BB40" s="237">
        <f t="shared" si="25"/>
        <v>0</v>
      </c>
      <c r="BC40" s="237">
        <f t="shared" si="53"/>
        <v>193.05333780468752</v>
      </c>
      <c r="BD40" s="236">
        <f t="shared" si="26"/>
        <v>90.060806860009407</v>
      </c>
      <c r="BE40" s="237">
        <f>+BE39*IF($P40&gt;BF$6,1,(1+#REF!/VLOOKUP(J$15,$P$1:$Q$4,2,0))^(VLOOKUP(J$15,$P$1:$Q$4,2,0)*#REF!))</f>
        <v>0</v>
      </c>
      <c r="BF40" s="237">
        <f>+IF($P40&gt;J$8,"FIN",(BE40-SUM(BG$24:BG39))*VLOOKUP($P40,$A:$O,10,0)/VLOOKUP(J$15,$P$1:$R$4,2,0))</f>
        <v>0</v>
      </c>
      <c r="BG40" s="237">
        <f t="shared" si="27"/>
        <v>0</v>
      </c>
      <c r="BH40" s="237">
        <f t="shared" si="28"/>
        <v>0</v>
      </c>
      <c r="BI40" s="236">
        <f t="shared" si="29"/>
        <v>0</v>
      </c>
      <c r="BJ40" s="237">
        <f>+BJ39*IF($P40&gt;BK$6,1,(1+#REF!/VLOOKUP(K$15,$P$1:$Q$4,2,0))^(VLOOKUP(K$15,$P$1:$Q$4,2,0)*#REF!))</f>
        <v>0</v>
      </c>
      <c r="BK40" s="237">
        <f>+IF($P40&gt;K$8,"FIN",(BJ40-SUM(BL$24:BL39))*VLOOKUP($P40,$A:$O,11,0)/VLOOKUP(K$15,$P$1:$R$4,2,0))</f>
        <v>0</v>
      </c>
      <c r="BL40" s="237">
        <f t="shared" si="30"/>
        <v>0</v>
      </c>
      <c r="BM40" s="237">
        <f t="shared" si="56"/>
        <v>0</v>
      </c>
      <c r="BN40" s="236">
        <f t="shared" si="31"/>
        <v>0</v>
      </c>
      <c r="BO40" s="237">
        <f>+BO39*IF($P40&gt;BP$6,1,(1+#REF!/VLOOKUP(L$15,$P$1:$Q$4,2,0))^(VLOOKUP(L$15,$P$1:$Q$4,2,0)*#REF!))</f>
        <v>14192.010513340316</v>
      </c>
      <c r="BP40" s="237">
        <f>+IF($P40&gt;L$8,"FIN",(BO40-SUM(BQ$24:BQ39))*VLOOKUP($P40,$A:$O,12,0)/VLOOKUP(L$15,$P$1:$R$4,2,0))</f>
        <v>450.59633379855501</v>
      </c>
      <c r="BQ40" s="237">
        <f t="shared" si="32"/>
        <v>354.80026283350787</v>
      </c>
      <c r="BR40" s="237">
        <f t="shared" si="58"/>
        <v>805.39659663206294</v>
      </c>
      <c r="BS40" s="236">
        <f t="shared" si="34"/>
        <v>375.72345632465891</v>
      </c>
      <c r="BT40" s="237">
        <f>+BT39*IF($P40&gt;BU$6,1,(1+#REF!/VLOOKUP(M$15,$P$1:$Q$4,2,0))^(VLOOKUP(M$15,$P$1:$Q$4,2,0)*#REF!))</f>
        <v>6999.2559145371251</v>
      </c>
      <c r="BU40" s="237">
        <f>+IF($P40&gt;M$8,"FIN",(BT40-SUM(BV$24:BV39))*VLOOKUP($P40,$A:$O,13,0)/VLOOKUP(M$15,$P$1:$R$4,2,0))</f>
        <v>187.23009571386808</v>
      </c>
      <c r="BV40" s="237">
        <f t="shared" si="35"/>
        <v>174.98139786342813</v>
      </c>
      <c r="BW40" s="237">
        <f t="shared" si="60"/>
        <v>362.21149357729621</v>
      </c>
      <c r="BX40" s="236">
        <f t="shared" si="36"/>
        <v>168.97433495059906</v>
      </c>
      <c r="BY40" s="12"/>
      <c r="BZ40" s="309">
        <f t="shared" si="37"/>
        <v>1685.5286408891006</v>
      </c>
      <c r="CA40" s="310">
        <f t="shared" si="38"/>
        <v>1079.61938826084</v>
      </c>
      <c r="CB40" s="311">
        <f t="shared" si="61"/>
        <v>2765.1480291499406</v>
      </c>
    </row>
    <row r="41" spans="1:80" s="13" customFormat="1" x14ac:dyDescent="0.25">
      <c r="A41" s="261">
        <f t="shared" si="39"/>
        <v>47072</v>
      </c>
      <c r="B41" s="295"/>
      <c r="C41" s="295"/>
      <c r="D41" s="295">
        <v>4.2500000000000003E-2</v>
      </c>
      <c r="E41" s="295">
        <v>3.2500000000000001E-2</v>
      </c>
      <c r="F41" s="295">
        <v>5.8500000000000003E-2</v>
      </c>
      <c r="G41" s="295">
        <v>4.8500000000000001E-2</v>
      </c>
      <c r="H41" s="295">
        <v>6.9500000000000006E-2</v>
      </c>
      <c r="I41" s="295">
        <v>6.5500000000000003E-2</v>
      </c>
      <c r="J41" s="295">
        <v>3.7499999999999999E-2</v>
      </c>
      <c r="K41" s="295">
        <v>3.3799999999999997E-2</v>
      </c>
      <c r="L41" s="295">
        <v>6.3500000000000001E-2</v>
      </c>
      <c r="M41" s="296">
        <v>5.3499999999999999E-2</v>
      </c>
      <c r="N41" s="317"/>
      <c r="O41" s="238">
        <f t="shared" si="40"/>
        <v>2028</v>
      </c>
      <c r="P41" s="261">
        <f t="shared" si="41"/>
        <v>47072</v>
      </c>
      <c r="Q41" s="237"/>
      <c r="R41" s="237"/>
      <c r="S41" s="237"/>
      <c r="T41" s="237"/>
      <c r="U41" s="236"/>
      <c r="V41" s="237"/>
      <c r="W41" s="237"/>
      <c r="X41" s="237"/>
      <c r="Y41" s="237"/>
      <c r="Z41" s="236"/>
      <c r="AA41" s="237">
        <f>+AA40*IF($P41&gt;AB$6,1,(1+AC21/VLOOKUP(D$15,$P$1:$Q$4,2,0))^(VLOOKUP(D$15,$P$1:$Q$4,2,0)*AB21))</f>
        <v>3472.7184562499997</v>
      </c>
      <c r="AB41" s="237">
        <f>+IF($P41&gt;D$8,"FIN",(AA41-SUM($AC$24:AC40))*VLOOKUP($P41,$A:$O,4,0)/VLOOKUP(D$15,$P$1:$R$4,2,0))</f>
        <v>36.897633597656252</v>
      </c>
      <c r="AC41" s="237">
        <f t="shared" si="11"/>
        <v>347.27184562499997</v>
      </c>
      <c r="AD41" s="237">
        <f t="shared" si="62"/>
        <v>384.16947922265621</v>
      </c>
      <c r="AE41" s="236">
        <f t="shared" si="13"/>
        <v>170.87756040710266</v>
      </c>
      <c r="AF41" s="237">
        <f>+AF40*IF($P41&gt;AG$6,1,(1+AH21/VLOOKUP(E$15,$P$1:$Q$4,2,0))^(VLOOKUP(E$15,$P$1:$Q$4,2,0)*AG21))</f>
        <v>1727.7740156249999</v>
      </c>
      <c r="AG41" s="237">
        <f>+IF($P41&gt;E$8,"FIN",(AF41-SUM($AH$24:AH40))*VLOOKUP($P41,$A:$O,5,0)/VLOOKUP(E$15,$P$1:$R$4,2,0))</f>
        <v>14.038163876953124</v>
      </c>
      <c r="AH41" s="237">
        <f t="shared" si="14"/>
        <v>172.77740156249999</v>
      </c>
      <c r="AI41" s="237">
        <f t="shared" si="15"/>
        <v>186.81556543945311</v>
      </c>
      <c r="AJ41" s="236">
        <f t="shared" si="16"/>
        <v>83.095065576163478</v>
      </c>
      <c r="AK41" s="237">
        <f t="shared" ref="AK41:AK57" si="63">+AK40*IF($P41&gt;AL$6,1,(1+AM21/VLOOKUP(F$15,$P$1:$Q$4,2,0))^(VLOOKUP(F$15,$P$1:$Q$4,2,0)*AL21))</f>
        <v>17567.869837499995</v>
      </c>
      <c r="AL41" s="237">
        <f>+IF($P41&gt;F$8,"FIN",(AK41-SUM($AM$24:AM40))*VLOOKUP($P41,$A:$O,6,0)/VLOOKUP(F$15,$P$1:$R$4,2,0))</f>
        <v>513.86019274687487</v>
      </c>
      <c r="AM41" s="237">
        <f t="shared" si="17"/>
        <v>0</v>
      </c>
      <c r="AN41" s="237">
        <f t="shared" si="18"/>
        <v>513.86019274687487</v>
      </c>
      <c r="AO41" s="236">
        <f t="shared" si="19"/>
        <v>228.56364410983937</v>
      </c>
      <c r="AP41" s="237">
        <f t="shared" ref="AP41:AP57" si="64">+AP40*IF($P41&gt;AQ$6,1,(1+AR21/VLOOKUP(G$15,$P$1:$Q$4,2,0))^(VLOOKUP(G$15,$P$1:$Q$4,2,0)*AQ21))</f>
        <v>2320.1645537109375</v>
      </c>
      <c r="AQ41" s="237">
        <f>+IF($P41&gt;G$8,"FIN",(AP41-SUM(AR$24:AR40))*VLOOKUP($P41,$A:$O,7,0)/VLOOKUP(G$15,$P$1:$R$4,2,0))</f>
        <v>56.263990427490235</v>
      </c>
      <c r="AR41" s="237">
        <f t="shared" si="20"/>
        <v>0</v>
      </c>
      <c r="AS41" s="237">
        <f t="shared" si="50"/>
        <v>56.263990427490235</v>
      </c>
      <c r="AT41" s="236">
        <f t="shared" si="21"/>
        <v>25.02607297818653</v>
      </c>
      <c r="AU41" s="237">
        <f t="shared" ref="AU41:AU63" si="65">+AU40*IF($P41&gt;AV$6,1,(1+AW21/VLOOKUP(H$15,$P$1:$Q$4,2,0))^(VLOOKUP(H$15,$P$1:$Q$4,2,0)*AV21))</f>
        <v>5311.2164624999987</v>
      </c>
      <c r="AV41" s="237">
        <f>+IF($P41&gt;H$8,"FIN",(AU41-SUM(AW$24:AW40))*VLOOKUP($P41,$A:$O,8,0)/VLOOKUP(H$15,$P$1:$R$4,2,0))</f>
        <v>184.56477207187498</v>
      </c>
      <c r="AW41" s="237">
        <f t="shared" si="22"/>
        <v>0</v>
      </c>
      <c r="AX41" s="237">
        <f t="shared" si="23"/>
        <v>184.56477207187498</v>
      </c>
      <c r="AY41" s="236">
        <f t="shared" si="24"/>
        <v>82.093918685446198</v>
      </c>
      <c r="AZ41" s="237">
        <f t="shared" ref="AZ41:AZ63" si="66">+AZ40*IF($P41&gt;BA$6,1,(1+BB21/VLOOKUP(I$15,$P$1:$Q$4,2,0))^(VLOOKUP(I$15,$P$1:$Q$4,2,0)*BA21))</f>
        <v>5894.75840625</v>
      </c>
      <c r="BA41" s="237">
        <f>+IF($P41&gt;I$8,"FIN",(AZ41-SUM(BB$24:BB40))*VLOOKUP($P41,$A:$O,9,0)/VLOOKUP(I$15,$P$1:$R$4,2,0))</f>
        <v>193.05333780468752</v>
      </c>
      <c r="BB41" s="237">
        <f t="shared" si="25"/>
        <v>0</v>
      </c>
      <c r="BC41" s="237">
        <f t="shared" si="53"/>
        <v>193.05333780468752</v>
      </c>
      <c r="BD41" s="236">
        <f t="shared" si="26"/>
        <v>85.869610098291759</v>
      </c>
      <c r="BE41" s="237">
        <f t="shared" ref="BE41:BE71" si="67">+BE40*IF($P41&gt;BF$6,1,(1+BG21/VLOOKUP(J$15,$P$1:$Q$4,2,0))^(VLOOKUP(J$15,$P$1:$Q$4,2,0)*BF21))</f>
        <v>0</v>
      </c>
      <c r="BF41" s="237">
        <f>+IF($P41&gt;J$8,"FIN",(BE41-SUM(BG$24:BG40))*VLOOKUP($P41,$A:$O,10,0)/VLOOKUP(J$15,$P$1:$R$4,2,0))</f>
        <v>0</v>
      </c>
      <c r="BG41" s="237">
        <f t="shared" si="27"/>
        <v>0</v>
      </c>
      <c r="BH41" s="237">
        <f t="shared" si="28"/>
        <v>0</v>
      </c>
      <c r="BI41" s="236">
        <f t="shared" si="29"/>
        <v>0</v>
      </c>
      <c r="BJ41" s="237">
        <f t="shared" ref="BJ41:BJ71" si="68">+BJ40*IF($P41&gt;BK$6,1,(1+BL21/VLOOKUP(K$15,$P$1:$Q$4,2,0))^(VLOOKUP(K$15,$P$1:$Q$4,2,0)*BK21))</f>
        <v>0</v>
      </c>
      <c r="BK41" s="237">
        <f>+IF($P41&gt;K$8,"FIN",(BJ41-SUM(BL$24:BL40))*VLOOKUP($P41,$A:$O,11,0)/VLOOKUP(K$15,$P$1:$R$4,2,0))</f>
        <v>0</v>
      </c>
      <c r="BL41" s="237">
        <f t="shared" si="30"/>
        <v>0</v>
      </c>
      <c r="BM41" s="237">
        <f t="shared" si="56"/>
        <v>0</v>
      </c>
      <c r="BN41" s="236">
        <f t="shared" si="31"/>
        <v>0</v>
      </c>
      <c r="BO41" s="237">
        <f t="shared" ref="BO41:BO79" si="69">+BO40*IF($P41&gt;BP$6,1,(1+BQ21/VLOOKUP(L$15,$P$1:$Q$4,2,0))^(VLOOKUP(L$15,$P$1:$Q$4,2,0)*BP21))</f>
        <v>14192.010513340316</v>
      </c>
      <c r="BP41" s="237">
        <f>+IF($P41&gt;L$8,"FIN",(BO41-SUM(BQ$24:BQ40))*VLOOKUP($P41,$A:$O,12,0)/VLOOKUP(L$15,$P$1:$R$4,2,0))</f>
        <v>439.33142545359118</v>
      </c>
      <c r="BQ41" s="237">
        <f t="shared" si="32"/>
        <v>354.80026283350787</v>
      </c>
      <c r="BR41" s="237">
        <f t="shared" si="58"/>
        <v>794.131688287099</v>
      </c>
      <c r="BS41" s="236">
        <f t="shared" si="34"/>
        <v>353.2276583008429</v>
      </c>
      <c r="BT41" s="237">
        <f t="shared" ref="BT41:BT79" si="70">+BT40*IF($P41&gt;BU$6,1,(1+BV21/VLOOKUP(M$15,$P$1:$Q$4,2,0))^(VLOOKUP(M$15,$P$1:$Q$4,2,0)*BU21))</f>
        <v>6999.2559145371251</v>
      </c>
      <c r="BU41" s="237">
        <f>+IF($P41&gt;M$8,"FIN",(BT41-SUM(BV$24:BV40))*VLOOKUP($P41,$A:$O,13,0)/VLOOKUP(M$15,$P$1:$R$4,2,0))</f>
        <v>182.54934332102138</v>
      </c>
      <c r="BV41" s="237">
        <f t="shared" si="35"/>
        <v>174.98139786342813</v>
      </c>
      <c r="BW41" s="237">
        <f t="shared" si="60"/>
        <v>357.53074118444954</v>
      </c>
      <c r="BX41" s="236">
        <f t="shared" si="36"/>
        <v>159.0287207296164</v>
      </c>
      <c r="BY41" s="12"/>
      <c r="BZ41" s="309">
        <f t="shared" si="37"/>
        <v>1658.7543771759927</v>
      </c>
      <c r="CA41" s="310">
        <f t="shared" si="38"/>
        <v>1079.61938826084</v>
      </c>
      <c r="CB41" s="311">
        <f t="shared" si="61"/>
        <v>2738.3737654368324</v>
      </c>
    </row>
    <row r="42" spans="1:80" s="13" customFormat="1" x14ac:dyDescent="0.25">
      <c r="A42" s="261">
        <f t="shared" si="39"/>
        <v>47253</v>
      </c>
      <c r="B42" s="295"/>
      <c r="C42" s="295"/>
      <c r="D42" s="295">
        <v>4.2500000000000003E-2</v>
      </c>
      <c r="E42" s="295">
        <v>3.2500000000000001E-2</v>
      </c>
      <c r="F42" s="295">
        <v>5.8500000000000003E-2</v>
      </c>
      <c r="G42" s="295">
        <v>4.8500000000000001E-2</v>
      </c>
      <c r="H42" s="295">
        <v>6.9500000000000006E-2</v>
      </c>
      <c r="I42" s="295">
        <v>6.5500000000000003E-2</v>
      </c>
      <c r="J42" s="295">
        <v>3.7499999999999999E-2</v>
      </c>
      <c r="K42" s="295">
        <v>3.3799999999999997E-2</v>
      </c>
      <c r="L42" s="295">
        <v>6.3500000000000001E-2</v>
      </c>
      <c r="M42" s="296">
        <v>5.3499999999999999E-2</v>
      </c>
      <c r="N42" s="317"/>
      <c r="O42" s="238">
        <f t="shared" si="40"/>
        <v>2029</v>
      </c>
      <c r="P42" s="261">
        <f t="shared" si="41"/>
        <v>47253</v>
      </c>
      <c r="Q42" s="237"/>
      <c r="R42" s="237"/>
      <c r="S42" s="237"/>
      <c r="T42" s="237"/>
      <c r="U42" s="236"/>
      <c r="V42" s="237"/>
      <c r="W42" s="237"/>
      <c r="X42" s="237"/>
      <c r="Y42" s="237"/>
      <c r="Z42" s="236"/>
      <c r="AA42" s="237">
        <f>+AA41*IF($P42&gt;AB$6,1,(1+AC22/VLOOKUP(D$15,$P$1:$Q$4,2,0))^(VLOOKUP(D$15,$P$1:$Q$4,2,0)*AB22))</f>
        <v>3472.7184562499997</v>
      </c>
      <c r="AB42" s="237">
        <f>+IF($P42&gt;D$8,"FIN",(AA42-SUM($AC$24:AC41))*VLOOKUP($P42,$A:$O,4,0)/VLOOKUP(D$15,$P$1:$R$4,2,0))</f>
        <v>29.518106878125</v>
      </c>
      <c r="AC42" s="237">
        <f t="shared" si="11"/>
        <v>347.27184562499997</v>
      </c>
      <c r="AD42" s="237">
        <f t="shared" si="62"/>
        <v>376.78995250312499</v>
      </c>
      <c r="AE42" s="236">
        <f t="shared" si="13"/>
        <v>159.79572148325693</v>
      </c>
      <c r="AF42" s="237">
        <f>+AF41*IF($P42&gt;AG$6,1,(1+AH22/VLOOKUP(E$15,$P$1:$Q$4,2,0))^(VLOOKUP(E$15,$P$1:$Q$4,2,0)*AG22))</f>
        <v>1727.7740156249999</v>
      </c>
      <c r="AG42" s="237">
        <f>+IF($P42&gt;E$8,"FIN",(AF42-SUM($AH$24:AH41))*VLOOKUP($P42,$A:$O,5,0)/VLOOKUP(E$15,$P$1:$R$4,2,0))</f>
        <v>11.230531101562502</v>
      </c>
      <c r="AH42" s="237">
        <f t="shared" si="14"/>
        <v>172.77740156249999</v>
      </c>
      <c r="AI42" s="237">
        <f t="shared" si="15"/>
        <v>184.00793266406248</v>
      </c>
      <c r="AJ42" s="236">
        <f t="shared" si="16"/>
        <v>78.037326004473428</v>
      </c>
      <c r="AK42" s="237">
        <f t="shared" si="63"/>
        <v>17567.869837499995</v>
      </c>
      <c r="AL42" s="237">
        <f>+IF($P42&gt;F$8,"FIN",(AK42-SUM($AM$24:AM41))*VLOOKUP($P42,$A:$O,6,0)/VLOOKUP(F$15,$P$1:$R$4,2,0))</f>
        <v>513.86019274687487</v>
      </c>
      <c r="AM42" s="237">
        <f t="shared" si="17"/>
        <v>0</v>
      </c>
      <c r="AN42" s="237">
        <f t="shared" si="18"/>
        <v>513.86019274687487</v>
      </c>
      <c r="AO42" s="236">
        <f t="shared" si="19"/>
        <v>217.92688392037556</v>
      </c>
      <c r="AP42" s="237">
        <f t="shared" si="64"/>
        <v>2320.1645537109375</v>
      </c>
      <c r="AQ42" s="237">
        <f>+IF($P42&gt;G$8,"FIN",(AP42-SUM(AR$24:AR41))*VLOOKUP($P42,$A:$O,7,0)/VLOOKUP(G$15,$P$1:$R$4,2,0))</f>
        <v>56.263990427490235</v>
      </c>
      <c r="AR42" s="237">
        <f t="shared" si="20"/>
        <v>0</v>
      </c>
      <c r="AS42" s="237">
        <f t="shared" si="50"/>
        <v>56.263990427490235</v>
      </c>
      <c r="AT42" s="236">
        <f t="shared" si="21"/>
        <v>23.861424340430883</v>
      </c>
      <c r="AU42" s="237">
        <f t="shared" si="65"/>
        <v>5311.2164624999987</v>
      </c>
      <c r="AV42" s="237">
        <f>+IF($P42&gt;H$8,"FIN",(AU42-SUM(AW$24:AW41))*VLOOKUP($P42,$A:$O,8,0)/VLOOKUP(H$15,$P$1:$R$4,2,0))</f>
        <v>184.56477207187498</v>
      </c>
      <c r="AW42" s="237">
        <f t="shared" si="22"/>
        <v>241.41893011363629</v>
      </c>
      <c r="AX42" s="237">
        <f t="shared" si="23"/>
        <v>425.98370218551128</v>
      </c>
      <c r="AY42" s="236">
        <f t="shared" si="24"/>
        <v>180.65867356236913</v>
      </c>
      <c r="AZ42" s="237">
        <f t="shared" si="66"/>
        <v>5894.75840625</v>
      </c>
      <c r="BA42" s="237">
        <f>+IF($P42&gt;I$8,"FIN",(AZ42-SUM(BB$24:BB41))*VLOOKUP($P42,$A:$O,9,0)/VLOOKUP(I$15,$P$1:$R$4,2,0))</f>
        <v>193.05333780468752</v>
      </c>
      <c r="BB42" s="237">
        <f t="shared" si="25"/>
        <v>267.94356392045455</v>
      </c>
      <c r="BC42" s="237">
        <f t="shared" si="53"/>
        <v>460.99690172514204</v>
      </c>
      <c r="BD42" s="236">
        <f t="shared" si="26"/>
        <v>195.5076880987271</v>
      </c>
      <c r="BE42" s="237">
        <f t="shared" si="67"/>
        <v>0</v>
      </c>
      <c r="BF42" s="237">
        <f>+IF($P42&gt;J$8,"FIN",(BE42-SUM(BG$24:BG41))*VLOOKUP($P42,$A:$O,10,0)/VLOOKUP(J$15,$P$1:$R$4,2,0))</f>
        <v>0</v>
      </c>
      <c r="BG42" s="237">
        <f t="shared" si="27"/>
        <v>0</v>
      </c>
      <c r="BH42" s="237">
        <f t="shared" si="28"/>
        <v>0</v>
      </c>
      <c r="BI42" s="236">
        <f t="shared" si="29"/>
        <v>0</v>
      </c>
      <c r="BJ42" s="237">
        <f t="shared" si="68"/>
        <v>0</v>
      </c>
      <c r="BK42" s="237">
        <f>+IF($P42&gt;K$8,"FIN",(BJ42-SUM(BL$24:BL41))*VLOOKUP($P42,$A:$O,11,0)/VLOOKUP(K$15,$P$1:$R$4,2,0))</f>
        <v>0</v>
      </c>
      <c r="BL42" s="237">
        <f t="shared" si="30"/>
        <v>0</v>
      </c>
      <c r="BM42" s="237">
        <f t="shared" si="56"/>
        <v>0</v>
      </c>
      <c r="BN42" s="236">
        <f t="shared" si="31"/>
        <v>0</v>
      </c>
      <c r="BO42" s="237">
        <f t="shared" si="69"/>
        <v>14192.010513340316</v>
      </c>
      <c r="BP42" s="237">
        <f>+IF($P42&gt;L$8,"FIN",(BO42-SUM(BQ$24:BQ41))*VLOOKUP($P42,$A:$O,12,0)/VLOOKUP(L$15,$P$1:$R$4,2,0))</f>
        <v>428.06651710862729</v>
      </c>
      <c r="BQ42" s="237">
        <f t="shared" si="32"/>
        <v>354.80026283350787</v>
      </c>
      <c r="BR42" s="237">
        <f t="shared" si="58"/>
        <v>782.86677994213517</v>
      </c>
      <c r="BS42" s="236">
        <f t="shared" si="34"/>
        <v>332.01193687639557</v>
      </c>
      <c r="BT42" s="237">
        <f t="shared" si="70"/>
        <v>6999.2559145371251</v>
      </c>
      <c r="BU42" s="237">
        <f>+IF($P42&gt;M$8,"FIN",(BT42-SUM(BV$24:BV41))*VLOOKUP($P42,$A:$O,13,0)/VLOOKUP(M$15,$P$1:$R$4,2,0))</f>
        <v>177.86859092817468</v>
      </c>
      <c r="BV42" s="237">
        <f t="shared" si="35"/>
        <v>174.98139786342813</v>
      </c>
      <c r="BW42" s="237">
        <f t="shared" si="60"/>
        <v>352.84998879160281</v>
      </c>
      <c r="BX42" s="236">
        <f t="shared" si="36"/>
        <v>149.64283988927667</v>
      </c>
      <c r="BY42" s="12"/>
      <c r="BZ42" s="309">
        <f t="shared" si="37"/>
        <v>1631.9801134628844</v>
      </c>
      <c r="CA42" s="310">
        <f t="shared" si="38"/>
        <v>1611.933513163809</v>
      </c>
      <c r="CB42" s="311">
        <f t="shared" si="61"/>
        <v>3243.9136266266933</v>
      </c>
    </row>
    <row r="43" spans="1:80" s="13" customFormat="1" x14ac:dyDescent="0.25">
      <c r="A43" s="261">
        <f t="shared" si="39"/>
        <v>47437</v>
      </c>
      <c r="B43" s="295"/>
      <c r="C43" s="295"/>
      <c r="D43" s="295">
        <v>4.2500000000000003E-2</v>
      </c>
      <c r="E43" s="295">
        <v>3.2500000000000001E-2</v>
      </c>
      <c r="F43" s="295">
        <v>5.8500000000000003E-2</v>
      </c>
      <c r="G43" s="295">
        <v>4.8500000000000001E-2</v>
      </c>
      <c r="H43" s="295">
        <v>6.9500000000000006E-2</v>
      </c>
      <c r="I43" s="295">
        <v>6.5500000000000003E-2</v>
      </c>
      <c r="J43" s="295">
        <v>5.2499999999999998E-2</v>
      </c>
      <c r="K43" s="295">
        <v>4.7399999999999998E-2</v>
      </c>
      <c r="L43" s="295">
        <v>6.3500000000000001E-2</v>
      </c>
      <c r="M43" s="296">
        <v>5.3499999999999999E-2</v>
      </c>
      <c r="N43" s="317"/>
      <c r="O43" s="238">
        <f t="shared" si="40"/>
        <v>2029</v>
      </c>
      <c r="P43" s="261">
        <f t="shared" si="41"/>
        <v>47437</v>
      </c>
      <c r="Q43" s="237"/>
      <c r="R43" s="237"/>
      <c r="S43" s="237"/>
      <c r="T43" s="237"/>
      <c r="U43" s="236"/>
      <c r="V43" s="237"/>
      <c r="W43" s="237"/>
      <c r="X43" s="237"/>
      <c r="Y43" s="237"/>
      <c r="Z43" s="236"/>
      <c r="AA43" s="237">
        <f>+AA42*IF($P43&gt;AB$6,1,(1+AC23/VLOOKUP(D$15,$P$1:$Q$4,2,0))^(VLOOKUP(D$15,$P$1:$Q$4,2,0)*AB23))</f>
        <v>3472.7184562499997</v>
      </c>
      <c r="AB43" s="237">
        <f>+IF($P43&gt;D$8,"FIN",(AA43-SUM($AC$24:AC42))*VLOOKUP($P43,$A:$O,4,0)/VLOOKUP(D$15,$P$1:$R$4,2,0))</f>
        <v>22.138580158593751</v>
      </c>
      <c r="AC43" s="237">
        <f t="shared" si="11"/>
        <v>347.27184562499997</v>
      </c>
      <c r="AD43" s="237">
        <f t="shared" si="62"/>
        <v>369.41042578359372</v>
      </c>
      <c r="AE43" s="236">
        <f t="shared" si="13"/>
        <v>149.37524797785761</v>
      </c>
      <c r="AF43" s="237">
        <f>+AF42*IF($P43&gt;AG$6,1,(1+AH23/VLOOKUP(E$15,$P$1:$Q$4,2,0))^(VLOOKUP(E$15,$P$1:$Q$4,2,0)*AG23))</f>
        <v>1727.7740156249999</v>
      </c>
      <c r="AG43" s="237">
        <f>+IF($P43&gt;E$8,"FIN",(AF43-SUM($AH$24:AH42))*VLOOKUP($P43,$A:$O,5,0)/VLOOKUP(E$15,$P$1:$R$4,2,0))</f>
        <v>8.4228983261718753</v>
      </c>
      <c r="AH43" s="237">
        <f t="shared" si="14"/>
        <v>172.77740156249999</v>
      </c>
      <c r="AI43" s="237">
        <f t="shared" si="15"/>
        <v>181.20029988867185</v>
      </c>
      <c r="AJ43" s="236">
        <f t="shared" si="16"/>
        <v>73.270373114452084</v>
      </c>
      <c r="AK43" s="237">
        <f t="shared" si="63"/>
        <v>17567.869837499995</v>
      </c>
      <c r="AL43" s="237">
        <f>+IF($P43&gt;F$8,"FIN",(AK43-SUM($AM$24:AM42))*VLOOKUP($P43,$A:$O,6,0)/VLOOKUP(F$15,$P$1:$R$4,2,0))</f>
        <v>513.86019274687487</v>
      </c>
      <c r="AM43" s="237">
        <f t="shared" si="17"/>
        <v>0</v>
      </c>
      <c r="AN43" s="237">
        <f t="shared" si="18"/>
        <v>513.86019274687487</v>
      </c>
      <c r="AO43" s="236">
        <f t="shared" si="19"/>
        <v>207.78513100894489</v>
      </c>
      <c r="AP43" s="237">
        <f t="shared" si="64"/>
        <v>2320.1645537109375</v>
      </c>
      <c r="AQ43" s="237">
        <f>+IF($P43&gt;G$8,"FIN",(AP43-SUM(AR$24:AR42))*VLOOKUP($P43,$A:$O,7,0)/VLOOKUP(G$15,$P$1:$R$4,2,0))</f>
        <v>56.263990427490235</v>
      </c>
      <c r="AR43" s="237">
        <f t="shared" si="20"/>
        <v>0</v>
      </c>
      <c r="AS43" s="237">
        <f t="shared" si="50"/>
        <v>56.263990427490235</v>
      </c>
      <c r="AT43" s="236">
        <f t="shared" si="21"/>
        <v>22.750975434715031</v>
      </c>
      <c r="AU43" s="237">
        <f t="shared" si="65"/>
        <v>5311.2164624999987</v>
      </c>
      <c r="AV43" s="237">
        <f>+IF($P43&gt;H$8,"FIN",(AU43-SUM(AW$24:AW42))*VLOOKUP($P43,$A:$O,8,0)/VLOOKUP(H$15,$P$1:$R$4,2,0))</f>
        <v>176.1754642504261</v>
      </c>
      <c r="AW43" s="237">
        <f t="shared" si="22"/>
        <v>241.41893011363629</v>
      </c>
      <c r="AX43" s="237">
        <f t="shared" si="23"/>
        <v>417.5943943640624</v>
      </c>
      <c r="AY43" s="236">
        <f t="shared" si="24"/>
        <v>168.85897597496944</v>
      </c>
      <c r="AZ43" s="237">
        <f t="shared" si="66"/>
        <v>5894.75840625</v>
      </c>
      <c r="BA43" s="237">
        <f>+IF($P43&gt;I$8,"FIN",(AZ43-SUM(BB$24:BB42))*VLOOKUP($P43,$A:$O,9,0)/VLOOKUP(I$15,$P$1:$R$4,2,0))</f>
        <v>184.27818608629261</v>
      </c>
      <c r="BB43" s="237">
        <f t="shared" si="25"/>
        <v>267.94356392045455</v>
      </c>
      <c r="BC43" s="237">
        <f t="shared" si="53"/>
        <v>452.22175000674713</v>
      </c>
      <c r="BD43" s="236">
        <f t="shared" si="26"/>
        <v>182.86093551623483</v>
      </c>
      <c r="BE43" s="237">
        <f t="shared" si="67"/>
        <v>0</v>
      </c>
      <c r="BF43" s="237">
        <f>+IF($P43&gt;J$8,"FIN",(BE43-SUM(BG$24:BG42))*VLOOKUP($P43,$A:$O,10,0)/VLOOKUP(J$15,$P$1:$R$4,2,0))</f>
        <v>0</v>
      </c>
      <c r="BG43" s="237">
        <f t="shared" si="27"/>
        <v>0</v>
      </c>
      <c r="BH43" s="237">
        <f t="shared" si="28"/>
        <v>0</v>
      </c>
      <c r="BI43" s="236">
        <f t="shared" si="29"/>
        <v>0</v>
      </c>
      <c r="BJ43" s="237">
        <f t="shared" si="68"/>
        <v>0</v>
      </c>
      <c r="BK43" s="237">
        <f>+IF($P43&gt;K$8,"FIN",(BJ43-SUM(BL$24:BL42))*VLOOKUP($P43,$A:$O,11,0)/VLOOKUP(K$15,$P$1:$R$4,2,0))</f>
        <v>0</v>
      </c>
      <c r="BL43" s="237">
        <f t="shared" si="30"/>
        <v>0</v>
      </c>
      <c r="BM43" s="237">
        <f t="shared" si="56"/>
        <v>0</v>
      </c>
      <c r="BN43" s="236">
        <f t="shared" si="31"/>
        <v>0</v>
      </c>
      <c r="BO43" s="237">
        <f t="shared" si="69"/>
        <v>14192.010513340316</v>
      </c>
      <c r="BP43" s="237">
        <f>+IF($P43&gt;L$8,"FIN",(BO43-SUM(BQ$24:BQ42))*VLOOKUP($P43,$A:$O,12,0)/VLOOKUP(L$15,$P$1:$R$4,2,0))</f>
        <v>416.80160876366341</v>
      </c>
      <c r="BQ43" s="237">
        <f t="shared" si="32"/>
        <v>354.80026283350787</v>
      </c>
      <c r="BR43" s="237">
        <f t="shared" si="58"/>
        <v>771.60187159717134</v>
      </c>
      <c r="BS43" s="236">
        <f t="shared" si="34"/>
        <v>312.00586898845819</v>
      </c>
      <c r="BT43" s="237">
        <f t="shared" si="70"/>
        <v>6999.2559145371251</v>
      </c>
      <c r="BU43" s="237">
        <f>+IF($P43&gt;M$8,"FIN",(BT43-SUM(BV$24:BV42))*VLOOKUP($P43,$A:$O,13,0)/VLOOKUP(M$15,$P$1:$R$4,2,0))</f>
        <v>173.18783853532798</v>
      </c>
      <c r="BV43" s="237">
        <f t="shared" si="35"/>
        <v>174.98139786342813</v>
      </c>
      <c r="BW43" s="237">
        <f t="shared" si="60"/>
        <v>348.16923639875608</v>
      </c>
      <c r="BX43" s="236">
        <f t="shared" si="36"/>
        <v>140.78613486613537</v>
      </c>
      <c r="BY43" s="12"/>
      <c r="BZ43" s="309">
        <f t="shared" si="37"/>
        <v>1587.289724298977</v>
      </c>
      <c r="CA43" s="310">
        <f t="shared" si="38"/>
        <v>1611.933513163809</v>
      </c>
      <c r="CB43" s="311">
        <f t="shared" si="61"/>
        <v>3199.2232374627861</v>
      </c>
    </row>
    <row r="44" spans="1:80" s="13" customFormat="1" x14ac:dyDescent="0.25">
      <c r="A44" s="261">
        <f t="shared" si="39"/>
        <v>47618</v>
      </c>
      <c r="B44" s="295"/>
      <c r="C44" s="295"/>
      <c r="D44" s="295">
        <v>4.2500000000000003E-2</v>
      </c>
      <c r="E44" s="295">
        <v>3.2500000000000001E-2</v>
      </c>
      <c r="F44" s="295">
        <v>5.8500000000000003E-2</v>
      </c>
      <c r="G44" s="295">
        <v>4.8500000000000001E-2</v>
      </c>
      <c r="H44" s="295">
        <v>6.9500000000000006E-2</v>
      </c>
      <c r="I44" s="295">
        <v>6.5500000000000003E-2</v>
      </c>
      <c r="J44" s="295">
        <v>5.2499999999999998E-2</v>
      </c>
      <c r="K44" s="295">
        <v>4.7399999999999998E-2</v>
      </c>
      <c r="L44" s="295">
        <v>6.3500000000000001E-2</v>
      </c>
      <c r="M44" s="296">
        <v>5.3499999999999999E-2</v>
      </c>
      <c r="N44" s="317"/>
      <c r="O44" s="238">
        <f t="shared" si="40"/>
        <v>2030</v>
      </c>
      <c r="P44" s="261">
        <f t="shared" si="41"/>
        <v>47618</v>
      </c>
      <c r="Q44" s="237"/>
      <c r="R44" s="237"/>
      <c r="S44" s="237"/>
      <c r="T44" s="237"/>
      <c r="U44" s="236"/>
      <c r="V44" s="237"/>
      <c r="W44" s="237"/>
      <c r="X44" s="237"/>
      <c r="Y44" s="237"/>
      <c r="Z44" s="236"/>
      <c r="AA44" s="237">
        <f>+AA43*IF($P44&gt;AB$6,1,(1+AC24/VLOOKUP(D$15,$P$1:$Q$4,2,0))^(VLOOKUP(D$15,$P$1:$Q$4,2,0)*AB24))</f>
        <v>3472.7184562499997</v>
      </c>
      <c r="AB44" s="237">
        <f>+IF($P44&gt;D$8,"FIN",(AA44-SUM($AC$24:AC43))*VLOOKUP($P44,$A:$O,4,0)/VLOOKUP(D$15,$P$1:$R$4,2,0))</f>
        <v>14.7590534390625</v>
      </c>
      <c r="AC44" s="237">
        <f t="shared" si="11"/>
        <v>347.27184562499997</v>
      </c>
      <c r="AD44" s="237">
        <f t="shared" si="62"/>
        <v>362.03089906406245</v>
      </c>
      <c r="AE44" s="236">
        <f t="shared" si="13"/>
        <v>139.57858370028933</v>
      </c>
      <c r="AF44" s="237">
        <f>+AF43*IF($P44&gt;AG$6,1,(1+AH24/VLOOKUP(E$15,$P$1:$Q$4,2,0))^(VLOOKUP(E$15,$P$1:$Q$4,2,0)*AG24))</f>
        <v>1727.7740156249999</v>
      </c>
      <c r="AG44" s="237">
        <f>+IF($P44&gt;E$8,"FIN",(AF44-SUM($AH$24:AH43))*VLOOKUP($P44,$A:$O,5,0)/VLOOKUP(E$15,$P$1:$R$4,2,0))</f>
        <v>5.6152655507812508</v>
      </c>
      <c r="AH44" s="237">
        <f t="shared" si="14"/>
        <v>172.77740156249999</v>
      </c>
      <c r="AI44" s="237">
        <f t="shared" si="15"/>
        <v>178.39266711328125</v>
      </c>
      <c r="AJ44" s="236">
        <f t="shared" si="16"/>
        <v>68.778095688961855</v>
      </c>
      <c r="AK44" s="237">
        <f t="shared" si="63"/>
        <v>17567.869837499995</v>
      </c>
      <c r="AL44" s="237">
        <f>+IF($P44&gt;F$8,"FIN",(AK44-SUM($AM$24:AM43))*VLOOKUP($P44,$A:$O,6,0)/VLOOKUP(F$15,$P$1:$R$4,2,0))</f>
        <v>513.86019274687487</v>
      </c>
      <c r="AM44" s="237">
        <f t="shared" si="17"/>
        <v>0</v>
      </c>
      <c r="AN44" s="237">
        <f t="shared" si="18"/>
        <v>513.86019274687487</v>
      </c>
      <c r="AO44" s="236">
        <f t="shared" si="19"/>
        <v>198.1153490185232</v>
      </c>
      <c r="AP44" s="237">
        <f t="shared" si="64"/>
        <v>2320.1645537109375</v>
      </c>
      <c r="AQ44" s="237">
        <f>+IF($P44&gt;G$8,"FIN",(AP44-SUM(AR$24:AR43))*VLOOKUP($P44,$A:$O,7,0)/VLOOKUP(G$15,$P$1:$R$4,2,0))</f>
        <v>56.263990427490235</v>
      </c>
      <c r="AR44" s="237">
        <f t="shared" si="20"/>
        <v>0</v>
      </c>
      <c r="AS44" s="237">
        <f t="shared" si="50"/>
        <v>56.263990427490235</v>
      </c>
      <c r="AT44" s="236">
        <f t="shared" si="21"/>
        <v>21.692203945846256</v>
      </c>
      <c r="AU44" s="237">
        <f t="shared" si="65"/>
        <v>5311.2164624999987</v>
      </c>
      <c r="AV44" s="237">
        <f>+IF($P44&gt;H$8,"FIN",(AU44-SUM(AW$24:AW43))*VLOOKUP($P44,$A:$O,8,0)/VLOOKUP(H$15,$P$1:$R$4,2,0))</f>
        <v>167.78615642897725</v>
      </c>
      <c r="AW44" s="237">
        <f t="shared" si="22"/>
        <v>241.41893011363629</v>
      </c>
      <c r="AX44" s="237">
        <f t="shared" si="23"/>
        <v>409.20508654261357</v>
      </c>
      <c r="AY44" s="236">
        <f t="shared" si="24"/>
        <v>157.76627511693533</v>
      </c>
      <c r="AZ44" s="237">
        <f t="shared" si="66"/>
        <v>5894.75840625</v>
      </c>
      <c r="BA44" s="237">
        <f>+IF($P44&gt;I$8,"FIN",(AZ44-SUM(BB$24:BB43))*VLOOKUP($P44,$A:$O,9,0)/VLOOKUP(I$15,$P$1:$R$4,2,0))</f>
        <v>175.50303436789775</v>
      </c>
      <c r="BB44" s="237">
        <f t="shared" si="25"/>
        <v>267.94356392045455</v>
      </c>
      <c r="BC44" s="237">
        <f t="shared" si="53"/>
        <v>443.44659828835233</v>
      </c>
      <c r="BD44" s="236">
        <f t="shared" si="26"/>
        <v>170.96786019042739</v>
      </c>
      <c r="BE44" s="237">
        <f t="shared" si="67"/>
        <v>0</v>
      </c>
      <c r="BF44" s="237">
        <f>+IF($P44&gt;J$8,"FIN",(BE44-SUM(BG$24:BG43))*VLOOKUP($P44,$A:$O,10,0)/VLOOKUP(J$15,$P$1:$R$4,2,0))</f>
        <v>0</v>
      </c>
      <c r="BG44" s="237">
        <f t="shared" si="27"/>
        <v>0</v>
      </c>
      <c r="BH44" s="237">
        <f t="shared" si="28"/>
        <v>0</v>
      </c>
      <c r="BI44" s="236">
        <f t="shared" si="29"/>
        <v>0</v>
      </c>
      <c r="BJ44" s="237">
        <f t="shared" si="68"/>
        <v>0</v>
      </c>
      <c r="BK44" s="237">
        <f>+IF($P44&gt;K$8,"FIN",(BJ44-SUM(BL$24:BL43))*VLOOKUP($P44,$A:$O,11,0)/VLOOKUP(K$15,$P$1:$R$4,2,0))</f>
        <v>0</v>
      </c>
      <c r="BL44" s="237">
        <f t="shared" si="30"/>
        <v>0</v>
      </c>
      <c r="BM44" s="237">
        <f t="shared" si="56"/>
        <v>0</v>
      </c>
      <c r="BN44" s="236">
        <f t="shared" si="31"/>
        <v>0</v>
      </c>
      <c r="BO44" s="237">
        <f t="shared" si="69"/>
        <v>14192.010513340316</v>
      </c>
      <c r="BP44" s="237">
        <f>+IF($P44&gt;L$8,"FIN",(BO44-SUM(BQ$24:BQ43))*VLOOKUP($P44,$A:$O,12,0)/VLOOKUP(L$15,$P$1:$R$4,2,0))</f>
        <v>405.53670041869952</v>
      </c>
      <c r="BQ44" s="237">
        <f t="shared" si="32"/>
        <v>354.80026283350787</v>
      </c>
      <c r="BR44" s="237">
        <f t="shared" si="58"/>
        <v>760.3369632522074</v>
      </c>
      <c r="BS44" s="236">
        <f t="shared" si="34"/>
        <v>293.1428138871168</v>
      </c>
      <c r="BT44" s="237">
        <f t="shared" si="70"/>
        <v>6999.2559145371251</v>
      </c>
      <c r="BU44" s="237">
        <f>+IF($P44&gt;M$8,"FIN",(BT44-SUM(BV$24:BV43))*VLOOKUP($P44,$A:$O,13,0)/VLOOKUP(M$15,$P$1:$R$4,2,0))</f>
        <v>168.50708614248128</v>
      </c>
      <c r="BV44" s="237">
        <f t="shared" si="35"/>
        <v>174.98139786342813</v>
      </c>
      <c r="BW44" s="237">
        <f t="shared" si="60"/>
        <v>343.48848400590941</v>
      </c>
      <c r="BX44" s="236">
        <f t="shared" si="36"/>
        <v>132.42968000480133</v>
      </c>
      <c r="BY44" s="12"/>
      <c r="BZ44" s="309">
        <f t="shared" si="37"/>
        <v>1542.5993351350696</v>
      </c>
      <c r="CA44" s="310">
        <f t="shared" si="38"/>
        <v>1611.933513163809</v>
      </c>
      <c r="CB44" s="311">
        <f t="shared" si="61"/>
        <v>3154.5328482988789</v>
      </c>
    </row>
    <row r="45" spans="1:80" s="13" customFormat="1" x14ac:dyDescent="0.25">
      <c r="A45" s="261">
        <f t="shared" si="39"/>
        <v>47802</v>
      </c>
      <c r="B45" s="295"/>
      <c r="C45" s="295"/>
      <c r="D45" s="295">
        <v>4.2500000000000003E-2</v>
      </c>
      <c r="E45" s="295">
        <v>3.2500000000000001E-2</v>
      </c>
      <c r="F45" s="295">
        <v>5.8500000000000003E-2</v>
      </c>
      <c r="G45" s="295">
        <v>4.8500000000000001E-2</v>
      </c>
      <c r="H45" s="295">
        <v>6.9500000000000006E-2</v>
      </c>
      <c r="I45" s="295">
        <v>6.5500000000000003E-2</v>
      </c>
      <c r="J45" s="295">
        <v>5.2499999999999998E-2</v>
      </c>
      <c r="K45" s="295">
        <v>4.7399999999999998E-2</v>
      </c>
      <c r="L45" s="295">
        <v>6.3500000000000001E-2</v>
      </c>
      <c r="M45" s="296">
        <v>5.3499999999999999E-2</v>
      </c>
      <c r="N45" s="317"/>
      <c r="O45" s="238">
        <f t="shared" si="40"/>
        <v>2030</v>
      </c>
      <c r="P45" s="261">
        <f t="shared" si="41"/>
        <v>47802</v>
      </c>
      <c r="Q45" s="237"/>
      <c r="R45" s="237"/>
      <c r="S45" s="237"/>
      <c r="T45" s="237"/>
      <c r="U45" s="236"/>
      <c r="V45" s="237"/>
      <c r="W45" s="237"/>
      <c r="X45" s="237"/>
      <c r="Y45" s="237"/>
      <c r="Z45" s="236"/>
      <c r="AA45" s="237">
        <f>+AA44*IF($P45&gt;AB$6,1,(1+AC25/VLOOKUP(D$15,$P$1:$Q$4,2,0))^(VLOOKUP(D$15,$P$1:$Q$4,2,0)*AB25))</f>
        <v>3472.7184562499997</v>
      </c>
      <c r="AB45" s="237">
        <f>+IF($P45&gt;D$8,"FIN",(AA45-SUM($AC$24:AC44))*VLOOKUP($P45,$A:$O,4,0)/VLOOKUP(D$15,$P$1:$R$4,2,0))</f>
        <v>7.3795267195312499</v>
      </c>
      <c r="AC45" s="237">
        <f t="shared" si="11"/>
        <v>347.27184562499997</v>
      </c>
      <c r="AD45" s="237">
        <f t="shared" si="62"/>
        <v>354.65137234453124</v>
      </c>
      <c r="AE45" s="236">
        <f t="shared" si="13"/>
        <v>130.37023565635045</v>
      </c>
      <c r="AF45" s="237">
        <f>+AF44*IF($P45&gt;AG$6,1,(1+AH25/VLOOKUP(E$15,$P$1:$Q$4,2,0))^(VLOOKUP(E$15,$P$1:$Q$4,2,0)*AG25))</f>
        <v>1727.7740156249999</v>
      </c>
      <c r="AG45" s="237">
        <f>+IF($P45&gt;E$8,"FIN",(AF45-SUM($AH$24:AH44))*VLOOKUP($P45,$A:$O,5,0)/VLOOKUP(E$15,$P$1:$R$4,2,0))</f>
        <v>2.8076327753906254</v>
      </c>
      <c r="AH45" s="237">
        <f t="shared" si="14"/>
        <v>172.77740156249999</v>
      </c>
      <c r="AI45" s="237">
        <f t="shared" si="15"/>
        <v>175.58503433789062</v>
      </c>
      <c r="AJ45" s="236">
        <f t="shared" si="16"/>
        <v>64.545252293909996</v>
      </c>
      <c r="AK45" s="237">
        <f t="shared" si="63"/>
        <v>17567.869837499995</v>
      </c>
      <c r="AL45" s="237">
        <f>+IF($P45&gt;F$8,"FIN",(AK45-SUM($AM$24:AM44))*VLOOKUP($P45,$A:$O,6,0)/VLOOKUP(F$15,$P$1:$R$4,2,0))</f>
        <v>513.86019274687487</v>
      </c>
      <c r="AM45" s="237">
        <f t="shared" si="17"/>
        <v>0</v>
      </c>
      <c r="AN45" s="237">
        <f t="shared" si="18"/>
        <v>513.86019274687487</v>
      </c>
      <c r="AO45" s="236">
        <f t="shared" si="19"/>
        <v>188.89557364449533</v>
      </c>
      <c r="AP45" s="237">
        <f t="shared" si="64"/>
        <v>2320.1645537109375</v>
      </c>
      <c r="AQ45" s="237">
        <f>+IF($P45&gt;G$8,"FIN",(AP45-SUM(AR$24:AR44))*VLOOKUP($P45,$A:$O,7,0)/VLOOKUP(G$15,$P$1:$R$4,2,0))</f>
        <v>56.263990427490235</v>
      </c>
      <c r="AR45" s="237">
        <f t="shared" si="20"/>
        <v>0</v>
      </c>
      <c r="AS45" s="237">
        <f t="shared" si="50"/>
        <v>56.263990427490235</v>
      </c>
      <c r="AT45" s="236">
        <f t="shared" si="21"/>
        <v>20.682704940650023</v>
      </c>
      <c r="AU45" s="237">
        <f t="shared" si="65"/>
        <v>5311.2164624999987</v>
      </c>
      <c r="AV45" s="237">
        <f>+IF($P45&gt;H$8,"FIN",(AU45-SUM(AW$24:AW44))*VLOOKUP($P45,$A:$O,8,0)/VLOOKUP(H$15,$P$1:$R$4,2,0))</f>
        <v>159.39684860752837</v>
      </c>
      <c r="AW45" s="237">
        <f t="shared" si="22"/>
        <v>241.41893011363629</v>
      </c>
      <c r="AX45" s="237">
        <f t="shared" si="23"/>
        <v>400.81577872116463</v>
      </c>
      <c r="AY45" s="236">
        <f t="shared" si="24"/>
        <v>147.34032236000627</v>
      </c>
      <c r="AZ45" s="237">
        <f t="shared" si="66"/>
        <v>5894.75840625</v>
      </c>
      <c r="BA45" s="237">
        <f>+IF($P45&gt;I$8,"FIN",(AZ45-SUM(BB$24:BB44))*VLOOKUP($P45,$A:$O,9,0)/VLOOKUP(I$15,$P$1:$R$4,2,0))</f>
        <v>166.72788264950285</v>
      </c>
      <c r="BB45" s="237">
        <f t="shared" si="25"/>
        <v>267.94356392045455</v>
      </c>
      <c r="BC45" s="237">
        <f t="shared" si="53"/>
        <v>434.67144656995742</v>
      </c>
      <c r="BD45" s="236">
        <f t="shared" si="26"/>
        <v>159.78570320421861</v>
      </c>
      <c r="BE45" s="237">
        <f t="shared" si="67"/>
        <v>0</v>
      </c>
      <c r="BF45" s="237">
        <f>+IF($P45&gt;J$8,"FIN",(BE45-SUM(BG$24:BG44))*VLOOKUP($P45,$A:$O,10,0)/VLOOKUP(J$15,$P$1:$R$4,2,0))</f>
        <v>0</v>
      </c>
      <c r="BG45" s="237">
        <f t="shared" si="27"/>
        <v>0</v>
      </c>
      <c r="BH45" s="237">
        <f t="shared" si="28"/>
        <v>0</v>
      </c>
      <c r="BI45" s="236">
        <f t="shared" si="29"/>
        <v>0</v>
      </c>
      <c r="BJ45" s="237">
        <f t="shared" si="68"/>
        <v>0</v>
      </c>
      <c r="BK45" s="237">
        <f>+IF($P45&gt;K$8,"FIN",(BJ45-SUM(BL$24:BL44))*VLOOKUP($P45,$A:$O,11,0)/VLOOKUP(K$15,$P$1:$R$4,2,0))</f>
        <v>0</v>
      </c>
      <c r="BL45" s="237">
        <f t="shared" si="30"/>
        <v>0</v>
      </c>
      <c r="BM45" s="237">
        <f t="shared" si="56"/>
        <v>0</v>
      </c>
      <c r="BN45" s="236">
        <f t="shared" si="31"/>
        <v>0</v>
      </c>
      <c r="BO45" s="237">
        <f t="shared" si="69"/>
        <v>14192.010513340316</v>
      </c>
      <c r="BP45" s="237">
        <f>+IF($P45&gt;L$8,"FIN",(BO45-SUM(BQ$24:BQ44))*VLOOKUP($P45,$A:$O,12,0)/VLOOKUP(L$15,$P$1:$R$4,2,0))</f>
        <v>394.2717920737357</v>
      </c>
      <c r="BQ45" s="237">
        <f t="shared" si="32"/>
        <v>354.80026283350787</v>
      </c>
      <c r="BR45" s="237">
        <f t="shared" si="58"/>
        <v>749.07205490724357</v>
      </c>
      <c r="BS45" s="236">
        <f t="shared" si="34"/>
        <v>275.35971361468182</v>
      </c>
      <c r="BT45" s="237">
        <f t="shared" si="70"/>
        <v>6999.2559145371251</v>
      </c>
      <c r="BU45" s="237">
        <f>+IF($P45&gt;M$8,"FIN",(BT45-SUM(BV$24:BV44))*VLOOKUP($P45,$A:$O,13,0)/VLOOKUP(M$15,$P$1:$R$4,2,0))</f>
        <v>163.82633374963459</v>
      </c>
      <c r="BV45" s="237">
        <f t="shared" si="35"/>
        <v>174.98139786342813</v>
      </c>
      <c r="BW45" s="237">
        <f t="shared" si="60"/>
        <v>338.80773161306274</v>
      </c>
      <c r="BX45" s="236">
        <f t="shared" si="36"/>
        <v>124.54609584783589</v>
      </c>
      <c r="BY45" s="12"/>
      <c r="BZ45" s="309">
        <f t="shared" si="37"/>
        <v>1497.9089459711618</v>
      </c>
      <c r="CA45" s="310">
        <f t="shared" si="38"/>
        <v>1611.933513163809</v>
      </c>
      <c r="CB45" s="311">
        <f t="shared" si="61"/>
        <v>3109.8424591349708</v>
      </c>
    </row>
    <row r="46" spans="1:80" s="13" customFormat="1" x14ac:dyDescent="0.25">
      <c r="A46" s="261">
        <f t="shared" si="39"/>
        <v>47983</v>
      </c>
      <c r="B46" s="295"/>
      <c r="C46" s="295"/>
      <c r="D46" s="295"/>
      <c r="E46" s="295"/>
      <c r="F46" s="295">
        <v>5.8500000000000003E-2</v>
      </c>
      <c r="G46" s="295">
        <v>4.8500000000000001E-2</v>
      </c>
      <c r="H46" s="295">
        <v>6.9500000000000006E-2</v>
      </c>
      <c r="I46" s="295">
        <v>6.5500000000000003E-2</v>
      </c>
      <c r="J46" s="295">
        <v>5.2499999999999998E-2</v>
      </c>
      <c r="K46" s="295">
        <v>4.7399999999999998E-2</v>
      </c>
      <c r="L46" s="295">
        <v>6.3500000000000001E-2</v>
      </c>
      <c r="M46" s="296">
        <v>5.3499999999999999E-2</v>
      </c>
      <c r="N46" s="317"/>
      <c r="O46" s="238">
        <f t="shared" si="40"/>
        <v>2031</v>
      </c>
      <c r="P46" s="261">
        <f t="shared" si="41"/>
        <v>47983</v>
      </c>
      <c r="Q46" s="237"/>
      <c r="R46" s="237"/>
      <c r="S46" s="237"/>
      <c r="T46" s="237"/>
      <c r="U46" s="236"/>
      <c r="V46" s="237"/>
      <c r="W46" s="237"/>
      <c r="X46" s="237"/>
      <c r="Y46" s="237"/>
      <c r="Z46" s="236"/>
      <c r="AA46" s="237"/>
      <c r="AB46" s="237"/>
      <c r="AC46" s="237"/>
      <c r="AD46" s="237"/>
      <c r="AE46" s="236"/>
      <c r="AF46" s="237"/>
      <c r="AG46" s="237"/>
      <c r="AH46" s="237"/>
      <c r="AI46" s="237"/>
      <c r="AJ46" s="236"/>
      <c r="AK46" s="237">
        <f t="shared" si="63"/>
        <v>17567.869837499995</v>
      </c>
      <c r="AL46" s="237">
        <f>+IF($P46&gt;F$8,"FIN",(AK46-SUM($AM$24:AM45))*VLOOKUP($P46,$A:$O,6,0)/VLOOKUP(F$15,$P$1:$R$4,2,0))</f>
        <v>513.86019274687487</v>
      </c>
      <c r="AM46" s="237">
        <f t="shared" si="17"/>
        <v>1463.9891531249996</v>
      </c>
      <c r="AN46" s="237">
        <f t="shared" si="18"/>
        <v>1977.8493458718744</v>
      </c>
      <c r="AO46" s="236">
        <f t="shared" si="19"/>
        <v>693.22412982135404</v>
      </c>
      <c r="AP46" s="237">
        <f t="shared" si="64"/>
        <v>2320.1645537109375</v>
      </c>
      <c r="AQ46" s="237">
        <f>+IF($P46&gt;G$8,"FIN",(AP46-SUM(AR$24:AR45))*VLOOKUP($P46,$A:$O,7,0)/VLOOKUP(G$15,$P$1:$R$4,2,0))</f>
        <v>56.263990427490235</v>
      </c>
      <c r="AR46" s="237">
        <f t="shared" si="20"/>
        <v>193.34704614257814</v>
      </c>
      <c r="AS46" s="237">
        <f t="shared" si="50"/>
        <v>249.61103657006836</v>
      </c>
      <c r="AT46" s="236">
        <f t="shared" si="21"/>
        <v>87.487145561035646</v>
      </c>
      <c r="AU46" s="237">
        <f t="shared" si="65"/>
        <v>5311.2164624999987</v>
      </c>
      <c r="AV46" s="237">
        <f>+IF($P46&gt;H$8,"FIN",(AU46-SUM(AW$24:AW45))*VLOOKUP($P46,$A:$O,8,0)/VLOOKUP(H$15,$P$1:$R$4,2,0))</f>
        <v>151.00754078607955</v>
      </c>
      <c r="AW46" s="237">
        <f t="shared" si="22"/>
        <v>241.41893011363629</v>
      </c>
      <c r="AX46" s="237">
        <f t="shared" si="23"/>
        <v>392.42647089971581</v>
      </c>
      <c r="AY46" s="236">
        <f t="shared" si="24"/>
        <v>137.54308404536246</v>
      </c>
      <c r="AZ46" s="237">
        <f t="shared" si="66"/>
        <v>5894.75840625</v>
      </c>
      <c r="BA46" s="237">
        <f>+IF($P46&gt;I$8,"FIN",(AZ46-SUM(BB$24:BB45))*VLOOKUP($P46,$A:$O,9,0)/VLOOKUP(I$15,$P$1:$R$4,2,0))</f>
        <v>157.95273093110796</v>
      </c>
      <c r="BB46" s="237">
        <f t="shared" si="25"/>
        <v>267.94356392045455</v>
      </c>
      <c r="BC46" s="237">
        <f t="shared" si="53"/>
        <v>425.89629485156252</v>
      </c>
      <c r="BD46" s="236">
        <f t="shared" si="26"/>
        <v>149.27405315720094</v>
      </c>
      <c r="BE46" s="237">
        <f t="shared" si="67"/>
        <v>0</v>
      </c>
      <c r="BF46" s="237">
        <f>+IF($P46&gt;J$8,"FIN",(BE46-SUM(BG$24:BG45))*VLOOKUP($P46,$A:$O,10,0)/VLOOKUP(J$15,$P$1:$R$4,2,0))</f>
        <v>0</v>
      </c>
      <c r="BG46" s="237">
        <f t="shared" si="27"/>
        <v>0</v>
      </c>
      <c r="BH46" s="237">
        <f t="shared" si="28"/>
        <v>0</v>
      </c>
      <c r="BI46" s="236">
        <f t="shared" si="29"/>
        <v>0</v>
      </c>
      <c r="BJ46" s="237">
        <f t="shared" si="68"/>
        <v>0</v>
      </c>
      <c r="BK46" s="237">
        <f>+IF($P46&gt;K$8,"FIN",(BJ46-SUM(BL$24:BL45))*VLOOKUP($P46,$A:$O,11,0)/VLOOKUP(K$15,$P$1:$R$4,2,0))</f>
        <v>0</v>
      </c>
      <c r="BL46" s="237">
        <f t="shared" si="30"/>
        <v>0</v>
      </c>
      <c r="BM46" s="237">
        <f t="shared" si="56"/>
        <v>0</v>
      </c>
      <c r="BN46" s="236">
        <f t="shared" si="31"/>
        <v>0</v>
      </c>
      <c r="BO46" s="237">
        <f t="shared" si="69"/>
        <v>14192.010513340316</v>
      </c>
      <c r="BP46" s="237">
        <f>+IF($P46&gt;L$8,"FIN",(BO46-SUM(BQ$24:BQ45))*VLOOKUP($P46,$A:$O,12,0)/VLOOKUP(L$15,$P$1:$R$4,2,0))</f>
        <v>383.00688372877175</v>
      </c>
      <c r="BQ46" s="237">
        <f t="shared" si="32"/>
        <v>354.80026283350787</v>
      </c>
      <c r="BR46" s="237">
        <f t="shared" si="58"/>
        <v>737.80714656227963</v>
      </c>
      <c r="BS46" s="236">
        <f t="shared" si="34"/>
        <v>258.59690386385245</v>
      </c>
      <c r="BT46" s="237">
        <f t="shared" si="70"/>
        <v>6999.2559145371251</v>
      </c>
      <c r="BU46" s="237">
        <f>+IF($P46&gt;M$8,"FIN",(BT46-SUM(BV$24:BV45))*VLOOKUP($P46,$A:$O,13,0)/VLOOKUP(M$15,$P$1:$R$4,2,0))</f>
        <v>159.14558135678789</v>
      </c>
      <c r="BV46" s="237">
        <f t="shared" si="35"/>
        <v>174.98139786342813</v>
      </c>
      <c r="BW46" s="237">
        <f t="shared" si="60"/>
        <v>334.12697922021601</v>
      </c>
      <c r="BX46" s="236">
        <f t="shared" si="36"/>
        <v>117.10946786883162</v>
      </c>
      <c r="BY46" s="12"/>
      <c r="BZ46" s="309">
        <f t="shared" si="37"/>
        <v>1453.2185568072543</v>
      </c>
      <c r="CA46" s="310">
        <f t="shared" si="38"/>
        <v>2750.9824291537425</v>
      </c>
      <c r="CB46" s="311">
        <f t="shared" si="61"/>
        <v>4204.2009859609971</v>
      </c>
    </row>
    <row r="47" spans="1:80" s="13" customFormat="1" x14ac:dyDescent="0.25">
      <c r="A47" s="261">
        <f t="shared" si="39"/>
        <v>48167</v>
      </c>
      <c r="B47" s="295"/>
      <c r="C47" s="295"/>
      <c r="D47" s="295"/>
      <c r="E47" s="295"/>
      <c r="F47" s="295">
        <v>5.8500000000000003E-2</v>
      </c>
      <c r="G47" s="295">
        <v>4.8500000000000001E-2</v>
      </c>
      <c r="H47" s="295">
        <v>6.9500000000000006E-2</v>
      </c>
      <c r="I47" s="295">
        <v>6.5500000000000003E-2</v>
      </c>
      <c r="J47" s="295">
        <v>5.2499999999999998E-2</v>
      </c>
      <c r="K47" s="295">
        <v>4.7399999999999998E-2</v>
      </c>
      <c r="L47" s="295">
        <v>6.3500000000000001E-2</v>
      </c>
      <c r="M47" s="296">
        <v>5.3499999999999999E-2</v>
      </c>
      <c r="N47" s="317"/>
      <c r="O47" s="238">
        <f t="shared" si="40"/>
        <v>2031</v>
      </c>
      <c r="P47" s="261">
        <f t="shared" si="41"/>
        <v>48167</v>
      </c>
      <c r="Q47" s="237"/>
      <c r="R47" s="237"/>
      <c r="S47" s="237"/>
      <c r="T47" s="237"/>
      <c r="U47" s="236"/>
      <c r="V47" s="237"/>
      <c r="W47" s="237"/>
      <c r="X47" s="237"/>
      <c r="Y47" s="237"/>
      <c r="Z47" s="236"/>
      <c r="AA47" s="237"/>
      <c r="AB47" s="237"/>
      <c r="AC47" s="237"/>
      <c r="AD47" s="237"/>
      <c r="AE47" s="236"/>
      <c r="AF47" s="237"/>
      <c r="AG47" s="237"/>
      <c r="AH47" s="237"/>
      <c r="AI47" s="237"/>
      <c r="AJ47" s="236"/>
      <c r="AK47" s="237">
        <f t="shared" si="63"/>
        <v>17567.869837499995</v>
      </c>
      <c r="AL47" s="237">
        <f>+IF($P47&gt;F$8,"FIN",(AK47-SUM($AM$24:AM46))*VLOOKUP($P47,$A:$O,6,0)/VLOOKUP(F$15,$P$1:$R$4,2,0))</f>
        <v>471.03851001796863</v>
      </c>
      <c r="AM47" s="237">
        <f t="shared" si="17"/>
        <v>1463.9891531249996</v>
      </c>
      <c r="AN47" s="237">
        <f t="shared" si="18"/>
        <v>1935.0276631429683</v>
      </c>
      <c r="AO47" s="236">
        <f t="shared" si="19"/>
        <v>646.65300301634727</v>
      </c>
      <c r="AP47" s="237">
        <f t="shared" si="64"/>
        <v>2320.1645537109375</v>
      </c>
      <c r="AQ47" s="237">
        <f>+IF($P47&gt;G$8,"FIN",(AP47-SUM(AR$24:AR46))*VLOOKUP($P47,$A:$O,7,0)/VLOOKUP(G$15,$P$1:$R$4,2,0))</f>
        <v>51.575324558532714</v>
      </c>
      <c r="AR47" s="237">
        <f t="shared" si="20"/>
        <v>193.34704614257814</v>
      </c>
      <c r="AS47" s="237">
        <f t="shared" si="50"/>
        <v>244.92237070111085</v>
      </c>
      <c r="AT47" s="236">
        <f t="shared" si="21"/>
        <v>81.84884874591819</v>
      </c>
      <c r="AU47" s="237">
        <f t="shared" si="65"/>
        <v>5311.2164624999987</v>
      </c>
      <c r="AV47" s="237">
        <f>+IF($P47&gt;H$8,"FIN",(AU47-SUM(AW$24:AW46))*VLOOKUP($P47,$A:$O,8,0)/VLOOKUP(H$15,$P$1:$R$4,2,0))</f>
        <v>142.61823296463066</v>
      </c>
      <c r="AW47" s="237">
        <f t="shared" si="22"/>
        <v>241.41893011363629</v>
      </c>
      <c r="AX47" s="237">
        <f t="shared" si="23"/>
        <v>384.03716307826699</v>
      </c>
      <c r="AY47" s="236">
        <f t="shared" si="24"/>
        <v>128.33862249342513</v>
      </c>
      <c r="AZ47" s="237">
        <f t="shared" si="66"/>
        <v>5894.75840625</v>
      </c>
      <c r="BA47" s="237">
        <f>+IF($P47&gt;I$8,"FIN",(AZ47-SUM(BB$24:BB46))*VLOOKUP($P47,$A:$O,9,0)/VLOOKUP(I$15,$P$1:$R$4,2,0))</f>
        <v>149.17757921271306</v>
      </c>
      <c r="BB47" s="237">
        <f t="shared" si="25"/>
        <v>267.94356392045455</v>
      </c>
      <c r="BC47" s="237">
        <f t="shared" si="53"/>
        <v>417.12114313316761</v>
      </c>
      <c r="BD47" s="236">
        <f t="shared" si="26"/>
        <v>139.39472027524468</v>
      </c>
      <c r="BE47" s="237">
        <f t="shared" si="67"/>
        <v>0</v>
      </c>
      <c r="BF47" s="237">
        <f>+IF($P47&gt;J$8,"FIN",(BE47-SUM(BG$24:BG46))*VLOOKUP($P47,$A:$O,10,0)/VLOOKUP(J$15,$P$1:$R$4,2,0))</f>
        <v>0</v>
      </c>
      <c r="BG47" s="237">
        <f t="shared" si="27"/>
        <v>0</v>
      </c>
      <c r="BH47" s="237">
        <f t="shared" si="28"/>
        <v>0</v>
      </c>
      <c r="BI47" s="236">
        <f t="shared" si="29"/>
        <v>0</v>
      </c>
      <c r="BJ47" s="237">
        <f t="shared" si="68"/>
        <v>0</v>
      </c>
      <c r="BK47" s="237">
        <f>+IF($P47&gt;K$8,"FIN",(BJ47-SUM(BL$24:BL46))*VLOOKUP($P47,$A:$O,11,0)/VLOOKUP(K$15,$P$1:$R$4,2,0))</f>
        <v>0</v>
      </c>
      <c r="BL47" s="237">
        <f t="shared" si="30"/>
        <v>0</v>
      </c>
      <c r="BM47" s="237">
        <f t="shared" si="56"/>
        <v>0</v>
      </c>
      <c r="BN47" s="236">
        <f t="shared" si="31"/>
        <v>0</v>
      </c>
      <c r="BO47" s="237">
        <f t="shared" si="69"/>
        <v>14192.010513340316</v>
      </c>
      <c r="BP47" s="237">
        <f>+IF($P47&gt;L$8,"FIN",(BO47-SUM(BQ$24:BQ46))*VLOOKUP($P47,$A:$O,12,0)/VLOOKUP(L$15,$P$1:$R$4,2,0))</f>
        <v>371.74197538380793</v>
      </c>
      <c r="BQ47" s="237">
        <f t="shared" si="32"/>
        <v>354.80026283350787</v>
      </c>
      <c r="BR47" s="237">
        <f t="shared" si="58"/>
        <v>726.5422382173158</v>
      </c>
      <c r="BS47" s="236">
        <f t="shared" si="34"/>
        <v>242.79793468086103</v>
      </c>
      <c r="BT47" s="237">
        <f t="shared" si="70"/>
        <v>6999.2559145371251</v>
      </c>
      <c r="BU47" s="237">
        <f>+IF($P47&gt;M$8,"FIN",(BT47-SUM(BV$24:BV46))*VLOOKUP($P47,$A:$O,13,0)/VLOOKUP(M$15,$P$1:$R$4,2,0))</f>
        <v>154.46482896394119</v>
      </c>
      <c r="BV47" s="237">
        <f t="shared" si="35"/>
        <v>174.98139786342813</v>
      </c>
      <c r="BW47" s="237">
        <f t="shared" si="60"/>
        <v>329.44622682736929</v>
      </c>
      <c r="BX47" s="236">
        <f t="shared" si="36"/>
        <v>110.09526942074673</v>
      </c>
      <c r="BY47" s="12"/>
      <c r="BZ47" s="309">
        <f t="shared" si="37"/>
        <v>1371.0438521577294</v>
      </c>
      <c r="CA47" s="310">
        <f t="shared" si="38"/>
        <v>2750.9824291537425</v>
      </c>
      <c r="CB47" s="311">
        <f t="shared" si="61"/>
        <v>4122.0262813114714</v>
      </c>
    </row>
    <row r="48" spans="1:80" s="13" customFormat="1" x14ac:dyDescent="0.25">
      <c r="A48" s="261">
        <f t="shared" si="39"/>
        <v>48349</v>
      </c>
      <c r="B48" s="295"/>
      <c r="C48" s="295"/>
      <c r="D48" s="295"/>
      <c r="E48" s="295"/>
      <c r="F48" s="295">
        <v>5.8500000000000003E-2</v>
      </c>
      <c r="G48" s="295">
        <v>4.8500000000000001E-2</v>
      </c>
      <c r="H48" s="295">
        <v>6.9500000000000006E-2</v>
      </c>
      <c r="I48" s="295">
        <v>6.5500000000000003E-2</v>
      </c>
      <c r="J48" s="295">
        <v>5.2499999999999998E-2</v>
      </c>
      <c r="K48" s="295">
        <v>4.7399999999999998E-2</v>
      </c>
      <c r="L48" s="295">
        <v>6.3500000000000001E-2</v>
      </c>
      <c r="M48" s="296">
        <v>5.3499999999999999E-2</v>
      </c>
      <c r="N48" s="317"/>
      <c r="O48" s="238">
        <f t="shared" si="40"/>
        <v>2032</v>
      </c>
      <c r="P48" s="261">
        <f t="shared" si="41"/>
        <v>48349</v>
      </c>
      <c r="Q48" s="237"/>
      <c r="R48" s="237"/>
      <c r="S48" s="237"/>
      <c r="T48" s="237"/>
      <c r="U48" s="236"/>
      <c r="V48" s="237"/>
      <c r="W48" s="237"/>
      <c r="X48" s="237"/>
      <c r="Y48" s="237"/>
      <c r="Z48" s="236"/>
      <c r="AA48" s="237"/>
      <c r="AB48" s="237"/>
      <c r="AC48" s="237"/>
      <c r="AD48" s="237"/>
      <c r="AE48" s="236"/>
      <c r="AF48" s="237"/>
      <c r="AG48" s="237"/>
      <c r="AH48" s="237"/>
      <c r="AI48" s="237"/>
      <c r="AJ48" s="236"/>
      <c r="AK48" s="237">
        <f t="shared" si="63"/>
        <v>17567.869837499995</v>
      </c>
      <c r="AL48" s="237">
        <f>+IF($P48&gt;F$8,"FIN",(AK48-SUM($AM$24:AM47))*VLOOKUP($P48,$A:$O,6,0)/VLOOKUP(F$15,$P$1:$R$4,2,0))</f>
        <v>428.21682728906239</v>
      </c>
      <c r="AM48" s="237">
        <f t="shared" si="17"/>
        <v>1463.9891531249996</v>
      </c>
      <c r="AN48" s="237">
        <f t="shared" si="18"/>
        <v>1892.205980414062</v>
      </c>
      <c r="AO48" s="236">
        <f t="shared" si="19"/>
        <v>602.91513881575952</v>
      </c>
      <c r="AP48" s="237">
        <f t="shared" si="64"/>
        <v>2320.1645537109375</v>
      </c>
      <c r="AQ48" s="237">
        <f>+IF($P48&gt;G$8,"FIN",(AP48-SUM(AR$24:AR47))*VLOOKUP($P48,$A:$O,7,0)/VLOOKUP(G$15,$P$1:$R$4,2,0))</f>
        <v>46.886658689575192</v>
      </c>
      <c r="AR48" s="237">
        <f t="shared" si="20"/>
        <v>193.34704614257814</v>
      </c>
      <c r="AS48" s="237">
        <f t="shared" si="50"/>
        <v>240.23370483215334</v>
      </c>
      <c r="AT48" s="236">
        <f t="shared" si="21"/>
        <v>76.545861812257456</v>
      </c>
      <c r="AU48" s="237">
        <f t="shared" si="65"/>
        <v>5311.2164624999987</v>
      </c>
      <c r="AV48" s="237">
        <f>+IF($P48&gt;H$8,"FIN",(AU48-SUM(AW$24:AW47))*VLOOKUP($P48,$A:$O,8,0)/VLOOKUP(H$15,$P$1:$R$4,2,0))</f>
        <v>134.22892514318181</v>
      </c>
      <c r="AW48" s="237">
        <f t="shared" si="22"/>
        <v>241.41893011363629</v>
      </c>
      <c r="AX48" s="237">
        <f t="shared" si="23"/>
        <v>375.6478552568181</v>
      </c>
      <c r="AY48" s="236">
        <f t="shared" si="24"/>
        <v>119.69298329162162</v>
      </c>
      <c r="AZ48" s="237">
        <f t="shared" si="66"/>
        <v>5894.75840625</v>
      </c>
      <c r="BA48" s="237">
        <f>+IF($P48&gt;I$8,"FIN",(AZ48-SUM(BB$24:BB47))*VLOOKUP($P48,$A:$O,9,0)/VLOOKUP(I$15,$P$1:$R$4,2,0))</f>
        <v>140.4024274943182</v>
      </c>
      <c r="BB48" s="237">
        <f t="shared" si="25"/>
        <v>267.94356392045455</v>
      </c>
      <c r="BC48" s="237">
        <f t="shared" si="53"/>
        <v>408.34599141477275</v>
      </c>
      <c r="BD48" s="236">
        <f t="shared" si="26"/>
        <v>130.11161715323527</v>
      </c>
      <c r="BE48" s="237">
        <f t="shared" si="67"/>
        <v>0</v>
      </c>
      <c r="BF48" s="237">
        <f>+IF($P48&gt;J$8,"FIN",(BE48-SUM(BG$24:BG47))*VLOOKUP($P48,$A:$O,10,0)/VLOOKUP(J$15,$P$1:$R$4,2,0))</f>
        <v>0</v>
      </c>
      <c r="BG48" s="237">
        <f t="shared" si="27"/>
        <v>0</v>
      </c>
      <c r="BH48" s="237">
        <f t="shared" si="28"/>
        <v>0</v>
      </c>
      <c r="BI48" s="236">
        <f t="shared" si="29"/>
        <v>0</v>
      </c>
      <c r="BJ48" s="237">
        <f t="shared" si="68"/>
        <v>0</v>
      </c>
      <c r="BK48" s="237">
        <f>+IF($P48&gt;K$8,"FIN",(BJ48-SUM(BL$24:BL47))*VLOOKUP($P48,$A:$O,11,0)/VLOOKUP(K$15,$P$1:$R$4,2,0))</f>
        <v>0</v>
      </c>
      <c r="BL48" s="237">
        <f t="shared" si="30"/>
        <v>0</v>
      </c>
      <c r="BM48" s="237">
        <f t="shared" si="56"/>
        <v>0</v>
      </c>
      <c r="BN48" s="236">
        <f t="shared" si="31"/>
        <v>0</v>
      </c>
      <c r="BO48" s="237">
        <f t="shared" si="69"/>
        <v>14192.010513340316</v>
      </c>
      <c r="BP48" s="237">
        <f>+IF($P48&gt;L$8,"FIN",(BO48-SUM(BQ$24:BQ47))*VLOOKUP($P48,$A:$O,12,0)/VLOOKUP(L$15,$P$1:$R$4,2,0))</f>
        <v>360.47706703884398</v>
      </c>
      <c r="BQ48" s="237">
        <f t="shared" si="32"/>
        <v>354.80026283350787</v>
      </c>
      <c r="BR48" s="237">
        <f t="shared" si="58"/>
        <v>715.27732987235186</v>
      </c>
      <c r="BS48" s="236">
        <f t="shared" si="34"/>
        <v>227.90940050690793</v>
      </c>
      <c r="BT48" s="237">
        <f t="shared" si="70"/>
        <v>6999.2559145371251</v>
      </c>
      <c r="BU48" s="237">
        <f>+IF($P48&gt;M$8,"FIN",(BT48-SUM(BV$24:BV47))*VLOOKUP($P48,$A:$O,13,0)/VLOOKUP(M$15,$P$1:$R$4,2,0))</f>
        <v>149.78407657109449</v>
      </c>
      <c r="BV48" s="237">
        <f t="shared" si="35"/>
        <v>174.98139786342813</v>
      </c>
      <c r="BW48" s="237">
        <f t="shared" si="60"/>
        <v>324.76547443452262</v>
      </c>
      <c r="BX48" s="236">
        <f t="shared" si="36"/>
        <v>103.48028868316383</v>
      </c>
      <c r="BY48" s="12"/>
      <c r="BZ48" s="309">
        <f t="shared" si="37"/>
        <v>1288.8691475082046</v>
      </c>
      <c r="CA48" s="310">
        <f t="shared" si="38"/>
        <v>2750.9824291537425</v>
      </c>
      <c r="CB48" s="311">
        <f t="shared" si="61"/>
        <v>4039.8515766619471</v>
      </c>
    </row>
    <row r="49" spans="1:80" s="13" customFormat="1" x14ac:dyDescent="0.25">
      <c r="A49" s="261">
        <f t="shared" si="39"/>
        <v>48533</v>
      </c>
      <c r="B49" s="295"/>
      <c r="C49" s="295"/>
      <c r="D49" s="295"/>
      <c r="E49" s="295"/>
      <c r="F49" s="295">
        <v>5.8500000000000003E-2</v>
      </c>
      <c r="G49" s="295">
        <v>4.8500000000000001E-2</v>
      </c>
      <c r="H49" s="295">
        <v>6.9500000000000006E-2</v>
      </c>
      <c r="I49" s="295">
        <v>6.5500000000000003E-2</v>
      </c>
      <c r="J49" s="295">
        <v>5.2499999999999998E-2</v>
      </c>
      <c r="K49" s="295">
        <v>4.7399999999999998E-2</v>
      </c>
      <c r="L49" s="295">
        <v>6.3500000000000001E-2</v>
      </c>
      <c r="M49" s="296">
        <v>5.3499999999999999E-2</v>
      </c>
      <c r="N49" s="317"/>
      <c r="O49" s="238">
        <f t="shared" si="40"/>
        <v>2032</v>
      </c>
      <c r="P49" s="261">
        <f t="shared" si="41"/>
        <v>48533</v>
      </c>
      <c r="Q49" s="237"/>
      <c r="R49" s="237"/>
      <c r="S49" s="237"/>
      <c r="T49" s="237"/>
      <c r="U49" s="236"/>
      <c r="V49" s="237"/>
      <c r="W49" s="237"/>
      <c r="X49" s="237"/>
      <c r="Y49" s="237"/>
      <c r="Z49" s="236"/>
      <c r="AA49" s="237"/>
      <c r="AB49" s="237"/>
      <c r="AC49" s="237"/>
      <c r="AD49" s="237"/>
      <c r="AE49" s="236"/>
      <c r="AF49" s="237"/>
      <c r="AG49" s="237"/>
      <c r="AH49" s="237"/>
      <c r="AI49" s="237"/>
      <c r="AJ49" s="236"/>
      <c r="AK49" s="237">
        <f t="shared" si="63"/>
        <v>17567.869837499995</v>
      </c>
      <c r="AL49" s="237">
        <f>+IF($P49&gt;F$8,"FIN",(AK49-SUM($AM$24:AM48))*VLOOKUP($P49,$A:$O,6,0)/VLOOKUP(F$15,$P$1:$R$4,2,0))</f>
        <v>385.39514456015615</v>
      </c>
      <c r="AM49" s="237">
        <f t="shared" si="17"/>
        <v>1463.9891531249996</v>
      </c>
      <c r="AN49" s="237">
        <f t="shared" si="18"/>
        <v>1849.3842976851556</v>
      </c>
      <c r="AO49" s="236">
        <f t="shared" si="19"/>
        <v>561.84769232278188</v>
      </c>
      <c r="AP49" s="237">
        <f t="shared" si="64"/>
        <v>2320.1645537109375</v>
      </c>
      <c r="AQ49" s="237">
        <f>+IF($P49&gt;G$8,"FIN",(AP49-SUM(AR$24:AR48))*VLOOKUP($P49,$A:$O,7,0)/VLOOKUP(G$15,$P$1:$R$4,2,0))</f>
        <v>42.197992820617678</v>
      </c>
      <c r="AR49" s="237">
        <f t="shared" si="20"/>
        <v>193.34704614257814</v>
      </c>
      <c r="AS49" s="237">
        <f t="shared" si="50"/>
        <v>235.54503896319582</v>
      </c>
      <c r="AT49" s="236">
        <f t="shared" si="21"/>
        <v>71.559186884629497</v>
      </c>
      <c r="AU49" s="237">
        <f t="shared" si="65"/>
        <v>5311.2164624999987</v>
      </c>
      <c r="AV49" s="237">
        <f>+IF($P49&gt;H$8,"FIN",(AU49-SUM(AW$24:AW48))*VLOOKUP($P49,$A:$O,8,0)/VLOOKUP(H$15,$P$1:$R$4,2,0))</f>
        <v>125.83961732173294</v>
      </c>
      <c r="AW49" s="237">
        <f t="shared" si="22"/>
        <v>241.41893011363629</v>
      </c>
      <c r="AX49" s="237">
        <f t="shared" si="23"/>
        <v>367.25854743536922</v>
      </c>
      <c r="AY49" s="236">
        <f t="shared" si="24"/>
        <v>111.57408853349504</v>
      </c>
      <c r="AZ49" s="237">
        <f t="shared" si="66"/>
        <v>5894.75840625</v>
      </c>
      <c r="BA49" s="237">
        <f>+IF($P49&gt;I$8,"FIN",(AZ49-SUM(BB$24:BB48))*VLOOKUP($P49,$A:$O,9,0)/VLOOKUP(I$15,$P$1:$R$4,2,0))</f>
        <v>131.62727577592329</v>
      </c>
      <c r="BB49" s="237">
        <f t="shared" si="25"/>
        <v>267.94356392045455</v>
      </c>
      <c r="BC49" s="237">
        <f t="shared" si="53"/>
        <v>399.57083969637785</v>
      </c>
      <c r="BD49" s="236">
        <f t="shared" si="26"/>
        <v>121.39064578621466</v>
      </c>
      <c r="BE49" s="237">
        <f t="shared" si="67"/>
        <v>0</v>
      </c>
      <c r="BF49" s="237">
        <f>+IF($P49&gt;J$8,"FIN",(BE49-SUM(BG$24:BG48))*VLOOKUP($P49,$A:$O,10,0)/VLOOKUP(J$15,$P$1:$R$4,2,0))</f>
        <v>0</v>
      </c>
      <c r="BG49" s="237">
        <f t="shared" si="27"/>
        <v>0</v>
      </c>
      <c r="BH49" s="237">
        <f t="shared" si="28"/>
        <v>0</v>
      </c>
      <c r="BI49" s="236">
        <f t="shared" si="29"/>
        <v>0</v>
      </c>
      <c r="BJ49" s="237">
        <f t="shared" si="68"/>
        <v>0</v>
      </c>
      <c r="BK49" s="237">
        <f>+IF($P49&gt;K$8,"FIN",(BJ49-SUM(BL$24:BL48))*VLOOKUP($P49,$A:$O,11,0)/VLOOKUP(K$15,$P$1:$R$4,2,0))</f>
        <v>0</v>
      </c>
      <c r="BL49" s="237">
        <f t="shared" si="30"/>
        <v>0</v>
      </c>
      <c r="BM49" s="237">
        <f t="shared" si="56"/>
        <v>0</v>
      </c>
      <c r="BN49" s="236">
        <f t="shared" si="31"/>
        <v>0</v>
      </c>
      <c r="BO49" s="237">
        <f t="shared" si="69"/>
        <v>14192.010513340316</v>
      </c>
      <c r="BP49" s="237">
        <f>+IF($P49&gt;L$8,"FIN",(BO49-SUM(BQ$24:BQ48))*VLOOKUP($P49,$A:$O,12,0)/VLOOKUP(L$15,$P$1:$R$4,2,0))</f>
        <v>349.21215869388016</v>
      </c>
      <c r="BQ49" s="237">
        <f t="shared" si="32"/>
        <v>354.80026283350787</v>
      </c>
      <c r="BR49" s="237">
        <f t="shared" si="58"/>
        <v>704.01242152738803</v>
      </c>
      <c r="BS49" s="236">
        <f t="shared" si="34"/>
        <v>213.88077907703513</v>
      </c>
      <c r="BT49" s="237">
        <f t="shared" si="70"/>
        <v>6999.2559145371251</v>
      </c>
      <c r="BU49" s="237">
        <f>+IF($P49&gt;M$8,"FIN",(BT49-SUM(BV$24:BV48))*VLOOKUP($P49,$A:$O,13,0)/VLOOKUP(M$15,$P$1:$R$4,2,0))</f>
        <v>145.10332417824776</v>
      </c>
      <c r="BV49" s="237">
        <f t="shared" si="35"/>
        <v>174.98139786342813</v>
      </c>
      <c r="BW49" s="237">
        <f t="shared" si="60"/>
        <v>320.08472204167589</v>
      </c>
      <c r="BX49" s="236">
        <f t="shared" si="36"/>
        <v>97.242559403146259</v>
      </c>
      <c r="BY49" s="12"/>
      <c r="BZ49" s="309">
        <f t="shared" si="37"/>
        <v>1206.6944428586796</v>
      </c>
      <c r="CA49" s="310">
        <f t="shared" si="38"/>
        <v>2750.9824291537425</v>
      </c>
      <c r="CB49" s="311">
        <f t="shared" si="61"/>
        <v>3957.6768720124219</v>
      </c>
    </row>
    <row r="50" spans="1:80" s="13" customFormat="1" x14ac:dyDescent="0.25">
      <c r="A50" s="261">
        <f t="shared" si="39"/>
        <v>48714</v>
      </c>
      <c r="B50" s="295"/>
      <c r="C50" s="295"/>
      <c r="D50" s="295"/>
      <c r="E50" s="295"/>
      <c r="F50" s="295">
        <v>5.8500000000000003E-2</v>
      </c>
      <c r="G50" s="295">
        <v>4.8500000000000001E-2</v>
      </c>
      <c r="H50" s="295">
        <v>6.9500000000000006E-2</v>
      </c>
      <c r="I50" s="295">
        <v>6.5500000000000003E-2</v>
      </c>
      <c r="J50" s="295">
        <v>5.2499999999999998E-2</v>
      </c>
      <c r="K50" s="295">
        <v>4.7399999999999998E-2</v>
      </c>
      <c r="L50" s="295">
        <v>6.3500000000000001E-2</v>
      </c>
      <c r="M50" s="296">
        <v>5.3499999999999999E-2</v>
      </c>
      <c r="N50" s="317"/>
      <c r="O50" s="238">
        <f t="shared" si="40"/>
        <v>2033</v>
      </c>
      <c r="P50" s="261">
        <f t="shared" si="41"/>
        <v>48714</v>
      </c>
      <c r="Q50" s="237"/>
      <c r="R50" s="237"/>
      <c r="S50" s="237"/>
      <c r="T50" s="237"/>
      <c r="U50" s="236"/>
      <c r="V50" s="237"/>
      <c r="W50" s="237"/>
      <c r="X50" s="237"/>
      <c r="Y50" s="237"/>
      <c r="Z50" s="236"/>
      <c r="AA50" s="237"/>
      <c r="AB50" s="237"/>
      <c r="AC50" s="237"/>
      <c r="AD50" s="237"/>
      <c r="AE50" s="236"/>
      <c r="AF50" s="237"/>
      <c r="AG50" s="237"/>
      <c r="AH50" s="237"/>
      <c r="AI50" s="237"/>
      <c r="AJ50" s="236"/>
      <c r="AK50" s="237">
        <f t="shared" si="63"/>
        <v>17567.869837499995</v>
      </c>
      <c r="AL50" s="237">
        <f>+IF($P50&gt;F$8,"FIN",(AK50-SUM($AM$24:AM49))*VLOOKUP($P50,$A:$O,6,0)/VLOOKUP(F$15,$P$1:$R$4,2,0))</f>
        <v>342.57346183124992</v>
      </c>
      <c r="AM50" s="237">
        <f t="shared" si="17"/>
        <v>1463.9891531249996</v>
      </c>
      <c r="AN50" s="237">
        <f t="shared" si="18"/>
        <v>1806.5626149562495</v>
      </c>
      <c r="AO50" s="236">
        <f t="shared" si="19"/>
        <v>523.29683931679074</v>
      </c>
      <c r="AP50" s="237">
        <f t="shared" si="64"/>
        <v>2320.1645537109375</v>
      </c>
      <c r="AQ50" s="237">
        <f>+IF($P50&gt;G$8,"FIN",(AP50-SUM(AR$24:AR49))*VLOOKUP($P50,$A:$O,7,0)/VLOOKUP(G$15,$P$1:$R$4,2,0))</f>
        <v>37.509326951660157</v>
      </c>
      <c r="AR50" s="237">
        <f t="shared" si="20"/>
        <v>193.34704614257814</v>
      </c>
      <c r="AS50" s="237">
        <f t="shared" si="50"/>
        <v>230.85637309423828</v>
      </c>
      <c r="AT50" s="236">
        <f t="shared" si="21"/>
        <v>66.870868120603902</v>
      </c>
      <c r="AU50" s="237">
        <f t="shared" si="65"/>
        <v>5311.2164624999987</v>
      </c>
      <c r="AV50" s="237">
        <f>+IF($P50&gt;H$8,"FIN",(AU50-SUM(AW$24:AW49))*VLOOKUP($P50,$A:$O,8,0)/VLOOKUP(H$15,$P$1:$R$4,2,0))</f>
        <v>117.45030950028409</v>
      </c>
      <c r="AW50" s="237">
        <f t="shared" si="22"/>
        <v>241.41893011363629</v>
      </c>
      <c r="AX50" s="237">
        <f t="shared" si="23"/>
        <v>358.8692396139204</v>
      </c>
      <c r="AY50" s="236">
        <f t="shared" si="24"/>
        <v>103.95163569934303</v>
      </c>
      <c r="AZ50" s="237">
        <f t="shared" si="66"/>
        <v>5894.75840625</v>
      </c>
      <c r="BA50" s="237">
        <f>+IF($P50&gt;I$8,"FIN",(AZ50-SUM(BB$24:BB49))*VLOOKUP($P50,$A:$O,9,0)/VLOOKUP(I$15,$P$1:$R$4,2,0))</f>
        <v>122.85212405752841</v>
      </c>
      <c r="BB50" s="237">
        <f t="shared" si="25"/>
        <v>267.94356392045455</v>
      </c>
      <c r="BC50" s="237">
        <f t="shared" si="53"/>
        <v>390.79568797798299</v>
      </c>
      <c r="BD50" s="236">
        <f t="shared" si="26"/>
        <v>113.19959056191462</v>
      </c>
      <c r="BE50" s="237">
        <f t="shared" si="67"/>
        <v>0</v>
      </c>
      <c r="BF50" s="237">
        <f>+IF($P50&gt;J$8,"FIN",(BE50-SUM(BG$24:BG49))*VLOOKUP($P50,$A:$O,10,0)/VLOOKUP(J$15,$P$1:$R$4,2,0))</f>
        <v>0</v>
      </c>
      <c r="BG50" s="237">
        <f t="shared" si="27"/>
        <v>0</v>
      </c>
      <c r="BH50" s="237">
        <f t="shared" si="28"/>
        <v>0</v>
      </c>
      <c r="BI50" s="236">
        <f t="shared" si="29"/>
        <v>0</v>
      </c>
      <c r="BJ50" s="237">
        <f t="shared" si="68"/>
        <v>0</v>
      </c>
      <c r="BK50" s="237">
        <f>+IF($P50&gt;K$8,"FIN",(BJ50-SUM(BL$24:BL49))*VLOOKUP($P50,$A:$O,11,0)/VLOOKUP(K$15,$P$1:$R$4,2,0))</f>
        <v>0</v>
      </c>
      <c r="BL50" s="237">
        <f t="shared" si="30"/>
        <v>0</v>
      </c>
      <c r="BM50" s="237">
        <f t="shared" si="56"/>
        <v>0</v>
      </c>
      <c r="BN50" s="236">
        <f t="shared" si="31"/>
        <v>0</v>
      </c>
      <c r="BO50" s="237">
        <f t="shared" si="69"/>
        <v>14192.010513340316</v>
      </c>
      <c r="BP50" s="237">
        <f>+IF($P50&gt;L$8,"FIN",(BO50-SUM(BQ$24:BQ49))*VLOOKUP($P50,$A:$O,12,0)/VLOOKUP(L$15,$P$1:$R$4,2,0))</f>
        <v>337.94725034891627</v>
      </c>
      <c r="BQ50" s="237">
        <f t="shared" si="32"/>
        <v>354.80026283350787</v>
      </c>
      <c r="BR50" s="237">
        <f t="shared" si="58"/>
        <v>692.7475131824242</v>
      </c>
      <c r="BS50" s="236">
        <f t="shared" si="34"/>
        <v>200.66427872011985</v>
      </c>
      <c r="BT50" s="237">
        <f t="shared" si="70"/>
        <v>6999.2559145371251</v>
      </c>
      <c r="BU50" s="237">
        <f>+IF($P50&gt;M$8,"FIN",(BT50-SUM(BV$24:BV49))*VLOOKUP($P50,$A:$O,13,0)/VLOOKUP(M$15,$P$1:$R$4,2,0))</f>
        <v>140.42257178540106</v>
      </c>
      <c r="BV50" s="237">
        <f t="shared" si="35"/>
        <v>174.98139786342813</v>
      </c>
      <c r="BW50" s="237">
        <f t="shared" si="60"/>
        <v>315.40396964882916</v>
      </c>
      <c r="BX50" s="236">
        <f t="shared" si="36"/>
        <v>91.361295234817192</v>
      </c>
      <c r="BY50" s="12"/>
      <c r="BZ50" s="309">
        <f t="shared" si="37"/>
        <v>1124.5197382091546</v>
      </c>
      <c r="CA50" s="310">
        <f t="shared" si="38"/>
        <v>2750.9824291537425</v>
      </c>
      <c r="CB50" s="311">
        <f t="shared" si="61"/>
        <v>3875.5021673628971</v>
      </c>
    </row>
    <row r="51" spans="1:80" s="13" customFormat="1" x14ac:dyDescent="0.25">
      <c r="A51" s="261">
        <f t="shared" si="39"/>
        <v>48898</v>
      </c>
      <c r="B51" s="295"/>
      <c r="C51" s="295"/>
      <c r="D51" s="295"/>
      <c r="E51" s="295"/>
      <c r="F51" s="295">
        <v>5.8500000000000003E-2</v>
      </c>
      <c r="G51" s="295">
        <v>4.8500000000000001E-2</v>
      </c>
      <c r="H51" s="295">
        <v>6.9500000000000006E-2</v>
      </c>
      <c r="I51" s="295">
        <v>6.5500000000000003E-2</v>
      </c>
      <c r="J51" s="295">
        <v>5.2499999999999998E-2</v>
      </c>
      <c r="K51" s="295">
        <v>4.7399999999999998E-2</v>
      </c>
      <c r="L51" s="295">
        <v>6.3500000000000001E-2</v>
      </c>
      <c r="M51" s="296">
        <v>5.3499999999999999E-2</v>
      </c>
      <c r="N51" s="317"/>
      <c r="O51" s="238">
        <f t="shared" si="40"/>
        <v>2033</v>
      </c>
      <c r="P51" s="261">
        <f t="shared" si="41"/>
        <v>48898</v>
      </c>
      <c r="Q51" s="237"/>
      <c r="R51" s="237"/>
      <c r="S51" s="237"/>
      <c r="T51" s="237"/>
      <c r="U51" s="236"/>
      <c r="V51" s="237"/>
      <c r="W51" s="237"/>
      <c r="X51" s="237"/>
      <c r="Y51" s="237"/>
      <c r="Z51" s="236"/>
      <c r="AA51" s="237"/>
      <c r="AB51" s="237"/>
      <c r="AC51" s="237"/>
      <c r="AD51" s="237"/>
      <c r="AE51" s="236"/>
      <c r="AF51" s="237"/>
      <c r="AG51" s="237"/>
      <c r="AH51" s="237"/>
      <c r="AI51" s="237"/>
      <c r="AJ51" s="236"/>
      <c r="AK51" s="237">
        <f t="shared" si="63"/>
        <v>17567.869837499995</v>
      </c>
      <c r="AL51" s="237">
        <f>+IF($P51&gt;F$8,"FIN",(AK51-SUM($AM$24:AM50))*VLOOKUP($P51,$A:$O,6,0)/VLOOKUP(F$15,$P$1:$R$4,2,0))</f>
        <v>299.75177910234368</v>
      </c>
      <c r="AM51" s="237">
        <f t="shared" si="17"/>
        <v>1463.9891531249996</v>
      </c>
      <c r="AN51" s="237">
        <f t="shared" si="18"/>
        <v>1763.7409322273434</v>
      </c>
      <c r="AO51" s="236">
        <f t="shared" si="19"/>
        <v>487.11728933369659</v>
      </c>
      <c r="AP51" s="237">
        <f t="shared" si="64"/>
        <v>2320.1645537109375</v>
      </c>
      <c r="AQ51" s="237">
        <f>+IF($P51&gt;G$8,"FIN",(AP51-SUM(AR$24:AR50))*VLOOKUP($P51,$A:$O,7,0)/VLOOKUP(G$15,$P$1:$R$4,2,0))</f>
        <v>32.820661082702635</v>
      </c>
      <c r="AR51" s="237">
        <f t="shared" si="20"/>
        <v>193.34704614257814</v>
      </c>
      <c r="AS51" s="237">
        <f t="shared" si="50"/>
        <v>226.16770722528076</v>
      </c>
      <c r="AT51" s="236">
        <f t="shared" si="21"/>
        <v>62.46393586798898</v>
      </c>
      <c r="AU51" s="237">
        <f t="shared" si="65"/>
        <v>5311.2164624999987</v>
      </c>
      <c r="AV51" s="237">
        <f>+IF($P51&gt;H$8,"FIN",(AU51-SUM(AW$24:AW50))*VLOOKUP($P51,$A:$O,8,0)/VLOOKUP(H$15,$P$1:$R$4,2,0))</f>
        <v>109.06100167883524</v>
      </c>
      <c r="AW51" s="237">
        <f t="shared" si="22"/>
        <v>241.41893011363629</v>
      </c>
      <c r="AX51" s="237">
        <f t="shared" si="23"/>
        <v>350.47993179247152</v>
      </c>
      <c r="AY51" s="236">
        <f t="shared" si="24"/>
        <v>96.79700188451568</v>
      </c>
      <c r="AZ51" s="237">
        <f t="shared" si="66"/>
        <v>5894.75840625</v>
      </c>
      <c r="BA51" s="237">
        <f>+IF($P51&gt;I$8,"FIN",(AZ51-SUM(BB$24:BB50))*VLOOKUP($P51,$A:$O,9,0)/VLOOKUP(I$15,$P$1:$R$4,2,0))</f>
        <v>114.07697233913353</v>
      </c>
      <c r="BB51" s="237">
        <f t="shared" si="25"/>
        <v>267.94356392045455</v>
      </c>
      <c r="BC51" s="237">
        <f t="shared" si="53"/>
        <v>382.02053625958808</v>
      </c>
      <c r="BD51" s="236">
        <f t="shared" si="26"/>
        <v>105.50801690448559</v>
      </c>
      <c r="BE51" s="237">
        <f t="shared" si="67"/>
        <v>0</v>
      </c>
      <c r="BF51" s="237">
        <f>+IF($P51&gt;J$8,"FIN",(BE51-SUM(BG$24:BG50))*VLOOKUP($P51,$A:$O,10,0)/VLOOKUP(J$15,$P$1:$R$4,2,0))</f>
        <v>0</v>
      </c>
      <c r="BG51" s="237">
        <f t="shared" si="27"/>
        <v>0</v>
      </c>
      <c r="BH51" s="237">
        <f t="shared" si="28"/>
        <v>0</v>
      </c>
      <c r="BI51" s="236">
        <f t="shared" si="29"/>
        <v>0</v>
      </c>
      <c r="BJ51" s="237">
        <f t="shared" si="68"/>
        <v>0</v>
      </c>
      <c r="BK51" s="237">
        <f>+IF($P51&gt;K$8,"FIN",(BJ51-SUM(BL$24:BL50))*VLOOKUP($P51,$A:$O,11,0)/VLOOKUP(K$15,$P$1:$R$4,2,0))</f>
        <v>0</v>
      </c>
      <c r="BL51" s="237">
        <f t="shared" si="30"/>
        <v>0</v>
      </c>
      <c r="BM51" s="237">
        <f t="shared" si="56"/>
        <v>0</v>
      </c>
      <c r="BN51" s="236">
        <f t="shared" si="31"/>
        <v>0</v>
      </c>
      <c r="BO51" s="237">
        <f t="shared" si="69"/>
        <v>14192.010513340316</v>
      </c>
      <c r="BP51" s="237">
        <f>+IF($P51&gt;L$8,"FIN",(BO51-SUM(BQ$24:BQ50))*VLOOKUP($P51,$A:$O,12,0)/VLOOKUP(L$15,$P$1:$R$4,2,0))</f>
        <v>326.68234200395239</v>
      </c>
      <c r="BQ51" s="237">
        <f t="shared" si="32"/>
        <v>354.80026283350787</v>
      </c>
      <c r="BR51" s="237">
        <f t="shared" si="58"/>
        <v>681.48260483746026</v>
      </c>
      <c r="BS51" s="236">
        <f t="shared" si="34"/>
        <v>188.21469362695552</v>
      </c>
      <c r="BT51" s="237">
        <f t="shared" si="70"/>
        <v>6999.2559145371251</v>
      </c>
      <c r="BU51" s="237">
        <f>+IF($P51&gt;M$8,"FIN",(BT51-SUM(BV$24:BV50))*VLOOKUP($P51,$A:$O,13,0)/VLOOKUP(M$15,$P$1:$R$4,2,0))</f>
        <v>135.74181939255436</v>
      </c>
      <c r="BV51" s="237">
        <f t="shared" si="35"/>
        <v>174.98139786342813</v>
      </c>
      <c r="BW51" s="237">
        <f t="shared" si="60"/>
        <v>310.72321725598249</v>
      </c>
      <c r="BX51" s="236">
        <f t="shared" si="36"/>
        <v>85.816827492706622</v>
      </c>
      <c r="BY51" s="12"/>
      <c r="BZ51" s="309">
        <f t="shared" si="37"/>
        <v>1042.3450335596299</v>
      </c>
      <c r="CA51" s="310">
        <f t="shared" si="38"/>
        <v>2750.9824291537425</v>
      </c>
      <c r="CB51" s="311">
        <f t="shared" si="61"/>
        <v>3793.3274627133724</v>
      </c>
    </row>
    <row r="52" spans="1:80" s="13" customFormat="1" x14ac:dyDescent="0.25">
      <c r="A52" s="261">
        <f t="shared" si="39"/>
        <v>49079</v>
      </c>
      <c r="B52" s="295"/>
      <c r="C52" s="295"/>
      <c r="D52" s="295"/>
      <c r="E52" s="295"/>
      <c r="F52" s="295">
        <v>5.8500000000000003E-2</v>
      </c>
      <c r="G52" s="295">
        <v>4.8500000000000001E-2</v>
      </c>
      <c r="H52" s="295">
        <v>6.9500000000000006E-2</v>
      </c>
      <c r="I52" s="295">
        <v>6.5500000000000003E-2</v>
      </c>
      <c r="J52" s="295">
        <v>5.2499999999999998E-2</v>
      </c>
      <c r="K52" s="295">
        <v>4.7399999999999998E-2</v>
      </c>
      <c r="L52" s="295">
        <v>6.3500000000000001E-2</v>
      </c>
      <c r="M52" s="296">
        <v>5.3499999999999999E-2</v>
      </c>
      <c r="N52" s="317"/>
      <c r="O52" s="238">
        <f t="shared" si="40"/>
        <v>2034</v>
      </c>
      <c r="P52" s="261">
        <f t="shared" si="41"/>
        <v>49079</v>
      </c>
      <c r="Q52" s="237"/>
      <c r="R52" s="237"/>
      <c r="S52" s="237"/>
      <c r="T52" s="237"/>
      <c r="U52" s="236"/>
      <c r="V52" s="237"/>
      <c r="W52" s="237"/>
      <c r="X52" s="237"/>
      <c r="Y52" s="237"/>
      <c r="Z52" s="236"/>
      <c r="AA52" s="237"/>
      <c r="AB52" s="237"/>
      <c r="AC52" s="237"/>
      <c r="AD52" s="237"/>
      <c r="AE52" s="236"/>
      <c r="AF52" s="237"/>
      <c r="AG52" s="237"/>
      <c r="AH52" s="237"/>
      <c r="AI52" s="237"/>
      <c r="AJ52" s="236"/>
      <c r="AK52" s="237">
        <f t="shared" si="63"/>
        <v>17567.869837499995</v>
      </c>
      <c r="AL52" s="237">
        <f>+IF($P52&gt;F$8,"FIN",(AK52-SUM($AM$24:AM51))*VLOOKUP($P52,$A:$O,6,0)/VLOOKUP(F$15,$P$1:$R$4,2,0))</f>
        <v>256.93009637343744</v>
      </c>
      <c r="AM52" s="237">
        <f t="shared" si="17"/>
        <v>1463.9891531249996</v>
      </c>
      <c r="AN52" s="237">
        <f t="shared" si="18"/>
        <v>1720.919249498437</v>
      </c>
      <c r="AO52" s="236">
        <f t="shared" si="19"/>
        <v>453.17182452990079</v>
      </c>
      <c r="AP52" s="237">
        <f t="shared" si="64"/>
        <v>2320.1645537109375</v>
      </c>
      <c r="AQ52" s="237">
        <f>+IF($P52&gt;G$8,"FIN",(AP52-SUM(AR$24:AR51))*VLOOKUP($P52,$A:$O,7,0)/VLOOKUP(G$15,$P$1:$R$4,2,0))</f>
        <v>28.131995213745117</v>
      </c>
      <c r="AR52" s="237">
        <f t="shared" si="20"/>
        <v>193.34704614257814</v>
      </c>
      <c r="AS52" s="237">
        <f t="shared" si="50"/>
        <v>221.47904135632325</v>
      </c>
      <c r="AT52" s="236">
        <f t="shared" si="21"/>
        <v>58.322353762868708</v>
      </c>
      <c r="AU52" s="237">
        <f t="shared" si="65"/>
        <v>5311.2164624999987</v>
      </c>
      <c r="AV52" s="237">
        <f>+IF($P52&gt;H$8,"FIN",(AU52-SUM(AW$24:AW51))*VLOOKUP($P52,$A:$O,8,0)/VLOOKUP(H$15,$P$1:$R$4,2,0))</f>
        <v>100.67169385738637</v>
      </c>
      <c r="AW52" s="237">
        <f t="shared" si="22"/>
        <v>241.41893011363629</v>
      </c>
      <c r="AX52" s="237">
        <f t="shared" si="23"/>
        <v>342.09062397102264</v>
      </c>
      <c r="AY52" s="236">
        <f t="shared" si="24"/>
        <v>90.083153096638867</v>
      </c>
      <c r="AZ52" s="237">
        <f t="shared" si="66"/>
        <v>5894.75840625</v>
      </c>
      <c r="BA52" s="237">
        <f>+IF($P52&gt;I$8,"FIN",(AZ52-SUM(BB$24:BB51))*VLOOKUP($P52,$A:$O,9,0)/VLOOKUP(I$15,$P$1:$R$4,2,0))</f>
        <v>105.30182062073865</v>
      </c>
      <c r="BB52" s="237">
        <f t="shared" si="25"/>
        <v>267.94356392045455</v>
      </c>
      <c r="BC52" s="237">
        <f t="shared" si="53"/>
        <v>373.24538454119318</v>
      </c>
      <c r="BD52" s="236">
        <f t="shared" si="26"/>
        <v>98.287175275187465</v>
      </c>
      <c r="BE52" s="237">
        <f t="shared" si="67"/>
        <v>0</v>
      </c>
      <c r="BF52" s="237">
        <f>+IF($P52&gt;J$8,"FIN",(BE52-SUM(BG$24:BG51))*VLOOKUP($P52,$A:$O,10,0)/VLOOKUP(J$15,$P$1:$R$4,2,0))</f>
        <v>0</v>
      </c>
      <c r="BG52" s="237">
        <f t="shared" si="27"/>
        <v>0</v>
      </c>
      <c r="BH52" s="237">
        <f t="shared" si="28"/>
        <v>0</v>
      </c>
      <c r="BI52" s="236">
        <f t="shared" si="29"/>
        <v>0</v>
      </c>
      <c r="BJ52" s="237">
        <f t="shared" si="68"/>
        <v>0</v>
      </c>
      <c r="BK52" s="237">
        <f>+IF($P52&gt;K$8,"FIN",(BJ52-SUM(BL$24:BL51))*VLOOKUP($P52,$A:$O,11,0)/VLOOKUP(K$15,$P$1:$R$4,2,0))</f>
        <v>0</v>
      </c>
      <c r="BL52" s="237">
        <f t="shared" si="30"/>
        <v>0</v>
      </c>
      <c r="BM52" s="237">
        <f t="shared" si="56"/>
        <v>0</v>
      </c>
      <c r="BN52" s="236">
        <f t="shared" si="31"/>
        <v>0</v>
      </c>
      <c r="BO52" s="237">
        <f t="shared" si="69"/>
        <v>14192.010513340316</v>
      </c>
      <c r="BP52" s="237">
        <f>+IF($P52&gt;L$8,"FIN",(BO52-SUM(BQ$24:BQ51))*VLOOKUP($P52,$A:$O,12,0)/VLOOKUP(L$15,$P$1:$R$4,2,0))</f>
        <v>315.4174336589885</v>
      </c>
      <c r="BQ52" s="237">
        <f t="shared" si="32"/>
        <v>354.80026283350787</v>
      </c>
      <c r="BR52" s="237">
        <f t="shared" si="58"/>
        <v>670.21769649249632</v>
      </c>
      <c r="BS52" s="236">
        <f t="shared" si="34"/>
        <v>176.48926667550052</v>
      </c>
      <c r="BT52" s="237">
        <f t="shared" si="70"/>
        <v>6999.2559145371251</v>
      </c>
      <c r="BU52" s="237">
        <f>+IF($P52&gt;M$8,"FIN",(BT52-SUM(BV$24:BV51))*VLOOKUP($P52,$A:$O,13,0)/VLOOKUP(M$15,$P$1:$R$4,2,0))</f>
        <v>131.06106699970766</v>
      </c>
      <c r="BV52" s="237">
        <f t="shared" si="35"/>
        <v>174.98139786342813</v>
      </c>
      <c r="BW52" s="237">
        <f t="shared" si="60"/>
        <v>306.04246486313582</v>
      </c>
      <c r="BX52" s="236">
        <f t="shared" si="36"/>
        <v>80.590546143333896</v>
      </c>
      <c r="BY52" s="12"/>
      <c r="BZ52" s="309">
        <f t="shared" si="37"/>
        <v>960.1703289101049</v>
      </c>
      <c r="CA52" s="310">
        <f t="shared" si="38"/>
        <v>2750.9824291537425</v>
      </c>
      <c r="CB52" s="311">
        <f t="shared" si="61"/>
        <v>3711.1527580638476</v>
      </c>
    </row>
    <row r="53" spans="1:80" s="13" customFormat="1" x14ac:dyDescent="0.25">
      <c r="A53" s="261">
        <f t="shared" si="39"/>
        <v>49263</v>
      </c>
      <c r="B53" s="295"/>
      <c r="C53" s="295"/>
      <c r="D53" s="295"/>
      <c r="E53" s="295"/>
      <c r="F53" s="295">
        <v>5.8500000000000003E-2</v>
      </c>
      <c r="G53" s="295">
        <v>4.8500000000000001E-2</v>
      </c>
      <c r="H53" s="295">
        <v>6.9500000000000006E-2</v>
      </c>
      <c r="I53" s="295">
        <v>6.5500000000000003E-2</v>
      </c>
      <c r="J53" s="295">
        <v>5.2499999999999998E-2</v>
      </c>
      <c r="K53" s="295">
        <v>4.7399999999999998E-2</v>
      </c>
      <c r="L53" s="295">
        <v>6.3500000000000001E-2</v>
      </c>
      <c r="M53" s="296">
        <v>5.3499999999999999E-2</v>
      </c>
      <c r="N53" s="317"/>
      <c r="O53" s="238">
        <f t="shared" si="40"/>
        <v>2034</v>
      </c>
      <c r="P53" s="261">
        <f t="shared" si="41"/>
        <v>49263</v>
      </c>
      <c r="Q53" s="237"/>
      <c r="R53" s="237"/>
      <c r="S53" s="237"/>
      <c r="T53" s="237"/>
      <c r="U53" s="236"/>
      <c r="V53" s="237"/>
      <c r="W53" s="237"/>
      <c r="X53" s="237"/>
      <c r="Y53" s="237"/>
      <c r="Z53" s="236"/>
      <c r="AA53" s="237"/>
      <c r="AB53" s="237"/>
      <c r="AC53" s="237"/>
      <c r="AD53" s="237"/>
      <c r="AE53" s="236"/>
      <c r="AF53" s="237"/>
      <c r="AG53" s="237"/>
      <c r="AH53" s="237"/>
      <c r="AI53" s="237"/>
      <c r="AJ53" s="236"/>
      <c r="AK53" s="237">
        <f t="shared" si="63"/>
        <v>17567.869837499995</v>
      </c>
      <c r="AL53" s="237">
        <f>+IF($P53&gt;F$8,"FIN",(AK53-SUM($AM$24:AM52))*VLOOKUP($P53,$A:$O,6,0)/VLOOKUP(F$15,$P$1:$R$4,2,0))</f>
        <v>214.1084136445312</v>
      </c>
      <c r="AM53" s="237">
        <f t="shared" si="17"/>
        <v>1463.9891531249996</v>
      </c>
      <c r="AN53" s="237">
        <f t="shared" si="18"/>
        <v>1678.0975667695307</v>
      </c>
      <c r="AO53" s="236">
        <f t="shared" si="19"/>
        <v>421.33086298458721</v>
      </c>
      <c r="AP53" s="237">
        <f t="shared" si="64"/>
        <v>2320.1645537109375</v>
      </c>
      <c r="AQ53" s="237">
        <f>+IF($P53&gt;G$8,"FIN",(AP53-SUM(AR$24:AR52))*VLOOKUP($P53,$A:$O,7,0)/VLOOKUP(G$15,$P$1:$R$4,2,0))</f>
        <v>23.443329344787596</v>
      </c>
      <c r="AR53" s="237">
        <f t="shared" si="20"/>
        <v>193.34704614257814</v>
      </c>
      <c r="AS53" s="237">
        <f t="shared" si="50"/>
        <v>216.79037548736574</v>
      </c>
      <c r="AT53" s="236">
        <f t="shared" si="21"/>
        <v>54.430968615658081</v>
      </c>
      <c r="AU53" s="237">
        <f t="shared" si="65"/>
        <v>5311.2164624999987</v>
      </c>
      <c r="AV53" s="237">
        <f>+IF($P53&gt;H$8,"FIN",(AU53-SUM(AW$24:AW52))*VLOOKUP($P53,$A:$O,8,0)/VLOOKUP(H$15,$P$1:$R$4,2,0))</f>
        <v>92.28238603593752</v>
      </c>
      <c r="AW53" s="237">
        <f t="shared" si="22"/>
        <v>241.41893011363629</v>
      </c>
      <c r="AX53" s="237">
        <f t="shared" si="23"/>
        <v>333.70131614957381</v>
      </c>
      <c r="AY53" s="236">
        <f t="shared" si="24"/>
        <v>83.784558357387979</v>
      </c>
      <c r="AZ53" s="237">
        <f t="shared" si="66"/>
        <v>5894.75840625</v>
      </c>
      <c r="BA53" s="237">
        <f>+IF($P53&gt;I$8,"FIN",(AZ53-SUM(BB$24:BB52))*VLOOKUP($P53,$A:$O,9,0)/VLOOKUP(I$15,$P$1:$R$4,2,0))</f>
        <v>96.526668902343772</v>
      </c>
      <c r="BB53" s="237">
        <f t="shared" si="25"/>
        <v>267.94356392045455</v>
      </c>
      <c r="BC53" s="237">
        <f t="shared" si="53"/>
        <v>364.47023282279832</v>
      </c>
      <c r="BD53" s="236">
        <f t="shared" si="26"/>
        <v>91.509910250953411</v>
      </c>
      <c r="BE53" s="237">
        <f t="shared" si="67"/>
        <v>0</v>
      </c>
      <c r="BF53" s="237">
        <f>+IF($P53&gt;J$8,"FIN",(BE53-SUM(BG$24:BG52))*VLOOKUP($P53,$A:$O,10,0)/VLOOKUP(J$15,$P$1:$R$4,2,0))</f>
        <v>0</v>
      </c>
      <c r="BG53" s="237">
        <f t="shared" si="27"/>
        <v>0</v>
      </c>
      <c r="BH53" s="237">
        <f t="shared" si="28"/>
        <v>0</v>
      </c>
      <c r="BI53" s="236">
        <f t="shared" si="29"/>
        <v>0</v>
      </c>
      <c r="BJ53" s="237">
        <f t="shared" si="68"/>
        <v>0</v>
      </c>
      <c r="BK53" s="237">
        <f>+IF($P53&gt;K$8,"FIN",(BJ53-SUM(BL$24:BL52))*VLOOKUP($P53,$A:$O,11,0)/VLOOKUP(K$15,$P$1:$R$4,2,0))</f>
        <v>0</v>
      </c>
      <c r="BL53" s="237">
        <f t="shared" si="30"/>
        <v>0</v>
      </c>
      <c r="BM53" s="237">
        <f t="shared" si="56"/>
        <v>0</v>
      </c>
      <c r="BN53" s="236">
        <f t="shared" si="31"/>
        <v>0</v>
      </c>
      <c r="BO53" s="237">
        <f t="shared" si="69"/>
        <v>14192.010513340316</v>
      </c>
      <c r="BP53" s="237">
        <f>+IF($P53&gt;L$8,"FIN",(BO53-SUM(BQ$24:BQ52))*VLOOKUP($P53,$A:$O,12,0)/VLOOKUP(L$15,$P$1:$R$4,2,0))</f>
        <v>304.15252531402461</v>
      </c>
      <c r="BQ53" s="237">
        <f t="shared" si="32"/>
        <v>354.80026283350787</v>
      </c>
      <c r="BR53" s="237">
        <f t="shared" si="58"/>
        <v>658.95278814753249</v>
      </c>
      <c r="BS53" s="236">
        <f t="shared" si="34"/>
        <v>165.44755942336118</v>
      </c>
      <c r="BT53" s="237">
        <f t="shared" si="70"/>
        <v>6999.2559145371251</v>
      </c>
      <c r="BU53" s="237">
        <f>+IF($P53&gt;M$8,"FIN",(BT53-SUM(BV$24:BV52))*VLOOKUP($P53,$A:$O,13,0)/VLOOKUP(M$15,$P$1:$R$4,2,0))</f>
        <v>126.38031460686096</v>
      </c>
      <c r="BV53" s="237">
        <f t="shared" si="35"/>
        <v>174.98139786342813</v>
      </c>
      <c r="BW53" s="237">
        <f t="shared" si="60"/>
        <v>301.36171247028909</v>
      </c>
      <c r="BX53" s="236">
        <f t="shared" si="36"/>
        <v>75.664843868436634</v>
      </c>
      <c r="BY53" s="12"/>
      <c r="BZ53" s="309">
        <f t="shared" si="37"/>
        <v>877.99562426057992</v>
      </c>
      <c r="CA53" s="310">
        <f t="shared" si="38"/>
        <v>2750.9824291537425</v>
      </c>
      <c r="CB53" s="311">
        <f t="shared" si="61"/>
        <v>3628.9780534143224</v>
      </c>
    </row>
    <row r="54" spans="1:80" s="13" customFormat="1" x14ac:dyDescent="0.25">
      <c r="A54" s="261">
        <f t="shared" si="39"/>
        <v>49444</v>
      </c>
      <c r="B54" s="295"/>
      <c r="C54" s="295"/>
      <c r="D54" s="295"/>
      <c r="E54" s="295"/>
      <c r="F54" s="295">
        <v>5.8500000000000003E-2</v>
      </c>
      <c r="G54" s="295">
        <v>4.8500000000000001E-2</v>
      </c>
      <c r="H54" s="295">
        <v>6.9500000000000006E-2</v>
      </c>
      <c r="I54" s="295">
        <v>6.5500000000000003E-2</v>
      </c>
      <c r="J54" s="295">
        <v>5.2499999999999998E-2</v>
      </c>
      <c r="K54" s="295">
        <v>4.7399999999999998E-2</v>
      </c>
      <c r="L54" s="295">
        <v>6.3500000000000001E-2</v>
      </c>
      <c r="M54" s="296">
        <v>5.3499999999999999E-2</v>
      </c>
      <c r="N54" s="317"/>
      <c r="O54" s="238">
        <f t="shared" si="40"/>
        <v>2035</v>
      </c>
      <c r="P54" s="261">
        <f t="shared" si="41"/>
        <v>49444</v>
      </c>
      <c r="Q54" s="237"/>
      <c r="R54" s="237"/>
      <c r="S54" s="237"/>
      <c r="T54" s="237"/>
      <c r="U54" s="236"/>
      <c r="V54" s="237"/>
      <c r="W54" s="237"/>
      <c r="X54" s="237"/>
      <c r="Y54" s="237"/>
      <c r="Z54" s="236"/>
      <c r="AA54" s="237"/>
      <c r="AB54" s="237"/>
      <c r="AC54" s="237"/>
      <c r="AD54" s="237"/>
      <c r="AE54" s="236"/>
      <c r="AF54" s="237"/>
      <c r="AG54" s="237"/>
      <c r="AH54" s="237"/>
      <c r="AI54" s="237"/>
      <c r="AJ54" s="236"/>
      <c r="AK54" s="237">
        <f t="shared" si="63"/>
        <v>17567.869837499995</v>
      </c>
      <c r="AL54" s="237">
        <f>+IF($P54&gt;F$8,"FIN",(AK54-SUM($AM$24:AM53))*VLOOKUP($P54,$A:$O,6,0)/VLOOKUP(F$15,$P$1:$R$4,2,0))</f>
        <v>171.28673091562496</v>
      </c>
      <c r="AM54" s="237">
        <f t="shared" si="17"/>
        <v>1463.9891531249996</v>
      </c>
      <c r="AN54" s="237">
        <f t="shared" si="18"/>
        <v>1635.2758840406245</v>
      </c>
      <c r="AO54" s="236">
        <f t="shared" si="19"/>
        <v>391.47204516445549</v>
      </c>
      <c r="AP54" s="237">
        <f t="shared" si="64"/>
        <v>2320.1645537109375</v>
      </c>
      <c r="AQ54" s="237">
        <f>+IF($P54&gt;G$8,"FIN",(AP54-SUM(AR$24:AR53))*VLOOKUP($P54,$A:$O,7,0)/VLOOKUP(G$15,$P$1:$R$4,2,0))</f>
        <v>18.754663475830078</v>
      </c>
      <c r="AR54" s="237">
        <f t="shared" si="20"/>
        <v>193.34704614257814</v>
      </c>
      <c r="AS54" s="237">
        <f t="shared" si="50"/>
        <v>212.10170961840822</v>
      </c>
      <c r="AT54" s="236">
        <f t="shared" si="21"/>
        <v>50.775462940253938</v>
      </c>
      <c r="AU54" s="237">
        <f t="shared" si="65"/>
        <v>5311.2164624999987</v>
      </c>
      <c r="AV54" s="237">
        <f>+IF($P54&gt;H$8,"FIN",(AU54-SUM(AW$24:AW53))*VLOOKUP($P54,$A:$O,8,0)/VLOOKUP(H$15,$P$1:$R$4,2,0))</f>
        <v>83.893078214488654</v>
      </c>
      <c r="AW54" s="237">
        <f t="shared" si="22"/>
        <v>241.41893011363629</v>
      </c>
      <c r="AX54" s="237">
        <f t="shared" si="23"/>
        <v>325.31200832812493</v>
      </c>
      <c r="AY54" s="236">
        <f t="shared" si="24"/>
        <v>77.877108358068185</v>
      </c>
      <c r="AZ54" s="237">
        <f t="shared" si="66"/>
        <v>5894.75840625</v>
      </c>
      <c r="BA54" s="237">
        <f>+IF($P54&gt;I$8,"FIN",(AZ54-SUM(BB$24:BB53))*VLOOKUP($P54,$A:$O,9,0)/VLOOKUP(I$15,$P$1:$R$4,2,0))</f>
        <v>87.751517183948891</v>
      </c>
      <c r="BB54" s="237">
        <f t="shared" si="25"/>
        <v>267.94356392045455</v>
      </c>
      <c r="BC54" s="237">
        <f t="shared" si="53"/>
        <v>355.69508110440347</v>
      </c>
      <c r="BD54" s="236">
        <f t="shared" si="26"/>
        <v>85.15057441611394</v>
      </c>
      <c r="BE54" s="237">
        <f t="shared" si="67"/>
        <v>0</v>
      </c>
      <c r="BF54" s="237">
        <f>+IF($P54&gt;J$8,"FIN",(BE54-SUM(BG$24:BG53))*VLOOKUP($P54,$A:$O,10,0)/VLOOKUP(J$15,$P$1:$R$4,2,0))</f>
        <v>0</v>
      </c>
      <c r="BG54" s="237">
        <f t="shared" si="27"/>
        <v>0</v>
      </c>
      <c r="BH54" s="237">
        <f t="shared" si="28"/>
        <v>0</v>
      </c>
      <c r="BI54" s="236">
        <f t="shared" si="29"/>
        <v>0</v>
      </c>
      <c r="BJ54" s="237">
        <f t="shared" si="68"/>
        <v>0</v>
      </c>
      <c r="BK54" s="237">
        <f>+IF($P54&gt;K$8,"FIN",(BJ54-SUM(BL$24:BL53))*VLOOKUP($P54,$A:$O,11,0)/VLOOKUP(K$15,$P$1:$R$4,2,0))</f>
        <v>0</v>
      </c>
      <c r="BL54" s="237">
        <f t="shared" si="30"/>
        <v>0</v>
      </c>
      <c r="BM54" s="237">
        <f t="shared" si="56"/>
        <v>0</v>
      </c>
      <c r="BN54" s="236">
        <f t="shared" si="31"/>
        <v>0</v>
      </c>
      <c r="BO54" s="237">
        <f t="shared" si="69"/>
        <v>14192.010513340316</v>
      </c>
      <c r="BP54" s="237">
        <f>+IF($P54&gt;L$8,"FIN",(BO54-SUM(BQ$24:BQ53))*VLOOKUP($P54,$A:$O,12,0)/VLOOKUP(L$15,$P$1:$R$4,2,0))</f>
        <v>292.88761696906079</v>
      </c>
      <c r="BQ54" s="237">
        <f t="shared" si="32"/>
        <v>354.80026283350787</v>
      </c>
      <c r="BR54" s="237">
        <f t="shared" si="58"/>
        <v>647.68787980256866</v>
      </c>
      <c r="BS54" s="236">
        <f t="shared" si="34"/>
        <v>155.05132889750527</v>
      </c>
      <c r="BT54" s="237">
        <f t="shared" si="70"/>
        <v>6999.2559145371251</v>
      </c>
      <c r="BU54" s="237">
        <f>+IF($P54&gt;M$8,"FIN",(BT54-SUM(BV$24:BV53))*VLOOKUP($P54,$A:$O,13,0)/VLOOKUP(M$15,$P$1:$R$4,2,0))</f>
        <v>121.69956221401425</v>
      </c>
      <c r="BV54" s="237">
        <f t="shared" si="35"/>
        <v>174.98139786342813</v>
      </c>
      <c r="BW54" s="237">
        <f t="shared" si="60"/>
        <v>296.68096007744236</v>
      </c>
      <c r="BX54" s="236">
        <f t="shared" si="36"/>
        <v>71.023063041749879</v>
      </c>
      <c r="BY54" s="12"/>
      <c r="BZ54" s="309">
        <f t="shared" si="37"/>
        <v>795.82091961105493</v>
      </c>
      <c r="CA54" s="310">
        <f t="shared" si="38"/>
        <v>2750.9824291537425</v>
      </c>
      <c r="CB54" s="311">
        <f t="shared" si="61"/>
        <v>3546.8033487647972</v>
      </c>
    </row>
    <row r="55" spans="1:80" s="13" customFormat="1" x14ac:dyDescent="0.25">
      <c r="A55" s="261">
        <f t="shared" si="39"/>
        <v>49628</v>
      </c>
      <c r="B55" s="295"/>
      <c r="C55" s="295"/>
      <c r="D55" s="295"/>
      <c r="E55" s="295"/>
      <c r="F55" s="295">
        <v>5.8500000000000003E-2</v>
      </c>
      <c r="G55" s="295">
        <v>4.8500000000000001E-2</v>
      </c>
      <c r="H55" s="295">
        <v>6.9500000000000006E-2</v>
      </c>
      <c r="I55" s="295">
        <v>6.5500000000000003E-2</v>
      </c>
      <c r="J55" s="295">
        <v>5.2499999999999998E-2</v>
      </c>
      <c r="K55" s="295">
        <v>4.7399999999999998E-2</v>
      </c>
      <c r="L55" s="295">
        <v>6.3500000000000001E-2</v>
      </c>
      <c r="M55" s="296">
        <v>5.3499999999999999E-2</v>
      </c>
      <c r="N55" s="317"/>
      <c r="O55" s="238">
        <f t="shared" si="40"/>
        <v>2035</v>
      </c>
      <c r="P55" s="261">
        <f t="shared" si="41"/>
        <v>49628</v>
      </c>
      <c r="Q55" s="237"/>
      <c r="R55" s="237"/>
      <c r="S55" s="237"/>
      <c r="T55" s="237"/>
      <c r="U55" s="236"/>
      <c r="V55" s="237"/>
      <c r="W55" s="237"/>
      <c r="X55" s="237"/>
      <c r="Y55" s="237"/>
      <c r="Z55" s="236"/>
      <c r="AA55" s="237"/>
      <c r="AB55" s="237"/>
      <c r="AC55" s="237"/>
      <c r="AD55" s="237"/>
      <c r="AE55" s="236"/>
      <c r="AF55" s="237"/>
      <c r="AG55" s="237"/>
      <c r="AH55" s="237"/>
      <c r="AI55" s="237"/>
      <c r="AJ55" s="236"/>
      <c r="AK55" s="237">
        <f t="shared" si="63"/>
        <v>17567.869837499995</v>
      </c>
      <c r="AL55" s="237">
        <f>+IF($P55&gt;F$8,"FIN",(AK55-SUM($AM$24:AM54))*VLOOKUP($P55,$A:$O,6,0)/VLOOKUP(F$15,$P$1:$R$4,2,0))</f>
        <v>128.46504818671872</v>
      </c>
      <c r="AM55" s="237">
        <f t="shared" si="17"/>
        <v>1463.9891531249996</v>
      </c>
      <c r="AN55" s="237">
        <f t="shared" si="18"/>
        <v>1592.4542013117184</v>
      </c>
      <c r="AO55" s="236">
        <f t="shared" si="19"/>
        <v>363.4798423408227</v>
      </c>
      <c r="AP55" s="237">
        <f t="shared" si="64"/>
        <v>2320.1645537109375</v>
      </c>
      <c r="AQ55" s="237">
        <f>+IF($P55&gt;G$8,"FIN",(AP55-SUM(AR$24:AR54))*VLOOKUP($P55,$A:$O,7,0)/VLOOKUP(G$15,$P$1:$R$4,2,0))</f>
        <v>14.065997606872557</v>
      </c>
      <c r="AR55" s="237">
        <f t="shared" si="20"/>
        <v>193.34704614257814</v>
      </c>
      <c r="AS55" s="237">
        <f t="shared" si="50"/>
        <v>207.41304374945071</v>
      </c>
      <c r="AT55" s="236">
        <f t="shared" si="21"/>
        <v>47.342309988808921</v>
      </c>
      <c r="AU55" s="237">
        <f t="shared" si="65"/>
        <v>5311.2164624999987</v>
      </c>
      <c r="AV55" s="237">
        <f>+IF($P55&gt;H$8,"FIN",(AU55-SUM(AW$24:AW54))*VLOOKUP($P55,$A:$O,8,0)/VLOOKUP(H$15,$P$1:$R$4,2,0))</f>
        <v>75.503770393039801</v>
      </c>
      <c r="AW55" s="237">
        <f t="shared" si="22"/>
        <v>241.41893011363629</v>
      </c>
      <c r="AX55" s="237">
        <f t="shared" si="23"/>
        <v>316.92270050667611</v>
      </c>
      <c r="AY55" s="236">
        <f t="shared" si="24"/>
        <v>72.338038431188323</v>
      </c>
      <c r="AZ55" s="237">
        <f t="shared" si="66"/>
        <v>5894.75840625</v>
      </c>
      <c r="BA55" s="237">
        <f>+IF($P55&gt;I$8,"FIN",(AZ55-SUM(BB$24:BB54))*VLOOKUP($P55,$A:$O,9,0)/VLOOKUP(I$15,$P$1:$R$4,2,0))</f>
        <v>78.976365465554011</v>
      </c>
      <c r="BB55" s="237">
        <f t="shared" si="25"/>
        <v>267.94356392045455</v>
      </c>
      <c r="BC55" s="237">
        <f t="shared" si="53"/>
        <v>346.91992938600856</v>
      </c>
      <c r="BD55" s="236">
        <f t="shared" si="26"/>
        <v>79.184946816208196</v>
      </c>
      <c r="BE55" s="237">
        <f t="shared" si="67"/>
        <v>0</v>
      </c>
      <c r="BF55" s="237">
        <f>+IF($P55&gt;J$8,"FIN",(BE55-SUM(BG$24:BG54))*VLOOKUP($P55,$A:$O,10,0)/VLOOKUP(J$15,$P$1:$R$4,2,0))</f>
        <v>0</v>
      </c>
      <c r="BG55" s="237">
        <f t="shared" si="27"/>
        <v>0</v>
      </c>
      <c r="BH55" s="237">
        <f t="shared" si="28"/>
        <v>0</v>
      </c>
      <c r="BI55" s="236">
        <f t="shared" si="29"/>
        <v>0</v>
      </c>
      <c r="BJ55" s="237">
        <f t="shared" si="68"/>
        <v>0</v>
      </c>
      <c r="BK55" s="237">
        <f>+IF($P55&gt;K$8,"FIN",(BJ55-SUM(BL$24:BL54))*VLOOKUP($P55,$A:$O,11,0)/VLOOKUP(K$15,$P$1:$R$4,2,0))</f>
        <v>0</v>
      </c>
      <c r="BL55" s="237">
        <f t="shared" si="30"/>
        <v>0</v>
      </c>
      <c r="BM55" s="237">
        <f t="shared" si="56"/>
        <v>0</v>
      </c>
      <c r="BN55" s="236">
        <f t="shared" si="31"/>
        <v>0</v>
      </c>
      <c r="BO55" s="237">
        <f t="shared" si="69"/>
        <v>14192.010513340316</v>
      </c>
      <c r="BP55" s="237">
        <f>+IF($P55&gt;L$8,"FIN",(BO55-SUM(BQ$24:BQ54))*VLOOKUP($P55,$A:$O,12,0)/VLOOKUP(L$15,$P$1:$R$4,2,0))</f>
        <v>281.6227086240969</v>
      </c>
      <c r="BQ55" s="237">
        <f t="shared" si="32"/>
        <v>354.80026283350787</v>
      </c>
      <c r="BR55" s="237">
        <f t="shared" si="58"/>
        <v>636.42297145760472</v>
      </c>
      <c r="BS55" s="236">
        <f t="shared" si="34"/>
        <v>145.26441083011497</v>
      </c>
      <c r="BT55" s="237">
        <f t="shared" si="70"/>
        <v>6999.2559145371251</v>
      </c>
      <c r="BU55" s="237">
        <f>+IF($P55&gt;M$8,"FIN",(BT55-SUM(BV$24:BV54))*VLOOKUP($P55,$A:$O,13,0)/VLOOKUP(M$15,$P$1:$R$4,2,0))</f>
        <v>117.01880982116754</v>
      </c>
      <c r="BV55" s="237">
        <f t="shared" si="35"/>
        <v>174.98139786342813</v>
      </c>
      <c r="BW55" s="237">
        <f t="shared" si="60"/>
        <v>292.00020768459569</v>
      </c>
      <c r="BX55" s="236">
        <f t="shared" si="36"/>
        <v>66.649445469300787</v>
      </c>
      <c r="BY55" s="12"/>
      <c r="BZ55" s="309">
        <f t="shared" si="37"/>
        <v>713.64621496153006</v>
      </c>
      <c r="CA55" s="310">
        <f t="shared" si="38"/>
        <v>2750.9824291537425</v>
      </c>
      <c r="CB55" s="311">
        <f t="shared" si="61"/>
        <v>3464.6286441152724</v>
      </c>
    </row>
    <row r="56" spans="1:80" s="13" customFormat="1" x14ac:dyDescent="0.25">
      <c r="A56" s="261">
        <f t="shared" si="39"/>
        <v>49810</v>
      </c>
      <c r="B56" s="295"/>
      <c r="C56" s="295"/>
      <c r="D56" s="295"/>
      <c r="E56" s="295"/>
      <c r="F56" s="295">
        <v>5.8500000000000003E-2</v>
      </c>
      <c r="G56" s="295">
        <v>4.8500000000000001E-2</v>
      </c>
      <c r="H56" s="295">
        <v>6.9500000000000006E-2</v>
      </c>
      <c r="I56" s="295">
        <v>6.5500000000000003E-2</v>
      </c>
      <c r="J56" s="295">
        <v>5.2499999999999998E-2</v>
      </c>
      <c r="K56" s="295">
        <v>4.7399999999999998E-2</v>
      </c>
      <c r="L56" s="295">
        <v>6.3500000000000001E-2</v>
      </c>
      <c r="M56" s="296">
        <v>5.3499999999999999E-2</v>
      </c>
      <c r="N56" s="317"/>
      <c r="O56" s="238">
        <f t="shared" si="40"/>
        <v>2036</v>
      </c>
      <c r="P56" s="261">
        <f t="shared" si="41"/>
        <v>49810</v>
      </c>
      <c r="Q56" s="246"/>
      <c r="R56" s="237"/>
      <c r="S56" s="237"/>
      <c r="T56" s="237"/>
      <c r="U56" s="236"/>
      <c r="V56" s="246"/>
      <c r="W56" s="237"/>
      <c r="X56" s="237"/>
      <c r="Y56" s="237"/>
      <c r="Z56" s="236"/>
      <c r="AA56" s="246"/>
      <c r="AB56" s="237"/>
      <c r="AC56" s="237"/>
      <c r="AD56" s="237"/>
      <c r="AE56" s="236"/>
      <c r="AF56" s="246"/>
      <c r="AG56" s="237"/>
      <c r="AH56" s="237"/>
      <c r="AI56" s="237"/>
      <c r="AJ56" s="236"/>
      <c r="AK56" s="237">
        <f t="shared" si="63"/>
        <v>17567.869837499995</v>
      </c>
      <c r="AL56" s="237">
        <f>+IF($P56&gt;F$8,"FIN",(AK56-SUM($AM$24:AM55))*VLOOKUP($P56,$A:$O,6,0)/VLOOKUP(F$15,$P$1:$R$4,2,0))</f>
        <v>85.643365457812479</v>
      </c>
      <c r="AM56" s="237">
        <f t="shared" si="17"/>
        <v>1463.9891531249996</v>
      </c>
      <c r="AN56" s="237">
        <f t="shared" si="18"/>
        <v>1549.6325185828121</v>
      </c>
      <c r="AO56" s="236">
        <f t="shared" si="19"/>
        <v>337.24518581148868</v>
      </c>
      <c r="AP56" s="237">
        <f t="shared" si="64"/>
        <v>2320.1645537109375</v>
      </c>
      <c r="AQ56" s="237">
        <f>+IF($P56&gt;G$8,"FIN",(AP56-SUM(AR$24:AR55))*VLOOKUP($P56,$A:$O,7,0)/VLOOKUP(G$15,$P$1:$R$4,2,0))</f>
        <v>9.3773317379150356</v>
      </c>
      <c r="AR56" s="237">
        <f t="shared" si="20"/>
        <v>193.34704614257814</v>
      </c>
      <c r="AS56" s="237">
        <f t="shared" si="50"/>
        <v>202.72437788049317</v>
      </c>
      <c r="AT56" s="236">
        <f t="shared" si="21"/>
        <v>44.118731161727233</v>
      </c>
      <c r="AU56" s="237">
        <f t="shared" si="65"/>
        <v>5311.2164624999987</v>
      </c>
      <c r="AV56" s="237">
        <f>+IF($P56&gt;H$8,"FIN",(AU56-SUM(AW$24:AW55))*VLOOKUP($P56,$A:$O,8,0)/VLOOKUP(H$15,$P$1:$R$4,2,0))</f>
        <v>67.114462571590948</v>
      </c>
      <c r="AW56" s="237">
        <f t="shared" si="22"/>
        <v>241.41893011363629</v>
      </c>
      <c r="AX56" s="237">
        <f t="shared" si="23"/>
        <v>308.53339268522723</v>
      </c>
      <c r="AY56" s="236">
        <f t="shared" si="24"/>
        <v>67.145855612488532</v>
      </c>
      <c r="AZ56" s="237">
        <f t="shared" si="66"/>
        <v>5894.75840625</v>
      </c>
      <c r="BA56" s="237">
        <f>+IF($P56&gt;I$8,"FIN",(AZ56-SUM(BB$24:BB55))*VLOOKUP($P56,$A:$O,9,0)/VLOOKUP(I$15,$P$1:$R$4,2,0))</f>
        <v>70.20121374715913</v>
      </c>
      <c r="BB56" s="237">
        <f t="shared" si="25"/>
        <v>267.94356392045455</v>
      </c>
      <c r="BC56" s="237">
        <f t="shared" si="53"/>
        <v>338.14477766761365</v>
      </c>
      <c r="BD56" s="236">
        <f t="shared" si="26"/>
        <v>73.590155735754678</v>
      </c>
      <c r="BE56" s="237">
        <f t="shared" si="67"/>
        <v>0</v>
      </c>
      <c r="BF56" s="237">
        <f>+IF($P56&gt;J$8,"FIN",(BE56-SUM(BG$24:BG55))*VLOOKUP($P56,$A:$O,10,0)/VLOOKUP(J$15,$P$1:$R$4,2,0))</f>
        <v>0</v>
      </c>
      <c r="BG56" s="237">
        <f t="shared" si="27"/>
        <v>0</v>
      </c>
      <c r="BH56" s="237">
        <f t="shared" si="28"/>
        <v>0</v>
      </c>
      <c r="BI56" s="236">
        <f t="shared" si="29"/>
        <v>0</v>
      </c>
      <c r="BJ56" s="237">
        <f t="shared" si="68"/>
        <v>0</v>
      </c>
      <c r="BK56" s="237">
        <f>+IF($P56&gt;K$8,"FIN",(BJ56-SUM(BL$24:BL55))*VLOOKUP($P56,$A:$O,11,0)/VLOOKUP(K$15,$P$1:$R$4,2,0))</f>
        <v>0</v>
      </c>
      <c r="BL56" s="237">
        <f t="shared" si="30"/>
        <v>0</v>
      </c>
      <c r="BM56" s="237">
        <f t="shared" si="56"/>
        <v>0</v>
      </c>
      <c r="BN56" s="236">
        <f t="shared" si="31"/>
        <v>0</v>
      </c>
      <c r="BO56" s="237">
        <f t="shared" si="69"/>
        <v>14192.010513340316</v>
      </c>
      <c r="BP56" s="237">
        <f>+IF($P56&gt;L$8,"FIN",(BO56-SUM(BQ$24:BQ55))*VLOOKUP($P56,$A:$O,12,0)/VLOOKUP(L$15,$P$1:$R$4,2,0))</f>
        <v>270.35780027913296</v>
      </c>
      <c r="BQ56" s="237">
        <f t="shared" si="32"/>
        <v>354.80026283350787</v>
      </c>
      <c r="BR56" s="237">
        <f t="shared" si="58"/>
        <v>625.15806311264078</v>
      </c>
      <c r="BS56" s="236">
        <f t="shared" si="34"/>
        <v>136.05260900744716</v>
      </c>
      <c r="BT56" s="237">
        <f t="shared" si="70"/>
        <v>6999.2559145371251</v>
      </c>
      <c r="BU56" s="237">
        <f>+IF($P56&gt;M$8,"FIN",(BT56-SUM(BV$24:BV55))*VLOOKUP($P56,$A:$O,13,0)/VLOOKUP(M$15,$P$1:$R$4,2,0))</f>
        <v>112.33805742832084</v>
      </c>
      <c r="BV56" s="237">
        <f t="shared" si="35"/>
        <v>174.98139786342813</v>
      </c>
      <c r="BW56" s="237">
        <f t="shared" si="60"/>
        <v>287.31945529174897</v>
      </c>
      <c r="BX56" s="236">
        <f t="shared" si="36"/>
        <v>62.529084750839544</v>
      </c>
      <c r="BY56" s="12"/>
      <c r="BZ56" s="309">
        <f t="shared" ref="BZ56:BZ80" si="71">+SUM(R56,AB56,AL56,AV56,BF56,BP56)+SUM(W56,AG56,AQ56,BA56,BK56,BU56)/$U$2</f>
        <v>631.47151031200508</v>
      </c>
      <c r="CA56" s="310">
        <f t="shared" ref="CA56:CA80" si="72">+SUM(S56,AC56,AM56,AW56,BG56,BQ56)+SUM(X56,AH56,AR56,BB56,BL56,BV56)/$U$2</f>
        <v>2750.9824291537425</v>
      </c>
      <c r="CB56" s="311">
        <f t="shared" si="61"/>
        <v>3382.4539394657477</v>
      </c>
    </row>
    <row r="57" spans="1:80" s="13" customFormat="1" x14ac:dyDescent="0.25">
      <c r="A57" s="261">
        <f t="shared" ref="A57:A79" si="73">DATE(YEAR(A56),MONTH(A56)+VLOOKUP($D$15,$P$1:$R$4,3,0),DAY(A56))</f>
        <v>49994</v>
      </c>
      <c r="B57" s="295"/>
      <c r="C57" s="295"/>
      <c r="D57" s="295"/>
      <c r="E57" s="295"/>
      <c r="F57" s="295">
        <v>5.8500000000000003E-2</v>
      </c>
      <c r="G57" s="295">
        <v>4.8500000000000001E-2</v>
      </c>
      <c r="H57" s="295">
        <v>6.9500000000000006E-2</v>
      </c>
      <c r="I57" s="295">
        <v>6.5500000000000003E-2</v>
      </c>
      <c r="J57" s="295">
        <v>5.2499999999999998E-2</v>
      </c>
      <c r="K57" s="295">
        <v>4.7399999999999998E-2</v>
      </c>
      <c r="L57" s="295">
        <v>6.3500000000000001E-2</v>
      </c>
      <c r="M57" s="296">
        <v>5.3499999999999999E-2</v>
      </c>
      <c r="N57" s="317"/>
      <c r="O57" s="238">
        <f t="shared" si="40"/>
        <v>2036</v>
      </c>
      <c r="P57" s="261">
        <f t="shared" ref="P57:P79" si="74">+DATE(YEAR(P56),MONTH(P56)+VLOOKUP(D$15,$P$1:$R$4,3,0),DAY(P56))</f>
        <v>49994</v>
      </c>
      <c r="Q57" s="246"/>
      <c r="R57" s="237"/>
      <c r="S57" s="237"/>
      <c r="T57" s="237"/>
      <c r="U57" s="236"/>
      <c r="V57" s="246"/>
      <c r="W57" s="237"/>
      <c r="X57" s="237"/>
      <c r="Y57" s="237"/>
      <c r="Z57" s="236"/>
      <c r="AA57" s="246"/>
      <c r="AB57" s="237"/>
      <c r="AC57" s="237"/>
      <c r="AD57" s="237"/>
      <c r="AE57" s="236"/>
      <c r="AF57" s="246"/>
      <c r="AG57" s="237"/>
      <c r="AH57" s="237"/>
      <c r="AI57" s="237"/>
      <c r="AJ57" s="236"/>
      <c r="AK57" s="237">
        <f t="shared" si="63"/>
        <v>17567.869837499995</v>
      </c>
      <c r="AL57" s="237">
        <f>+IF($P57&gt;F$8,"FIN",(AK57-SUM($AM$24:AM56))*VLOOKUP($P57,$A:$O,6,0)/VLOOKUP(F$15,$P$1:$R$4,2,0))</f>
        <v>42.821682728906239</v>
      </c>
      <c r="AM57" s="237">
        <f t="shared" si="17"/>
        <v>1463.9891531249996</v>
      </c>
      <c r="AN57" s="237">
        <f t="shared" si="18"/>
        <v>1506.8108358539057</v>
      </c>
      <c r="AO57" s="236">
        <f t="shared" si="19"/>
        <v>312.66511583902695</v>
      </c>
      <c r="AP57" s="237">
        <f t="shared" si="64"/>
        <v>2320.1645537109375</v>
      </c>
      <c r="AQ57" s="237">
        <f>+IF($P57&gt;G$8,"FIN",(AP57-SUM(AR$24:AR56))*VLOOKUP($P57,$A:$O,7,0)/VLOOKUP(G$15,$P$1:$R$4,2,0))</f>
        <v>4.6886658689575205</v>
      </c>
      <c r="AR57" s="237">
        <f t="shared" si="20"/>
        <v>193.34704614257814</v>
      </c>
      <c r="AS57" s="237">
        <f t="shared" si="50"/>
        <v>198.03571201153565</v>
      </c>
      <c r="AT57" s="236">
        <f t="shared" si="21"/>
        <v>41.092655669191359</v>
      </c>
      <c r="AU57" s="237">
        <f t="shared" si="65"/>
        <v>5311.2164624999987</v>
      </c>
      <c r="AV57" s="237">
        <f>+IF($P57&gt;H$8,"FIN",(AU57-SUM(AW$24:AW56))*VLOOKUP($P57,$A:$O,8,0)/VLOOKUP(H$15,$P$1:$R$4,2,0))</f>
        <v>58.725154750142082</v>
      </c>
      <c r="AW57" s="237">
        <f t="shared" si="22"/>
        <v>241.41893011363629</v>
      </c>
      <c r="AX57" s="237">
        <f t="shared" si="23"/>
        <v>300.1440848637784</v>
      </c>
      <c r="AY57" s="236">
        <f t="shared" si="24"/>
        <v>62.280269579525907</v>
      </c>
      <c r="AZ57" s="237">
        <f t="shared" si="66"/>
        <v>5894.75840625</v>
      </c>
      <c r="BA57" s="237">
        <f>+IF($P57&gt;I$8,"FIN",(AZ57-SUM(BB$24:BB56))*VLOOKUP($P57,$A:$O,9,0)/VLOOKUP(I$15,$P$1:$R$4,2,0))</f>
        <v>61.426062028764242</v>
      </c>
      <c r="BB57" s="237">
        <f t="shared" si="25"/>
        <v>267.94356392045455</v>
      </c>
      <c r="BC57" s="237">
        <f t="shared" si="53"/>
        <v>329.3696259492188</v>
      </c>
      <c r="BD57" s="236">
        <f t="shared" si="26"/>
        <v>68.344605574136068</v>
      </c>
      <c r="BE57" s="237">
        <f t="shared" si="67"/>
        <v>0</v>
      </c>
      <c r="BF57" s="237">
        <f>+IF($P57&gt;J$8,"FIN",(BE57-SUM(BG$24:BG56))*VLOOKUP($P57,$A:$O,10,0)/VLOOKUP(J$15,$P$1:$R$4,2,0))</f>
        <v>0</v>
      </c>
      <c r="BG57" s="237">
        <f t="shared" si="27"/>
        <v>0</v>
      </c>
      <c r="BH57" s="237">
        <f t="shared" si="28"/>
        <v>0</v>
      </c>
      <c r="BI57" s="236">
        <f t="shared" si="29"/>
        <v>0</v>
      </c>
      <c r="BJ57" s="237">
        <f t="shared" si="68"/>
        <v>0</v>
      </c>
      <c r="BK57" s="237">
        <f>+IF($P57&gt;K$8,"FIN",(BJ57-SUM(BL$24:BL56))*VLOOKUP($P57,$A:$O,11,0)/VLOOKUP(K$15,$P$1:$R$4,2,0))</f>
        <v>0</v>
      </c>
      <c r="BL57" s="237">
        <f t="shared" si="30"/>
        <v>0</v>
      </c>
      <c r="BM57" s="237">
        <f t="shared" si="56"/>
        <v>0</v>
      </c>
      <c r="BN57" s="236">
        <f t="shared" si="31"/>
        <v>0</v>
      </c>
      <c r="BO57" s="237">
        <f t="shared" si="69"/>
        <v>14192.010513340316</v>
      </c>
      <c r="BP57" s="237">
        <f>+IF($P57&gt;L$8,"FIN",(BO57-SUM(BQ$24:BQ56))*VLOOKUP($P57,$A:$O,12,0)/VLOOKUP(L$15,$P$1:$R$4,2,0))</f>
        <v>259.09289193416913</v>
      </c>
      <c r="BQ57" s="237">
        <f t="shared" si="32"/>
        <v>354.80026283350787</v>
      </c>
      <c r="BR57" s="237">
        <f t="shared" si="58"/>
        <v>613.89315476767706</v>
      </c>
      <c r="BS57" s="236">
        <f t="shared" si="34"/>
        <v>127.38359041561303</v>
      </c>
      <c r="BT57" s="237">
        <f t="shared" si="70"/>
        <v>6999.2559145371251</v>
      </c>
      <c r="BU57" s="237">
        <f>+IF($P57&gt;M$8,"FIN",(BT57-SUM(BV$24:BV56))*VLOOKUP($P57,$A:$O,13,0)/VLOOKUP(M$15,$P$1:$R$4,2,0))</f>
        <v>107.65730503547412</v>
      </c>
      <c r="BV57" s="237">
        <f t="shared" si="35"/>
        <v>174.98139786342813</v>
      </c>
      <c r="BW57" s="237">
        <f t="shared" si="60"/>
        <v>282.63870289890224</v>
      </c>
      <c r="BX57" s="236">
        <f t="shared" si="36"/>
        <v>58.647881127293481</v>
      </c>
      <c r="BY57" s="12"/>
      <c r="BZ57" s="309">
        <f t="shared" si="71"/>
        <v>549.2968056624801</v>
      </c>
      <c r="CA57" s="310">
        <f t="shared" si="72"/>
        <v>2750.9824291537425</v>
      </c>
      <c r="CB57" s="311">
        <f t="shared" si="61"/>
        <v>3300.2792348162225</v>
      </c>
    </row>
    <row r="58" spans="1:80" s="13" customFormat="1" x14ac:dyDescent="0.25">
      <c r="A58" s="261">
        <f t="shared" si="73"/>
        <v>50175</v>
      </c>
      <c r="B58" s="295"/>
      <c r="C58" s="295"/>
      <c r="D58" s="295"/>
      <c r="E58" s="295"/>
      <c r="F58" s="295"/>
      <c r="G58" s="295"/>
      <c r="H58" s="295">
        <v>6.9500000000000006E-2</v>
      </c>
      <c r="I58" s="295">
        <v>6.5500000000000003E-2</v>
      </c>
      <c r="J58" s="295">
        <v>5.2499999999999998E-2</v>
      </c>
      <c r="K58" s="295">
        <v>4.7399999999999998E-2</v>
      </c>
      <c r="L58" s="295">
        <v>6.3500000000000001E-2</v>
      </c>
      <c r="M58" s="296">
        <v>5.3499999999999999E-2</v>
      </c>
      <c r="N58" s="317"/>
      <c r="O58" s="238">
        <f t="shared" si="40"/>
        <v>2037</v>
      </c>
      <c r="P58" s="261">
        <f t="shared" si="74"/>
        <v>50175</v>
      </c>
      <c r="Q58" s="246"/>
      <c r="R58" s="237"/>
      <c r="S58" s="237"/>
      <c r="T58" s="237"/>
      <c r="U58" s="236"/>
      <c r="V58" s="246"/>
      <c r="W58" s="237"/>
      <c r="X58" s="237"/>
      <c r="Y58" s="237"/>
      <c r="Z58" s="236"/>
      <c r="AA58" s="246"/>
      <c r="AB58" s="237"/>
      <c r="AC58" s="237"/>
      <c r="AD58" s="237"/>
      <c r="AE58" s="236"/>
      <c r="AF58" s="246"/>
      <c r="AG58" s="237"/>
      <c r="AH58" s="237"/>
      <c r="AI58" s="237"/>
      <c r="AJ58" s="236"/>
      <c r="AK58" s="246"/>
      <c r="AL58" s="237"/>
      <c r="AM58" s="237"/>
      <c r="AN58" s="237"/>
      <c r="AO58" s="236"/>
      <c r="AP58" s="246"/>
      <c r="AQ58" s="237"/>
      <c r="AR58" s="237"/>
      <c r="AS58" s="237"/>
      <c r="AT58" s="236"/>
      <c r="AU58" s="237">
        <f t="shared" si="65"/>
        <v>5311.2164624999987</v>
      </c>
      <c r="AV58" s="237">
        <f>+IF($P58&gt;H$8,"FIN",(AU58-SUM(AW$24:AW57))*VLOOKUP($P58,$A:$O,8,0)/VLOOKUP(H$15,$P$1:$R$4,2,0))</f>
        <v>50.335846928693229</v>
      </c>
      <c r="AW58" s="237">
        <f t="shared" si="22"/>
        <v>241.41893011363629</v>
      </c>
      <c r="AX58" s="237">
        <f t="shared" si="23"/>
        <v>291.75477704232952</v>
      </c>
      <c r="AY58" s="236">
        <f t="shared" si="24"/>
        <v>57.722127263972403</v>
      </c>
      <c r="AZ58" s="237">
        <f t="shared" si="66"/>
        <v>5894.75840625</v>
      </c>
      <c r="BA58" s="237">
        <f>+IF($P58&gt;I$8,"FIN",(AZ58-SUM(BB$24:BB57))*VLOOKUP($P58,$A:$O,9,0)/VLOOKUP(I$15,$P$1:$R$4,2,0))</f>
        <v>52.650910310369348</v>
      </c>
      <c r="BB58" s="237">
        <f t="shared" si="25"/>
        <v>267.94356392045455</v>
      </c>
      <c r="BC58" s="237">
        <f t="shared" si="53"/>
        <v>320.59447423082389</v>
      </c>
      <c r="BD58" s="236">
        <f t="shared" si="26"/>
        <v>63.427907605410226</v>
      </c>
      <c r="BE58" s="237">
        <f t="shared" si="67"/>
        <v>0</v>
      </c>
      <c r="BF58" s="237">
        <f>+IF($P58&gt;J$8,"FIN",(BE58-SUM(BG$24:BG57))*VLOOKUP($P58,$A:$O,10,0)/VLOOKUP(J$15,$P$1:$R$4,2,0))</f>
        <v>0</v>
      </c>
      <c r="BG58" s="237">
        <f t="shared" si="27"/>
        <v>0</v>
      </c>
      <c r="BH58" s="237">
        <f t="shared" si="28"/>
        <v>0</v>
      </c>
      <c r="BI58" s="236">
        <f t="shared" si="29"/>
        <v>0</v>
      </c>
      <c r="BJ58" s="237">
        <f t="shared" si="68"/>
        <v>0</v>
      </c>
      <c r="BK58" s="237">
        <f>+IF($P58&gt;K$8,"FIN",(BJ58-SUM(BL$24:BL57))*VLOOKUP($P58,$A:$O,11,0)/VLOOKUP(K$15,$P$1:$R$4,2,0))</f>
        <v>0</v>
      </c>
      <c r="BL58" s="237">
        <f t="shared" si="30"/>
        <v>0</v>
      </c>
      <c r="BM58" s="237">
        <f t="shared" si="56"/>
        <v>0</v>
      </c>
      <c r="BN58" s="236">
        <f t="shared" si="31"/>
        <v>0</v>
      </c>
      <c r="BO58" s="237">
        <f t="shared" si="69"/>
        <v>14192.010513340316</v>
      </c>
      <c r="BP58" s="237">
        <f>+IF($P58&gt;L$8,"FIN",(BO58-SUM(BQ$24:BQ57))*VLOOKUP($P58,$A:$O,12,0)/VLOOKUP(L$15,$P$1:$R$4,2,0))</f>
        <v>247.82798358920525</v>
      </c>
      <c r="BQ58" s="237">
        <f t="shared" si="32"/>
        <v>354.80026283350787</v>
      </c>
      <c r="BR58" s="237">
        <f t="shared" si="58"/>
        <v>602.62824642271312</v>
      </c>
      <c r="BS58" s="236">
        <f t="shared" si="34"/>
        <v>119.22678588337065</v>
      </c>
      <c r="BT58" s="237">
        <f t="shared" si="70"/>
        <v>6999.2559145371251</v>
      </c>
      <c r="BU58" s="237">
        <f>+IF($P58&gt;M$8,"FIN",(BT58-SUM(BV$24:BV57))*VLOOKUP($P58,$A:$O,13,0)/VLOOKUP(M$15,$P$1:$R$4,2,0))</f>
        <v>102.97655264262741</v>
      </c>
      <c r="BV58" s="237">
        <f t="shared" si="35"/>
        <v>174.98139786342813</v>
      </c>
      <c r="BW58" s="237">
        <f t="shared" si="60"/>
        <v>277.95795050605557</v>
      </c>
      <c r="BX58" s="236">
        <f t="shared" si="36"/>
        <v>54.992498686030686</v>
      </c>
      <c r="BY58" s="12"/>
      <c r="BZ58" s="309">
        <f t="shared" si="71"/>
        <v>467.12210101295523</v>
      </c>
      <c r="CA58" s="310">
        <f t="shared" si="72"/>
        <v>1077.0844212436186</v>
      </c>
      <c r="CB58" s="311">
        <f t="shared" si="61"/>
        <v>1544.2065222565739</v>
      </c>
    </row>
    <row r="59" spans="1:80" s="13" customFormat="1" x14ac:dyDescent="0.25">
      <c r="A59" s="261">
        <f t="shared" si="73"/>
        <v>50359</v>
      </c>
      <c r="B59" s="295"/>
      <c r="C59" s="295"/>
      <c r="D59" s="295"/>
      <c r="E59" s="295"/>
      <c r="F59" s="295"/>
      <c r="G59" s="295"/>
      <c r="H59" s="295">
        <v>6.9500000000000006E-2</v>
      </c>
      <c r="I59" s="295">
        <v>6.5500000000000003E-2</v>
      </c>
      <c r="J59" s="295">
        <v>5.2499999999999998E-2</v>
      </c>
      <c r="K59" s="295">
        <v>4.7399999999999998E-2</v>
      </c>
      <c r="L59" s="295">
        <v>6.3500000000000001E-2</v>
      </c>
      <c r="M59" s="296">
        <v>5.3499999999999999E-2</v>
      </c>
      <c r="N59" s="317"/>
      <c r="O59" s="238">
        <f t="shared" si="40"/>
        <v>2037</v>
      </c>
      <c r="P59" s="261">
        <f t="shared" si="74"/>
        <v>50359</v>
      </c>
      <c r="Q59" s="246"/>
      <c r="R59" s="237"/>
      <c r="S59" s="237"/>
      <c r="T59" s="237"/>
      <c r="U59" s="241"/>
      <c r="V59" s="246"/>
      <c r="W59" s="237"/>
      <c r="X59" s="237"/>
      <c r="Y59" s="237"/>
      <c r="Z59" s="241"/>
      <c r="AA59" s="246"/>
      <c r="AB59" s="237"/>
      <c r="AC59" s="237"/>
      <c r="AD59" s="237"/>
      <c r="AE59" s="241"/>
      <c r="AF59" s="246"/>
      <c r="AG59" s="237"/>
      <c r="AH59" s="237"/>
      <c r="AI59" s="237"/>
      <c r="AJ59" s="241"/>
      <c r="AK59" s="246"/>
      <c r="AL59" s="237"/>
      <c r="AM59" s="237"/>
      <c r="AN59" s="237"/>
      <c r="AO59" s="241"/>
      <c r="AP59" s="246"/>
      <c r="AQ59" s="237"/>
      <c r="AR59" s="237"/>
      <c r="AS59" s="237"/>
      <c r="AT59" s="241"/>
      <c r="AU59" s="237">
        <f t="shared" si="65"/>
        <v>5311.2164624999987</v>
      </c>
      <c r="AV59" s="237">
        <f>+IF($P59&gt;H$8,"FIN",(AU59-SUM(AW$24:AW58))*VLOOKUP($P59,$A:$O,8,0)/VLOOKUP(H$15,$P$1:$R$4,2,0))</f>
        <v>41.946539107244369</v>
      </c>
      <c r="AW59" s="237">
        <f t="shared" si="22"/>
        <v>241.41893011363629</v>
      </c>
      <c r="AX59" s="237">
        <f t="shared" si="23"/>
        <v>283.36546922088064</v>
      </c>
      <c r="AY59" s="236">
        <f t="shared" si="24"/>
        <v>53.453350945263338</v>
      </c>
      <c r="AZ59" s="237">
        <f t="shared" si="66"/>
        <v>5894.75840625</v>
      </c>
      <c r="BA59" s="237">
        <f>+IF($P59&gt;I$8,"FIN",(AZ59-SUM(BB$24:BB58))*VLOOKUP($P59,$A:$O,9,0)/VLOOKUP(I$15,$P$1:$R$4,2,0))</f>
        <v>43.875758591974453</v>
      </c>
      <c r="BB59" s="237">
        <f t="shared" si="25"/>
        <v>267.94356392045455</v>
      </c>
      <c r="BC59" s="237">
        <f t="shared" si="53"/>
        <v>311.81932251242898</v>
      </c>
      <c r="BD59" s="236">
        <f t="shared" si="26"/>
        <v>58.820814418918282</v>
      </c>
      <c r="BE59" s="237">
        <f t="shared" si="67"/>
        <v>0</v>
      </c>
      <c r="BF59" s="237">
        <f>+IF($P59&gt;J$8,"FIN",(BE59-SUM(BG$24:BG58))*VLOOKUP($P59,$A:$O,10,0)/VLOOKUP(J$15,$P$1:$R$4,2,0))</f>
        <v>0</v>
      </c>
      <c r="BG59" s="237">
        <f t="shared" si="27"/>
        <v>0</v>
      </c>
      <c r="BH59" s="237">
        <f t="shared" si="28"/>
        <v>0</v>
      </c>
      <c r="BI59" s="236">
        <f t="shared" si="29"/>
        <v>0</v>
      </c>
      <c r="BJ59" s="237">
        <f t="shared" si="68"/>
        <v>0</v>
      </c>
      <c r="BK59" s="237">
        <f>+IF($P59&gt;K$8,"FIN",(BJ59-SUM(BL$24:BL58))*VLOOKUP($P59,$A:$O,11,0)/VLOOKUP(K$15,$P$1:$R$4,2,0))</f>
        <v>0</v>
      </c>
      <c r="BL59" s="237">
        <f t="shared" si="30"/>
        <v>0</v>
      </c>
      <c r="BM59" s="237">
        <f t="shared" si="56"/>
        <v>0</v>
      </c>
      <c r="BN59" s="236">
        <f t="shared" si="31"/>
        <v>0</v>
      </c>
      <c r="BO59" s="237">
        <f t="shared" si="69"/>
        <v>14192.010513340316</v>
      </c>
      <c r="BP59" s="237">
        <f>+IF($P59&gt;L$8,"FIN",(BO59-SUM(BQ$24:BQ58))*VLOOKUP($P59,$A:$O,12,0)/VLOOKUP(L$15,$P$1:$R$4,2,0))</f>
        <v>236.56307524424136</v>
      </c>
      <c r="BQ59" s="237">
        <f t="shared" si="32"/>
        <v>354.80026283350787</v>
      </c>
      <c r="BR59" s="237">
        <f t="shared" si="58"/>
        <v>591.36333807774918</v>
      </c>
      <c r="BS59" s="236">
        <f t="shared" si="34"/>
        <v>111.55329593738317</v>
      </c>
      <c r="BT59" s="237">
        <f t="shared" si="70"/>
        <v>6999.2559145371251</v>
      </c>
      <c r="BU59" s="237">
        <f>+IF($P59&gt;M$8,"FIN",(BT59-SUM(BV$24:BV58))*VLOOKUP($P59,$A:$O,13,0)/VLOOKUP(M$15,$P$1:$R$4,2,0))</f>
        <v>98.295800249780712</v>
      </c>
      <c r="BV59" s="237">
        <f t="shared" si="35"/>
        <v>174.98139786342813</v>
      </c>
      <c r="BW59" s="237">
        <f t="shared" si="60"/>
        <v>273.27719811320884</v>
      </c>
      <c r="BX59" s="236">
        <f t="shared" si="36"/>
        <v>51.550324802268477</v>
      </c>
      <c r="BY59" s="12"/>
      <c r="BZ59" s="309">
        <f t="shared" si="71"/>
        <v>432.85936882087572</v>
      </c>
      <c r="CA59" s="310">
        <f t="shared" si="72"/>
        <v>1077.0844212436186</v>
      </c>
      <c r="CB59" s="311">
        <f t="shared" si="61"/>
        <v>1509.9437900644944</v>
      </c>
    </row>
    <row r="60" spans="1:80" s="13" customFormat="1" x14ac:dyDescent="0.25">
      <c r="A60" s="261">
        <f t="shared" si="73"/>
        <v>50540</v>
      </c>
      <c r="B60" s="295"/>
      <c r="C60" s="295"/>
      <c r="D60" s="295"/>
      <c r="E60" s="295"/>
      <c r="F60" s="295"/>
      <c r="G60" s="295"/>
      <c r="H60" s="295">
        <v>6.9500000000000006E-2</v>
      </c>
      <c r="I60" s="295">
        <v>6.5500000000000003E-2</v>
      </c>
      <c r="J60" s="295">
        <v>5.2499999999999998E-2</v>
      </c>
      <c r="K60" s="295">
        <v>4.7399999999999998E-2</v>
      </c>
      <c r="L60" s="295">
        <v>6.3500000000000001E-2</v>
      </c>
      <c r="M60" s="296">
        <v>5.3499999999999999E-2</v>
      </c>
      <c r="N60" s="317"/>
      <c r="O60" s="238">
        <f t="shared" si="40"/>
        <v>2038</v>
      </c>
      <c r="P60" s="261">
        <f t="shared" si="74"/>
        <v>50540</v>
      </c>
      <c r="Q60" s="246"/>
      <c r="R60" s="237"/>
      <c r="S60" s="237"/>
      <c r="T60" s="237"/>
      <c r="U60" s="241"/>
      <c r="V60" s="246"/>
      <c r="W60" s="237"/>
      <c r="X60" s="237"/>
      <c r="Y60" s="237"/>
      <c r="Z60" s="241"/>
      <c r="AA60" s="246"/>
      <c r="AB60" s="237"/>
      <c r="AC60" s="237"/>
      <c r="AD60" s="237"/>
      <c r="AE60" s="241"/>
      <c r="AF60" s="246"/>
      <c r="AG60" s="237"/>
      <c r="AH60" s="237"/>
      <c r="AI60" s="237"/>
      <c r="AJ60" s="241"/>
      <c r="AK60" s="246"/>
      <c r="AL60" s="237"/>
      <c r="AM60" s="237"/>
      <c r="AN60" s="237"/>
      <c r="AO60" s="241"/>
      <c r="AP60" s="246"/>
      <c r="AQ60" s="237"/>
      <c r="AR60" s="237"/>
      <c r="AS60" s="237"/>
      <c r="AT60" s="241"/>
      <c r="AU60" s="237">
        <f t="shared" si="65"/>
        <v>5311.2164624999987</v>
      </c>
      <c r="AV60" s="237">
        <f>+IF($P60&gt;H$8,"FIN",(AU60-SUM(AW$24:AW59))*VLOOKUP($P60,$A:$O,8,0)/VLOOKUP(H$15,$P$1:$R$4,2,0))</f>
        <v>33.557231285795496</v>
      </c>
      <c r="AW60" s="237">
        <f t="shared" si="22"/>
        <v>241.41893011363629</v>
      </c>
      <c r="AX60" s="237">
        <f t="shared" si="23"/>
        <v>274.97616139943182</v>
      </c>
      <c r="AY60" s="236">
        <f t="shared" si="24"/>
        <v>49.456879643182432</v>
      </c>
      <c r="AZ60" s="237">
        <f t="shared" si="66"/>
        <v>5894.75840625</v>
      </c>
      <c r="BA60" s="237">
        <f>+IF($P60&gt;I$8,"FIN",(AZ60-SUM(BB$24:BB59))*VLOOKUP($P60,$A:$O,9,0)/VLOOKUP(I$15,$P$1:$R$4,2,0))</f>
        <v>35.100606873579558</v>
      </c>
      <c r="BB60" s="237">
        <f t="shared" si="25"/>
        <v>267.94356392045455</v>
      </c>
      <c r="BC60" s="237">
        <f t="shared" si="53"/>
        <v>303.04417079403413</v>
      </c>
      <c r="BD60" s="236">
        <f t="shared" si="26"/>
        <v>54.505157848056044</v>
      </c>
      <c r="BE60" s="237">
        <f t="shared" si="67"/>
        <v>0</v>
      </c>
      <c r="BF60" s="237">
        <f>+IF($P60&gt;J$8,"FIN",(BE60-SUM(BG$24:BG59))*VLOOKUP($P60,$A:$O,10,0)/VLOOKUP(J$15,$P$1:$R$4,2,0))</f>
        <v>0</v>
      </c>
      <c r="BG60" s="237">
        <f t="shared" si="27"/>
        <v>0</v>
      </c>
      <c r="BH60" s="237">
        <f t="shared" si="28"/>
        <v>0</v>
      </c>
      <c r="BI60" s="236">
        <f t="shared" si="29"/>
        <v>0</v>
      </c>
      <c r="BJ60" s="237">
        <f t="shared" si="68"/>
        <v>0</v>
      </c>
      <c r="BK60" s="237">
        <f>+IF($P60&gt;K$8,"FIN",(BJ60-SUM(BL$24:BL59))*VLOOKUP($P60,$A:$O,11,0)/VLOOKUP(K$15,$P$1:$R$4,2,0))</f>
        <v>0</v>
      </c>
      <c r="BL60" s="237">
        <f t="shared" si="30"/>
        <v>0</v>
      </c>
      <c r="BM60" s="237">
        <f t="shared" si="56"/>
        <v>0</v>
      </c>
      <c r="BN60" s="236">
        <f t="shared" si="31"/>
        <v>0</v>
      </c>
      <c r="BO60" s="237">
        <f t="shared" si="69"/>
        <v>14192.010513340316</v>
      </c>
      <c r="BP60" s="237">
        <f>+IF($P60&gt;L$8,"FIN",(BO60-SUM(BQ$24:BQ59))*VLOOKUP($P60,$A:$O,12,0)/VLOOKUP(L$15,$P$1:$R$4,2,0))</f>
        <v>225.29816689927748</v>
      </c>
      <c r="BQ60" s="237">
        <f t="shared" si="32"/>
        <v>354.80026283350787</v>
      </c>
      <c r="BR60" s="237">
        <f t="shared" si="58"/>
        <v>580.09842973278535</v>
      </c>
      <c r="BS60" s="236">
        <f t="shared" si="34"/>
        <v>104.33580159997378</v>
      </c>
      <c r="BT60" s="237">
        <f t="shared" si="70"/>
        <v>6999.2559145371251</v>
      </c>
      <c r="BU60" s="237">
        <f>+IF($P60&gt;M$8,"FIN",(BT60-SUM(BV$24:BV59))*VLOOKUP($P60,$A:$O,13,0)/VLOOKUP(M$15,$P$1:$R$4,2,0))</f>
        <v>93.615047856933998</v>
      </c>
      <c r="BV60" s="237">
        <f t="shared" si="35"/>
        <v>174.98139786342813</v>
      </c>
      <c r="BW60" s="237">
        <f t="shared" si="60"/>
        <v>268.59644572036211</v>
      </c>
      <c r="BX60" s="236">
        <f t="shared" si="36"/>
        <v>48.309431701180117</v>
      </c>
      <c r="BY60" s="270"/>
      <c r="BZ60" s="309">
        <f t="shared" si="71"/>
        <v>398.59663662879632</v>
      </c>
      <c r="CA60" s="310">
        <f t="shared" si="72"/>
        <v>1077.0844212436186</v>
      </c>
      <c r="CB60" s="311">
        <f t="shared" si="61"/>
        <v>1475.6810578724148</v>
      </c>
    </row>
    <row r="61" spans="1:80" s="13" customFormat="1" x14ac:dyDescent="0.25">
      <c r="A61" s="261">
        <f t="shared" si="73"/>
        <v>50724</v>
      </c>
      <c r="B61" s="300"/>
      <c r="C61" s="300"/>
      <c r="D61" s="300"/>
      <c r="E61" s="300"/>
      <c r="F61" s="300"/>
      <c r="G61" s="300"/>
      <c r="H61" s="295">
        <v>6.9500000000000006E-2</v>
      </c>
      <c r="I61" s="295">
        <v>6.5500000000000003E-2</v>
      </c>
      <c r="J61" s="295">
        <v>5.2499999999999998E-2</v>
      </c>
      <c r="K61" s="295">
        <v>4.7399999999999998E-2</v>
      </c>
      <c r="L61" s="295">
        <v>6.3500000000000001E-2</v>
      </c>
      <c r="M61" s="296">
        <v>5.3499999999999999E-2</v>
      </c>
      <c r="N61" s="317"/>
      <c r="O61" s="238">
        <f t="shared" si="40"/>
        <v>2038</v>
      </c>
      <c r="P61" s="261">
        <f t="shared" si="74"/>
        <v>50724</v>
      </c>
      <c r="Q61" s="246"/>
      <c r="R61" s="237"/>
      <c r="S61" s="237"/>
      <c r="T61" s="237"/>
      <c r="U61" s="241"/>
      <c r="V61" s="246"/>
      <c r="W61" s="237"/>
      <c r="X61" s="237"/>
      <c r="Y61" s="237"/>
      <c r="Z61" s="241"/>
      <c r="AA61" s="246"/>
      <c r="AB61" s="237"/>
      <c r="AC61" s="237"/>
      <c r="AD61" s="237"/>
      <c r="AE61" s="241"/>
      <c r="AF61" s="246"/>
      <c r="AG61" s="237"/>
      <c r="AH61" s="237"/>
      <c r="AI61" s="237"/>
      <c r="AJ61" s="241"/>
      <c r="AK61" s="246"/>
      <c r="AL61" s="237"/>
      <c r="AM61" s="237"/>
      <c r="AN61" s="237"/>
      <c r="AO61" s="241"/>
      <c r="AP61" s="246"/>
      <c r="AQ61" s="237"/>
      <c r="AR61" s="237"/>
      <c r="AS61" s="237"/>
      <c r="AT61" s="241"/>
      <c r="AU61" s="237">
        <f t="shared" si="65"/>
        <v>5311.2164624999987</v>
      </c>
      <c r="AV61" s="237">
        <f>+IF($P61&gt;H$8,"FIN",(AU61-SUM(AW$24:AW60))*VLOOKUP($P61,$A:$O,8,0)/VLOOKUP(H$15,$P$1:$R$4,2,0))</f>
        <v>25.167923464346622</v>
      </c>
      <c r="AW61" s="237">
        <f t="shared" si="22"/>
        <v>241.41893011363629</v>
      </c>
      <c r="AX61" s="237">
        <f t="shared" si="23"/>
        <v>266.58685357798294</v>
      </c>
      <c r="AY61" s="236">
        <f t="shared" si="24"/>
        <v>45.716613636407814</v>
      </c>
      <c r="AZ61" s="237">
        <f t="shared" si="66"/>
        <v>5894.75840625</v>
      </c>
      <c r="BA61" s="237">
        <f>+IF($P61&gt;I$8,"FIN",(AZ61-SUM(BB$24:BB60))*VLOOKUP($P61,$A:$O,9,0)/VLOOKUP(I$15,$P$1:$R$4,2,0))</f>
        <v>26.32545515518466</v>
      </c>
      <c r="BB61" s="237">
        <f t="shared" si="25"/>
        <v>267.94356392045455</v>
      </c>
      <c r="BC61" s="237">
        <f t="shared" si="53"/>
        <v>294.26901907563922</v>
      </c>
      <c r="BD61" s="236">
        <f t="shared" si="26"/>
        <v>50.463790204532366</v>
      </c>
      <c r="BE61" s="237">
        <f t="shared" si="67"/>
        <v>0</v>
      </c>
      <c r="BF61" s="237">
        <f>+IF($P61&gt;J$8,"FIN",(BE61-SUM(BG$24:BG60))*VLOOKUP($P61,$A:$O,10,0)/VLOOKUP(J$15,$P$1:$R$4,2,0))</f>
        <v>0</v>
      </c>
      <c r="BG61" s="237">
        <f t="shared" si="27"/>
        <v>0</v>
      </c>
      <c r="BH61" s="237">
        <f t="shared" si="28"/>
        <v>0</v>
      </c>
      <c r="BI61" s="236">
        <f t="shared" si="29"/>
        <v>0</v>
      </c>
      <c r="BJ61" s="237">
        <f t="shared" si="68"/>
        <v>0</v>
      </c>
      <c r="BK61" s="237">
        <f>+IF($P61&gt;K$8,"FIN",(BJ61-SUM(BL$24:BL60))*VLOOKUP($P61,$A:$O,11,0)/VLOOKUP(K$15,$P$1:$R$4,2,0))</f>
        <v>0</v>
      </c>
      <c r="BL61" s="237">
        <f t="shared" si="30"/>
        <v>0</v>
      </c>
      <c r="BM61" s="237">
        <f t="shared" si="56"/>
        <v>0</v>
      </c>
      <c r="BN61" s="236">
        <f t="shared" si="31"/>
        <v>0</v>
      </c>
      <c r="BO61" s="237">
        <f t="shared" si="69"/>
        <v>14192.010513340316</v>
      </c>
      <c r="BP61" s="237">
        <f>+IF($P61&gt;L$8,"FIN",(BO61-SUM(BQ$24:BQ60))*VLOOKUP($P61,$A:$O,12,0)/VLOOKUP(L$15,$P$1:$R$4,2,0))</f>
        <v>214.03325855431362</v>
      </c>
      <c r="BQ61" s="237">
        <f t="shared" si="32"/>
        <v>354.80026283350787</v>
      </c>
      <c r="BR61" s="237">
        <f t="shared" si="58"/>
        <v>568.83352138782152</v>
      </c>
      <c r="BS61" s="236">
        <f t="shared" si="34"/>
        <v>97.548479873247913</v>
      </c>
      <c r="BT61" s="237">
        <f t="shared" si="70"/>
        <v>6999.2559145371251</v>
      </c>
      <c r="BU61" s="237">
        <f>+IF($P61&gt;M$8,"FIN",(BT61-SUM(BV$24:BV60))*VLOOKUP($P61,$A:$O,13,0)/VLOOKUP(M$15,$P$1:$R$4,2,0))</f>
        <v>88.934295464087285</v>
      </c>
      <c r="BV61" s="237">
        <f t="shared" si="35"/>
        <v>174.98139786342813</v>
      </c>
      <c r="BW61" s="237">
        <f t="shared" si="60"/>
        <v>263.91569332751544</v>
      </c>
      <c r="BX61" s="236">
        <f t="shared" si="36"/>
        <v>45.258540031154695</v>
      </c>
      <c r="BY61" s="12"/>
      <c r="BZ61" s="309">
        <f t="shared" si="71"/>
        <v>364.33390443671681</v>
      </c>
      <c r="CA61" s="310">
        <f t="shared" si="72"/>
        <v>1077.0844212436186</v>
      </c>
      <c r="CB61" s="311">
        <f t="shared" si="61"/>
        <v>1441.4183256803353</v>
      </c>
    </row>
    <row r="62" spans="1:80" s="13" customFormat="1" x14ac:dyDescent="0.25">
      <c r="A62" s="261">
        <f t="shared" si="73"/>
        <v>50905</v>
      </c>
      <c r="B62" s="300"/>
      <c r="C62" s="300"/>
      <c r="D62" s="300"/>
      <c r="E62" s="300"/>
      <c r="F62" s="300"/>
      <c r="G62" s="300"/>
      <c r="H62" s="295">
        <v>6.9500000000000006E-2</v>
      </c>
      <c r="I62" s="295">
        <v>6.5500000000000003E-2</v>
      </c>
      <c r="J62" s="295">
        <v>5.2499999999999998E-2</v>
      </c>
      <c r="K62" s="295">
        <v>4.7399999999999998E-2</v>
      </c>
      <c r="L62" s="295">
        <v>6.3500000000000001E-2</v>
      </c>
      <c r="M62" s="296">
        <v>5.3499999999999999E-2</v>
      </c>
      <c r="N62" s="317"/>
      <c r="O62" s="238">
        <f t="shared" si="40"/>
        <v>2039</v>
      </c>
      <c r="P62" s="261">
        <f t="shared" si="74"/>
        <v>50905</v>
      </c>
      <c r="Q62" s="246"/>
      <c r="R62" s="237"/>
      <c r="S62" s="237"/>
      <c r="T62" s="237"/>
      <c r="U62" s="241"/>
      <c r="V62" s="246"/>
      <c r="W62" s="237"/>
      <c r="X62" s="237"/>
      <c r="Y62" s="237"/>
      <c r="Z62" s="241"/>
      <c r="AA62" s="246"/>
      <c r="AB62" s="237"/>
      <c r="AC62" s="237"/>
      <c r="AD62" s="237"/>
      <c r="AE62" s="241"/>
      <c r="AF62" s="246"/>
      <c r="AG62" s="237"/>
      <c r="AH62" s="237"/>
      <c r="AI62" s="237"/>
      <c r="AJ62" s="241"/>
      <c r="AK62" s="246"/>
      <c r="AL62" s="237"/>
      <c r="AM62" s="237"/>
      <c r="AN62" s="237"/>
      <c r="AO62" s="241"/>
      <c r="AP62" s="246"/>
      <c r="AQ62" s="237"/>
      <c r="AR62" s="237"/>
      <c r="AS62" s="237"/>
      <c r="AT62" s="241"/>
      <c r="AU62" s="237">
        <f t="shared" si="65"/>
        <v>5311.2164624999987</v>
      </c>
      <c r="AV62" s="237">
        <f>+IF($P62&gt;H$8,"FIN",(AU62-SUM(AW$24:AW61))*VLOOKUP($P62,$A:$O,8,0)/VLOOKUP(H$15,$P$1:$R$4,2,0))</f>
        <v>16.778615642897748</v>
      </c>
      <c r="AW62" s="237">
        <f t="shared" si="22"/>
        <v>241.41893011363629</v>
      </c>
      <c r="AX62" s="237">
        <f t="shared" si="23"/>
        <v>258.19754575653405</v>
      </c>
      <c r="AY62" s="236">
        <f t="shared" si="24"/>
        <v>42.217361942999112</v>
      </c>
      <c r="AZ62" s="237">
        <f t="shared" si="66"/>
        <v>5894.75840625</v>
      </c>
      <c r="BA62" s="237">
        <f>+IF($P62&gt;I$8,"FIN",(AZ62-SUM(BB$24:BB61))*VLOOKUP($P62,$A:$O,9,0)/VLOOKUP(I$15,$P$1:$R$4,2,0))</f>
        <v>17.550303436789761</v>
      </c>
      <c r="BB62" s="237">
        <f t="shared" si="25"/>
        <v>267.94356392045455</v>
      </c>
      <c r="BC62" s="237">
        <f t="shared" si="53"/>
        <v>285.49386735724431</v>
      </c>
      <c r="BD62" s="236">
        <f t="shared" si="26"/>
        <v>46.68052864488682</v>
      </c>
      <c r="BE62" s="237">
        <f t="shared" si="67"/>
        <v>0</v>
      </c>
      <c r="BF62" s="237">
        <f>+IF($P62&gt;J$8,"FIN",(BE62-SUM(BG$24:BG61))*VLOOKUP($P62,$A:$O,10,0)/VLOOKUP(J$15,$P$1:$R$4,2,0))</f>
        <v>0</v>
      </c>
      <c r="BG62" s="237">
        <f t="shared" si="27"/>
        <v>0</v>
      </c>
      <c r="BH62" s="237">
        <f t="shared" si="28"/>
        <v>0</v>
      </c>
      <c r="BI62" s="236">
        <f t="shared" si="29"/>
        <v>0</v>
      </c>
      <c r="BJ62" s="237">
        <f t="shared" si="68"/>
        <v>0</v>
      </c>
      <c r="BK62" s="237">
        <f>+IF($P62&gt;K$8,"FIN",(BJ62-SUM(BL$24:BL61))*VLOOKUP($P62,$A:$O,11,0)/VLOOKUP(K$15,$P$1:$R$4,2,0))</f>
        <v>0</v>
      </c>
      <c r="BL62" s="237">
        <f t="shared" si="30"/>
        <v>0</v>
      </c>
      <c r="BM62" s="237">
        <f t="shared" si="56"/>
        <v>0</v>
      </c>
      <c r="BN62" s="236">
        <f t="shared" si="31"/>
        <v>0</v>
      </c>
      <c r="BO62" s="237">
        <f t="shared" si="69"/>
        <v>14192.010513340316</v>
      </c>
      <c r="BP62" s="237">
        <f>+IF($P62&gt;L$8,"FIN",(BO62-SUM(BQ$24:BQ61))*VLOOKUP($P62,$A:$O,12,0)/VLOOKUP(L$15,$P$1:$R$4,2,0))</f>
        <v>202.76835020934973</v>
      </c>
      <c r="BQ62" s="237">
        <f t="shared" si="32"/>
        <v>354.80026283350787</v>
      </c>
      <c r="BR62" s="237">
        <f t="shared" si="58"/>
        <v>557.56861304285758</v>
      </c>
      <c r="BS62" s="236">
        <f t="shared" si="34"/>
        <v>91.166923666588133</v>
      </c>
      <c r="BT62" s="237">
        <f t="shared" si="70"/>
        <v>6999.2559145371251</v>
      </c>
      <c r="BU62" s="237">
        <f>+IF($P62&gt;M$8,"FIN",(BT62-SUM(BV$24:BV61))*VLOOKUP($P62,$A:$O,13,0)/VLOOKUP(M$15,$P$1:$R$4,2,0))</f>
        <v>84.253543071240586</v>
      </c>
      <c r="BV62" s="237">
        <f t="shared" si="35"/>
        <v>174.98139786342813</v>
      </c>
      <c r="BW62" s="237">
        <f t="shared" si="60"/>
        <v>259.23494093466871</v>
      </c>
      <c r="BX62" s="236">
        <f t="shared" si="36"/>
        <v>42.386984344269074</v>
      </c>
      <c r="BY62" s="12"/>
      <c r="BZ62" s="309">
        <f t="shared" si="71"/>
        <v>330.07117224463741</v>
      </c>
      <c r="CA62" s="310">
        <f t="shared" si="72"/>
        <v>1077.0844212436186</v>
      </c>
      <c r="CB62" s="311">
        <f t="shared" si="61"/>
        <v>1407.155593488256</v>
      </c>
    </row>
    <row r="63" spans="1:80" s="13" customFormat="1" x14ac:dyDescent="0.25">
      <c r="A63" s="261">
        <f t="shared" si="73"/>
        <v>51089</v>
      </c>
      <c r="B63" s="300"/>
      <c r="C63" s="300"/>
      <c r="D63" s="300"/>
      <c r="E63" s="300"/>
      <c r="F63" s="300"/>
      <c r="G63" s="300"/>
      <c r="H63" s="295">
        <v>6.9500000000000006E-2</v>
      </c>
      <c r="I63" s="295">
        <v>6.5500000000000003E-2</v>
      </c>
      <c r="J63" s="295">
        <v>5.2499999999999998E-2</v>
      </c>
      <c r="K63" s="295">
        <v>4.7399999999999998E-2</v>
      </c>
      <c r="L63" s="295">
        <v>6.3500000000000001E-2</v>
      </c>
      <c r="M63" s="296">
        <v>5.3499999999999999E-2</v>
      </c>
      <c r="N63" s="317"/>
      <c r="O63" s="238">
        <f t="shared" si="40"/>
        <v>2039</v>
      </c>
      <c r="P63" s="261">
        <f t="shared" si="74"/>
        <v>51089</v>
      </c>
      <c r="Q63" s="246"/>
      <c r="R63" s="237"/>
      <c r="S63" s="237"/>
      <c r="T63" s="237"/>
      <c r="U63" s="241"/>
      <c r="V63" s="246"/>
      <c r="W63" s="237"/>
      <c r="X63" s="237"/>
      <c r="Y63" s="237"/>
      <c r="Z63" s="241"/>
      <c r="AA63" s="246"/>
      <c r="AB63" s="237"/>
      <c r="AC63" s="237"/>
      <c r="AD63" s="237"/>
      <c r="AE63" s="241"/>
      <c r="AF63" s="246"/>
      <c r="AG63" s="237"/>
      <c r="AH63" s="237"/>
      <c r="AI63" s="237"/>
      <c r="AJ63" s="241"/>
      <c r="AK63" s="246"/>
      <c r="AL63" s="237"/>
      <c r="AM63" s="237"/>
      <c r="AN63" s="237"/>
      <c r="AO63" s="241"/>
      <c r="AP63" s="246"/>
      <c r="AQ63" s="237"/>
      <c r="AR63" s="237"/>
      <c r="AS63" s="237"/>
      <c r="AT63" s="241"/>
      <c r="AU63" s="237">
        <f t="shared" si="65"/>
        <v>5311.2164624999987</v>
      </c>
      <c r="AV63" s="237">
        <f>+IF($P63&gt;H$8,"FIN",(AU63-SUM(AW$24:AW62))*VLOOKUP($P63,$A:$O,8,0)/VLOOKUP(H$15,$P$1:$R$4,2,0))</f>
        <v>8.3893078214488739</v>
      </c>
      <c r="AW63" s="237">
        <f t="shared" si="22"/>
        <v>241.41893011363629</v>
      </c>
      <c r="AX63" s="237">
        <f t="shared" si="23"/>
        <v>249.80823793508517</v>
      </c>
      <c r="AY63" s="236">
        <f t="shared" si="24"/>
        <v>38.944792607300698</v>
      </c>
      <c r="AZ63" s="237">
        <f t="shared" si="66"/>
        <v>5894.75840625</v>
      </c>
      <c r="BA63" s="237">
        <f>+IF($P63&gt;I$8,"FIN",(AZ63-SUM(BB$24:BB62))*VLOOKUP($P63,$A:$O,9,0)/VLOOKUP(I$15,$P$1:$R$4,2,0))</f>
        <v>8.7751517183948664</v>
      </c>
      <c r="BB63" s="237">
        <f t="shared" si="25"/>
        <v>267.94356392045455</v>
      </c>
      <c r="BC63" s="237">
        <f t="shared" si="53"/>
        <v>276.7187156388494</v>
      </c>
      <c r="BD63" s="236">
        <f t="shared" si="26"/>
        <v>43.14010250500241</v>
      </c>
      <c r="BE63" s="237">
        <f t="shared" si="67"/>
        <v>0</v>
      </c>
      <c r="BF63" s="237">
        <f>+IF($P63&gt;J$8,"FIN",(BE63-SUM(BG$24:BG62))*VLOOKUP($P63,$A:$O,10,0)/VLOOKUP(J$15,$P$1:$R$4,2,0))</f>
        <v>0</v>
      </c>
      <c r="BG63" s="237">
        <f t="shared" si="27"/>
        <v>0</v>
      </c>
      <c r="BH63" s="237">
        <f t="shared" si="28"/>
        <v>0</v>
      </c>
      <c r="BI63" s="236">
        <f t="shared" si="29"/>
        <v>0</v>
      </c>
      <c r="BJ63" s="237">
        <f t="shared" si="68"/>
        <v>0</v>
      </c>
      <c r="BK63" s="237">
        <f>+IF($P63&gt;K$8,"FIN",(BJ63-SUM(BL$24:BL62))*VLOOKUP($P63,$A:$O,11,0)/VLOOKUP(K$15,$P$1:$R$4,2,0))</f>
        <v>0</v>
      </c>
      <c r="BL63" s="237">
        <f t="shared" si="30"/>
        <v>0</v>
      </c>
      <c r="BM63" s="237">
        <f t="shared" si="56"/>
        <v>0</v>
      </c>
      <c r="BN63" s="236">
        <f t="shared" si="31"/>
        <v>0</v>
      </c>
      <c r="BO63" s="237">
        <f t="shared" si="69"/>
        <v>14192.010513340316</v>
      </c>
      <c r="BP63" s="237">
        <f>+IF($P63&gt;L$8,"FIN",(BO63-SUM(BQ$24:BQ62))*VLOOKUP($P63,$A:$O,12,0)/VLOOKUP(L$15,$P$1:$R$4,2,0))</f>
        <v>191.50344186438585</v>
      </c>
      <c r="BQ63" s="237">
        <f t="shared" si="32"/>
        <v>354.80026283350787</v>
      </c>
      <c r="BR63" s="237">
        <f t="shared" si="58"/>
        <v>546.30370469789375</v>
      </c>
      <c r="BS63" s="236">
        <f t="shared" si="34"/>
        <v>85.168065936993585</v>
      </c>
      <c r="BT63" s="237">
        <f t="shared" si="70"/>
        <v>6999.2559145371251</v>
      </c>
      <c r="BU63" s="237">
        <f>+IF($P63&gt;M$8,"FIN",(BT63-SUM(BV$24:BV62))*VLOOKUP($P63,$A:$O,13,0)/VLOOKUP(M$15,$P$1:$R$4,2,0))</f>
        <v>79.572790678393872</v>
      </c>
      <c r="BV63" s="237">
        <f t="shared" si="35"/>
        <v>174.98139786342813</v>
      </c>
      <c r="BW63" s="237">
        <f t="shared" si="60"/>
        <v>254.55418854182199</v>
      </c>
      <c r="BX63" s="236">
        <f t="shared" si="36"/>
        <v>39.684680385348621</v>
      </c>
      <c r="BY63" s="12"/>
      <c r="BZ63" s="309">
        <f t="shared" si="71"/>
        <v>295.8084400525579</v>
      </c>
      <c r="CA63" s="310">
        <f t="shared" si="72"/>
        <v>1077.0844212436186</v>
      </c>
      <c r="CB63" s="311">
        <f t="shared" si="61"/>
        <v>1372.8928612961765</v>
      </c>
    </row>
    <row r="64" spans="1:80" s="13" customFormat="1" x14ac:dyDescent="0.25">
      <c r="A64" s="261">
        <f t="shared" si="73"/>
        <v>51271</v>
      </c>
      <c r="B64" s="300"/>
      <c r="C64" s="300"/>
      <c r="D64" s="300"/>
      <c r="E64" s="300"/>
      <c r="F64" s="300"/>
      <c r="G64" s="300"/>
      <c r="H64" s="295"/>
      <c r="I64" s="295"/>
      <c r="J64" s="295">
        <v>5.2499999999999998E-2</v>
      </c>
      <c r="K64" s="295">
        <v>4.7399999999999998E-2</v>
      </c>
      <c r="L64" s="295">
        <v>6.3500000000000001E-2</v>
      </c>
      <c r="M64" s="296">
        <v>5.3499999999999999E-2</v>
      </c>
      <c r="N64" s="317"/>
      <c r="O64" s="238">
        <f t="shared" si="40"/>
        <v>2040</v>
      </c>
      <c r="P64" s="261">
        <f t="shared" si="74"/>
        <v>51271</v>
      </c>
      <c r="Q64" s="246"/>
      <c r="R64" s="237"/>
      <c r="S64" s="237"/>
      <c r="T64" s="237"/>
      <c r="U64" s="241"/>
      <c r="V64" s="246"/>
      <c r="W64" s="237"/>
      <c r="X64" s="237"/>
      <c r="Y64" s="237"/>
      <c r="Z64" s="241"/>
      <c r="AA64" s="246"/>
      <c r="AB64" s="237"/>
      <c r="AC64" s="237"/>
      <c r="AD64" s="237"/>
      <c r="AE64" s="241"/>
      <c r="AF64" s="246"/>
      <c r="AG64" s="237"/>
      <c r="AH64" s="237"/>
      <c r="AI64" s="237"/>
      <c r="AJ64" s="241"/>
      <c r="AK64" s="246"/>
      <c r="AL64" s="237"/>
      <c r="AM64" s="237"/>
      <c r="AN64" s="237"/>
      <c r="AO64" s="241"/>
      <c r="AP64" s="246"/>
      <c r="AQ64" s="237"/>
      <c r="AR64" s="237"/>
      <c r="AS64" s="237"/>
      <c r="AT64" s="241"/>
      <c r="AU64" s="246"/>
      <c r="AV64" s="237"/>
      <c r="AW64" s="237"/>
      <c r="AX64" s="237"/>
      <c r="AY64" s="236"/>
      <c r="AZ64" s="237"/>
      <c r="BA64" s="237"/>
      <c r="BB64" s="237"/>
      <c r="BC64" s="237"/>
      <c r="BD64" s="236"/>
      <c r="BE64" s="237">
        <f t="shared" si="67"/>
        <v>0</v>
      </c>
      <c r="BF64" s="237">
        <f>+IF($P64&gt;J$8,"FIN",(BE64-SUM(BG$24:BG63))*VLOOKUP($P64,$A:$O,10,0)/VLOOKUP(J$15,$P$1:$R$4,2,0))</f>
        <v>0</v>
      </c>
      <c r="BG64" s="237">
        <f t="shared" si="27"/>
        <v>0</v>
      </c>
      <c r="BH64" s="237">
        <f t="shared" si="28"/>
        <v>0</v>
      </c>
      <c r="BI64" s="236">
        <f t="shared" si="29"/>
        <v>0</v>
      </c>
      <c r="BJ64" s="237">
        <f t="shared" si="68"/>
        <v>0</v>
      </c>
      <c r="BK64" s="237">
        <f>+IF($P64&gt;K$8,"FIN",(BJ64-SUM(BL$24:BL63))*VLOOKUP($P64,$A:$O,11,0)/VLOOKUP(K$15,$P$1:$R$4,2,0))</f>
        <v>0</v>
      </c>
      <c r="BL64" s="237">
        <f t="shared" si="30"/>
        <v>0</v>
      </c>
      <c r="BM64" s="237">
        <f t="shared" si="56"/>
        <v>0</v>
      </c>
      <c r="BN64" s="236">
        <f t="shared" si="31"/>
        <v>0</v>
      </c>
      <c r="BO64" s="237">
        <f t="shared" si="69"/>
        <v>14192.010513340316</v>
      </c>
      <c r="BP64" s="237">
        <f>+IF($P64&gt;L$8,"FIN",(BO64-SUM(BQ$24:BQ63))*VLOOKUP($P64,$A:$O,12,0)/VLOOKUP(L$15,$P$1:$R$4,2,0))</f>
        <v>180.23853351942199</v>
      </c>
      <c r="BQ64" s="237">
        <f t="shared" si="32"/>
        <v>354.80026283350787</v>
      </c>
      <c r="BR64" s="237">
        <f t="shared" si="58"/>
        <v>535.03879635292992</v>
      </c>
      <c r="BS64" s="236">
        <f t="shared" si="34"/>
        <v>79.530107823570376</v>
      </c>
      <c r="BT64" s="237">
        <f t="shared" si="70"/>
        <v>6999.2559145371251</v>
      </c>
      <c r="BU64" s="237">
        <f>+IF($P64&gt;M$8,"FIN",(BT64-SUM(BV$24:BV63))*VLOOKUP($P64,$A:$O,13,0)/VLOOKUP(M$15,$P$1:$R$4,2,0))</f>
        <v>74.892038285547159</v>
      </c>
      <c r="BV64" s="237">
        <f t="shared" si="35"/>
        <v>174.98139786342813</v>
      </c>
      <c r="BW64" s="237">
        <f t="shared" si="60"/>
        <v>249.87343614897529</v>
      </c>
      <c r="BX64" s="236">
        <f t="shared" si="36"/>
        <v>37.142094096042854</v>
      </c>
      <c r="BY64" s="12"/>
      <c r="BZ64" s="309">
        <f t="shared" si="71"/>
        <v>261.5457078604785</v>
      </c>
      <c r="CA64" s="310">
        <f t="shared" si="72"/>
        <v>544.77029634064945</v>
      </c>
      <c r="CB64" s="311">
        <f t="shared" si="61"/>
        <v>806.31600420112795</v>
      </c>
    </row>
    <row r="65" spans="1:80" s="13" customFormat="1" x14ac:dyDescent="0.25">
      <c r="A65" s="261">
        <f t="shared" si="73"/>
        <v>51455</v>
      </c>
      <c r="B65" s="300"/>
      <c r="C65" s="300"/>
      <c r="D65" s="300"/>
      <c r="E65" s="300"/>
      <c r="F65" s="300"/>
      <c r="G65" s="300"/>
      <c r="H65" s="300"/>
      <c r="I65" s="295"/>
      <c r="J65" s="295">
        <v>5.2499999999999998E-2</v>
      </c>
      <c r="K65" s="295">
        <v>4.7399999999999998E-2</v>
      </c>
      <c r="L65" s="295">
        <v>6.3500000000000001E-2</v>
      </c>
      <c r="M65" s="296">
        <v>5.3499999999999999E-2</v>
      </c>
      <c r="N65" s="317"/>
      <c r="O65" s="238">
        <f t="shared" si="40"/>
        <v>2040</v>
      </c>
      <c r="P65" s="261">
        <f t="shared" si="74"/>
        <v>51455</v>
      </c>
      <c r="Q65" s="246"/>
      <c r="R65" s="237"/>
      <c r="S65" s="237"/>
      <c r="T65" s="237"/>
      <c r="U65" s="241"/>
      <c r="V65" s="246"/>
      <c r="W65" s="237"/>
      <c r="X65" s="237"/>
      <c r="Y65" s="237"/>
      <c r="Z65" s="241"/>
      <c r="AA65" s="246"/>
      <c r="AB65" s="237"/>
      <c r="AC65" s="237"/>
      <c r="AD65" s="237"/>
      <c r="AE65" s="241"/>
      <c r="AF65" s="246"/>
      <c r="AG65" s="237"/>
      <c r="AH65" s="237"/>
      <c r="AI65" s="237"/>
      <c r="AJ65" s="241"/>
      <c r="AK65" s="246"/>
      <c r="AL65" s="237"/>
      <c r="AM65" s="237"/>
      <c r="AN65" s="237"/>
      <c r="AO65" s="241"/>
      <c r="AP65" s="246"/>
      <c r="AQ65" s="237"/>
      <c r="AR65" s="237"/>
      <c r="AS65" s="237"/>
      <c r="AT65" s="241"/>
      <c r="AU65" s="246"/>
      <c r="AV65" s="237"/>
      <c r="AW65" s="237"/>
      <c r="AX65" s="237"/>
      <c r="AY65" s="241"/>
      <c r="AZ65" s="246"/>
      <c r="BA65" s="237"/>
      <c r="BB65" s="237"/>
      <c r="BC65" s="237"/>
      <c r="BD65" s="241"/>
      <c r="BE65" s="237">
        <f t="shared" si="67"/>
        <v>0</v>
      </c>
      <c r="BF65" s="237">
        <f>+IF($P65&gt;J$8,"FIN",(BE65-SUM(BG$24:BG64))*VLOOKUP($P65,$A:$O,10,0)/VLOOKUP(J$15,$P$1:$R$4,2,0))</f>
        <v>0</v>
      </c>
      <c r="BG65" s="237">
        <f t="shared" si="27"/>
        <v>0</v>
      </c>
      <c r="BH65" s="237">
        <f t="shared" si="28"/>
        <v>0</v>
      </c>
      <c r="BI65" s="236">
        <f t="shared" si="29"/>
        <v>0</v>
      </c>
      <c r="BJ65" s="237">
        <f t="shared" si="68"/>
        <v>0</v>
      </c>
      <c r="BK65" s="237">
        <f>+IF($P65&gt;K$8,"FIN",(BJ65-SUM(BL$24:BL64))*VLOOKUP($P65,$A:$O,11,0)/VLOOKUP(K$15,$P$1:$R$4,2,0))</f>
        <v>0</v>
      </c>
      <c r="BL65" s="237">
        <f t="shared" si="30"/>
        <v>0</v>
      </c>
      <c r="BM65" s="237">
        <f t="shared" si="56"/>
        <v>0</v>
      </c>
      <c r="BN65" s="236">
        <f t="shared" si="31"/>
        <v>0</v>
      </c>
      <c r="BO65" s="237">
        <f t="shared" si="69"/>
        <v>14192.010513340316</v>
      </c>
      <c r="BP65" s="237">
        <f>+IF($P65&gt;L$8,"FIN",(BO65-SUM(BQ$24:BQ64))*VLOOKUP($P65,$A:$O,12,0)/VLOOKUP(L$15,$P$1:$R$4,2,0))</f>
        <v>168.97362517445816</v>
      </c>
      <c r="BQ65" s="237">
        <f t="shared" si="32"/>
        <v>354.80026283350787</v>
      </c>
      <c r="BR65" s="237">
        <f t="shared" si="58"/>
        <v>523.77388800796598</v>
      </c>
      <c r="BS65" s="236">
        <f t="shared" si="34"/>
        <v>74.232450568709069</v>
      </c>
      <c r="BT65" s="237">
        <f t="shared" si="70"/>
        <v>6999.2559145371251</v>
      </c>
      <c r="BU65" s="237">
        <f>+IF($P65&gt;M$8,"FIN",(BT65-SUM(BV$24:BV64))*VLOOKUP($P65,$A:$O,13,0)/VLOOKUP(M$15,$P$1:$R$4,2,0))</f>
        <v>70.211285892700459</v>
      </c>
      <c r="BV65" s="237">
        <f t="shared" si="35"/>
        <v>174.98139786342813</v>
      </c>
      <c r="BW65" s="237">
        <f t="shared" si="60"/>
        <v>245.19268375612859</v>
      </c>
      <c r="BX65" s="236">
        <f t="shared" si="36"/>
        <v>34.750212245134129</v>
      </c>
      <c r="BY65" s="12"/>
      <c r="BZ65" s="309">
        <f t="shared" si="71"/>
        <v>245.19910111919864</v>
      </c>
      <c r="CA65" s="310">
        <f t="shared" si="72"/>
        <v>544.77029634064945</v>
      </c>
      <c r="CB65" s="311">
        <f t="shared" si="61"/>
        <v>789.9693974598481</v>
      </c>
    </row>
    <row r="66" spans="1:80" s="13" customFormat="1" x14ac:dyDescent="0.25">
      <c r="A66" s="261">
        <f t="shared" si="73"/>
        <v>51636</v>
      </c>
      <c r="B66" s="300"/>
      <c r="C66" s="300"/>
      <c r="D66" s="300"/>
      <c r="E66" s="300"/>
      <c r="F66" s="300"/>
      <c r="G66" s="300"/>
      <c r="H66" s="300"/>
      <c r="I66" s="295"/>
      <c r="J66" s="295">
        <v>5.2499999999999998E-2</v>
      </c>
      <c r="K66" s="295">
        <v>4.7399999999999998E-2</v>
      </c>
      <c r="L66" s="295">
        <v>6.3500000000000001E-2</v>
      </c>
      <c r="M66" s="296">
        <v>5.3499999999999999E-2</v>
      </c>
      <c r="N66" s="317"/>
      <c r="O66" s="238">
        <f t="shared" si="40"/>
        <v>2041</v>
      </c>
      <c r="P66" s="261">
        <f t="shared" si="74"/>
        <v>51636</v>
      </c>
      <c r="Q66" s="246"/>
      <c r="R66" s="237"/>
      <c r="S66" s="237"/>
      <c r="T66" s="237"/>
      <c r="U66" s="241"/>
      <c r="V66" s="246"/>
      <c r="W66" s="237"/>
      <c r="X66" s="237"/>
      <c r="Y66" s="237"/>
      <c r="Z66" s="241"/>
      <c r="AA66" s="246"/>
      <c r="AB66" s="237"/>
      <c r="AC66" s="237"/>
      <c r="AD66" s="237"/>
      <c r="AE66" s="241"/>
      <c r="AF66" s="246"/>
      <c r="AG66" s="237"/>
      <c r="AH66" s="237"/>
      <c r="AI66" s="237"/>
      <c r="AJ66" s="241"/>
      <c r="AK66" s="246"/>
      <c r="AL66" s="237"/>
      <c r="AM66" s="237"/>
      <c r="AN66" s="237"/>
      <c r="AO66" s="241"/>
      <c r="AP66" s="246"/>
      <c r="AQ66" s="237"/>
      <c r="AR66" s="237"/>
      <c r="AS66" s="237"/>
      <c r="AT66" s="241"/>
      <c r="AU66" s="246"/>
      <c r="AV66" s="237"/>
      <c r="AW66" s="237"/>
      <c r="AX66" s="237"/>
      <c r="AY66" s="241"/>
      <c r="AZ66" s="246"/>
      <c r="BA66" s="237"/>
      <c r="BB66" s="237"/>
      <c r="BC66" s="237"/>
      <c r="BD66" s="241"/>
      <c r="BE66" s="237">
        <f t="shared" si="67"/>
        <v>0</v>
      </c>
      <c r="BF66" s="237">
        <f>+IF($P66&gt;J$8,"FIN",(BE66-SUM(BG$24:BG65))*VLOOKUP($P66,$A:$O,10,0)/VLOOKUP(J$15,$P$1:$R$4,2,0))</f>
        <v>0</v>
      </c>
      <c r="BG66" s="237">
        <f t="shared" si="27"/>
        <v>0</v>
      </c>
      <c r="BH66" s="237">
        <f t="shared" si="28"/>
        <v>0</v>
      </c>
      <c r="BI66" s="236">
        <f t="shared" si="29"/>
        <v>0</v>
      </c>
      <c r="BJ66" s="237">
        <f t="shared" si="68"/>
        <v>0</v>
      </c>
      <c r="BK66" s="237">
        <f>+IF($P66&gt;K$8,"FIN",(BJ66-SUM(BL$24:BL65))*VLOOKUP($P66,$A:$O,11,0)/VLOOKUP(K$15,$P$1:$R$4,2,0))</f>
        <v>0</v>
      </c>
      <c r="BL66" s="237">
        <f t="shared" si="30"/>
        <v>0</v>
      </c>
      <c r="BM66" s="237">
        <f t="shared" si="56"/>
        <v>0</v>
      </c>
      <c r="BN66" s="236">
        <f t="shared" si="31"/>
        <v>0</v>
      </c>
      <c r="BO66" s="237">
        <f t="shared" si="69"/>
        <v>14192.010513340316</v>
      </c>
      <c r="BP66" s="237">
        <f>+IF($P66&gt;L$8,"FIN",(BO66-SUM(BQ$24:BQ65))*VLOOKUP($P66,$A:$O,12,0)/VLOOKUP(L$15,$P$1:$R$4,2,0))</f>
        <v>157.70871682949431</v>
      </c>
      <c r="BQ66" s="237">
        <f t="shared" si="32"/>
        <v>354.80026283350787</v>
      </c>
      <c r="BR66" s="237">
        <f t="shared" si="58"/>
        <v>512.50897966300215</v>
      </c>
      <c r="BS66" s="236">
        <f t="shared" si="34"/>
        <v>69.255631029146002</v>
      </c>
      <c r="BT66" s="237">
        <f t="shared" si="70"/>
        <v>6999.2559145371251</v>
      </c>
      <c r="BU66" s="237">
        <f>+IF($P66&gt;M$8,"FIN",(BT66-SUM(BV$24:BV65))*VLOOKUP($P66,$A:$O,13,0)/VLOOKUP(M$15,$P$1:$R$4,2,0))</f>
        <v>65.530533499853746</v>
      </c>
      <c r="BV66" s="237">
        <f t="shared" si="35"/>
        <v>174.98139786342813</v>
      </c>
      <c r="BW66" s="237">
        <f t="shared" si="60"/>
        <v>240.51193136328186</v>
      </c>
      <c r="BX66" s="236">
        <f t="shared" si="36"/>
        <v>32.500514600847268</v>
      </c>
      <c r="BY66" s="12"/>
      <c r="BZ66" s="309">
        <f t="shared" si="71"/>
        <v>228.85249437791873</v>
      </c>
      <c r="CA66" s="310">
        <f t="shared" si="72"/>
        <v>544.77029634064945</v>
      </c>
      <c r="CB66" s="311">
        <f t="shared" si="61"/>
        <v>773.62279071856824</v>
      </c>
    </row>
    <row r="67" spans="1:80" s="13" customFormat="1" x14ac:dyDescent="0.25">
      <c r="A67" s="261">
        <f t="shared" si="73"/>
        <v>51820</v>
      </c>
      <c r="B67" s="300"/>
      <c r="C67" s="300"/>
      <c r="D67" s="300"/>
      <c r="E67" s="300"/>
      <c r="F67" s="300"/>
      <c r="G67" s="300"/>
      <c r="H67" s="300"/>
      <c r="I67" s="295"/>
      <c r="J67" s="295">
        <v>5.2499999999999998E-2</v>
      </c>
      <c r="K67" s="295">
        <v>4.7399999999999998E-2</v>
      </c>
      <c r="L67" s="295">
        <v>6.3500000000000001E-2</v>
      </c>
      <c r="M67" s="296">
        <v>5.3499999999999999E-2</v>
      </c>
      <c r="N67" s="317"/>
      <c r="O67" s="238">
        <f t="shared" si="40"/>
        <v>2041</v>
      </c>
      <c r="P67" s="261">
        <f t="shared" si="74"/>
        <v>51820</v>
      </c>
      <c r="Q67" s="246"/>
      <c r="R67" s="237"/>
      <c r="S67" s="237"/>
      <c r="T67" s="237"/>
      <c r="U67" s="241"/>
      <c r="V67" s="246"/>
      <c r="W67" s="237"/>
      <c r="X67" s="237"/>
      <c r="Y67" s="237"/>
      <c r="Z67" s="241"/>
      <c r="AA67" s="246"/>
      <c r="AB67" s="237"/>
      <c r="AC67" s="237"/>
      <c r="AD67" s="237"/>
      <c r="AE67" s="241"/>
      <c r="AF67" s="246"/>
      <c r="AG67" s="237"/>
      <c r="AH67" s="237"/>
      <c r="AI67" s="237"/>
      <c r="AJ67" s="241"/>
      <c r="AK67" s="246"/>
      <c r="AL67" s="237"/>
      <c r="AM67" s="237"/>
      <c r="AN67" s="237"/>
      <c r="AO67" s="241"/>
      <c r="AP67" s="246"/>
      <c r="AQ67" s="237"/>
      <c r="AR67" s="237"/>
      <c r="AS67" s="237"/>
      <c r="AT67" s="241"/>
      <c r="AU67" s="246"/>
      <c r="AV67" s="237"/>
      <c r="AW67" s="237"/>
      <c r="AX67" s="237"/>
      <c r="AY67" s="241"/>
      <c r="AZ67" s="246"/>
      <c r="BA67" s="237"/>
      <c r="BB67" s="237"/>
      <c r="BC67" s="237"/>
      <c r="BD67" s="241"/>
      <c r="BE67" s="237">
        <f t="shared" si="67"/>
        <v>0</v>
      </c>
      <c r="BF67" s="237">
        <f>+IF($P67&gt;J$8,"FIN",(BE67-SUM(BG$24:BG66))*VLOOKUP($P67,$A:$O,10,0)/VLOOKUP(J$15,$P$1:$R$4,2,0))</f>
        <v>0</v>
      </c>
      <c r="BG67" s="237">
        <f t="shared" si="27"/>
        <v>0</v>
      </c>
      <c r="BH67" s="237">
        <f t="shared" si="28"/>
        <v>0</v>
      </c>
      <c r="BI67" s="236">
        <f t="shared" si="29"/>
        <v>0</v>
      </c>
      <c r="BJ67" s="237">
        <f t="shared" si="68"/>
        <v>0</v>
      </c>
      <c r="BK67" s="237">
        <f>+IF($P67&gt;K$8,"FIN",(BJ67-SUM(BL$24:BL66))*VLOOKUP($P67,$A:$O,11,0)/VLOOKUP(K$15,$P$1:$R$4,2,0))</f>
        <v>0</v>
      </c>
      <c r="BL67" s="237">
        <f t="shared" si="30"/>
        <v>0</v>
      </c>
      <c r="BM67" s="237">
        <f t="shared" si="56"/>
        <v>0</v>
      </c>
      <c r="BN67" s="236">
        <f t="shared" si="31"/>
        <v>0</v>
      </c>
      <c r="BO67" s="237">
        <f t="shared" si="69"/>
        <v>14192.010513340316</v>
      </c>
      <c r="BP67" s="237">
        <f>+IF($P67&gt;L$8,"FIN",(BO67-SUM(BQ$24:BQ66))*VLOOKUP($P67,$A:$O,12,0)/VLOOKUP(L$15,$P$1:$R$4,2,0))</f>
        <v>146.44380848453045</v>
      </c>
      <c r="BQ67" s="237">
        <f t="shared" si="32"/>
        <v>354.80026283350787</v>
      </c>
      <c r="BR67" s="237">
        <f t="shared" si="58"/>
        <v>501.24407131803832</v>
      </c>
      <c r="BS67" s="236">
        <f t="shared" si="34"/>
        <v>64.581260590220154</v>
      </c>
      <c r="BT67" s="237">
        <f t="shared" si="70"/>
        <v>6999.2559145371251</v>
      </c>
      <c r="BU67" s="237">
        <f>+IF($P67&gt;M$8,"FIN",(BT67-SUM(BV$24:BV66))*VLOOKUP($P67,$A:$O,13,0)/VLOOKUP(M$15,$P$1:$R$4,2,0))</f>
        <v>60.84978110700704</v>
      </c>
      <c r="BV67" s="237">
        <f t="shared" si="35"/>
        <v>174.98139786342813</v>
      </c>
      <c r="BW67" s="237">
        <f t="shared" si="60"/>
        <v>235.83117897043516</v>
      </c>
      <c r="BX67" s="236">
        <f t="shared" si="36"/>
        <v>30.384947565245</v>
      </c>
      <c r="BY67" s="12"/>
      <c r="BZ67" s="309">
        <f t="shared" si="71"/>
        <v>212.50588763663885</v>
      </c>
      <c r="CA67" s="310">
        <f t="shared" si="72"/>
        <v>544.77029634064945</v>
      </c>
      <c r="CB67" s="311">
        <f t="shared" si="61"/>
        <v>757.27618397728827</v>
      </c>
    </row>
    <row r="68" spans="1:80" s="13" customFormat="1" x14ac:dyDescent="0.25">
      <c r="A68" s="261">
        <f t="shared" si="73"/>
        <v>52001</v>
      </c>
      <c r="B68" s="300"/>
      <c r="C68" s="300"/>
      <c r="D68" s="300"/>
      <c r="E68" s="300"/>
      <c r="F68" s="300"/>
      <c r="G68" s="300"/>
      <c r="H68" s="300"/>
      <c r="I68" s="295"/>
      <c r="J68" s="295">
        <v>5.2499999999999998E-2</v>
      </c>
      <c r="K68" s="295">
        <v>4.7399999999999998E-2</v>
      </c>
      <c r="L68" s="295">
        <v>6.3500000000000001E-2</v>
      </c>
      <c r="M68" s="296">
        <v>5.3499999999999999E-2</v>
      </c>
      <c r="N68" s="317"/>
      <c r="O68" s="238">
        <f t="shared" si="40"/>
        <v>2042</v>
      </c>
      <c r="P68" s="261">
        <f t="shared" si="74"/>
        <v>52001</v>
      </c>
      <c r="Q68" s="246"/>
      <c r="R68" s="237"/>
      <c r="S68" s="237"/>
      <c r="T68" s="237"/>
      <c r="U68" s="241"/>
      <c r="V68" s="246"/>
      <c r="W68" s="237"/>
      <c r="X68" s="237"/>
      <c r="Y68" s="237"/>
      <c r="Z68" s="241"/>
      <c r="AA68" s="246"/>
      <c r="AB68" s="237"/>
      <c r="AC68" s="237"/>
      <c r="AD68" s="237"/>
      <c r="AE68" s="241"/>
      <c r="AF68" s="246"/>
      <c r="AG68" s="237"/>
      <c r="AH68" s="237"/>
      <c r="AI68" s="237"/>
      <c r="AJ68" s="241"/>
      <c r="AK68" s="246"/>
      <c r="AL68" s="237"/>
      <c r="AM68" s="237"/>
      <c r="AN68" s="237"/>
      <c r="AO68" s="241"/>
      <c r="AP68" s="246"/>
      <c r="AQ68" s="237"/>
      <c r="AR68" s="237"/>
      <c r="AS68" s="237"/>
      <c r="AT68" s="241"/>
      <c r="AU68" s="246"/>
      <c r="AV68" s="237"/>
      <c r="AW68" s="237"/>
      <c r="AX68" s="237"/>
      <c r="AY68" s="241"/>
      <c r="AZ68" s="246"/>
      <c r="BA68" s="237"/>
      <c r="BB68" s="237"/>
      <c r="BC68" s="237"/>
      <c r="BD68" s="241"/>
      <c r="BE68" s="237">
        <f t="shared" si="67"/>
        <v>0</v>
      </c>
      <c r="BF68" s="237">
        <f>+IF($P68&gt;J$8,"FIN",(BE68-SUM(BG$24:BG67))*VLOOKUP($P68,$A:$O,10,0)/VLOOKUP(J$15,$P$1:$R$4,2,0))</f>
        <v>0</v>
      </c>
      <c r="BG68" s="237">
        <f t="shared" si="27"/>
        <v>0</v>
      </c>
      <c r="BH68" s="237">
        <f t="shared" si="28"/>
        <v>0</v>
      </c>
      <c r="BI68" s="236">
        <f t="shared" si="29"/>
        <v>0</v>
      </c>
      <c r="BJ68" s="237">
        <f t="shared" si="68"/>
        <v>0</v>
      </c>
      <c r="BK68" s="237">
        <f>+IF($P68&gt;K$8,"FIN",(BJ68-SUM(BL$24:BL67))*VLOOKUP($P68,$A:$O,11,0)/VLOOKUP(K$15,$P$1:$R$4,2,0))</f>
        <v>0</v>
      </c>
      <c r="BL68" s="237">
        <f t="shared" si="30"/>
        <v>0</v>
      </c>
      <c r="BM68" s="237">
        <f t="shared" si="56"/>
        <v>0</v>
      </c>
      <c r="BN68" s="236">
        <f t="shared" si="31"/>
        <v>0</v>
      </c>
      <c r="BO68" s="237">
        <f t="shared" si="69"/>
        <v>14192.010513340316</v>
      </c>
      <c r="BP68" s="237">
        <f>+IF($P68&gt;L$8,"FIN",(BO68-SUM(BQ$24:BQ67))*VLOOKUP($P68,$A:$O,12,0)/VLOOKUP(L$15,$P$1:$R$4,2,0))</f>
        <v>135.17890013956659</v>
      </c>
      <c r="BQ68" s="237">
        <f t="shared" si="32"/>
        <v>354.80026283350787</v>
      </c>
      <c r="BR68" s="237">
        <f t="shared" si="58"/>
        <v>489.97916297307449</v>
      </c>
      <c r="BS68" s="236">
        <f t="shared" si="34"/>
        <v>60.191967306240372</v>
      </c>
      <c r="BT68" s="237">
        <f t="shared" si="70"/>
        <v>6999.2559145371251</v>
      </c>
      <c r="BU68" s="237">
        <f>+IF($P68&gt;M$8,"FIN",(BT68-SUM(BV$24:BV67))*VLOOKUP($P68,$A:$O,13,0)/VLOOKUP(M$15,$P$1:$R$4,2,0))</f>
        <v>56.169028714160333</v>
      </c>
      <c r="BV68" s="237">
        <f t="shared" si="35"/>
        <v>174.98139786342813</v>
      </c>
      <c r="BW68" s="237">
        <f t="shared" si="60"/>
        <v>231.15042657758846</v>
      </c>
      <c r="BX68" s="236">
        <f t="shared" si="36"/>
        <v>28.395899194893506</v>
      </c>
      <c r="BY68" s="12"/>
      <c r="BZ68" s="309">
        <f t="shared" si="71"/>
        <v>196.15928089535893</v>
      </c>
      <c r="CA68" s="310">
        <f t="shared" si="72"/>
        <v>544.77029634064945</v>
      </c>
      <c r="CB68" s="311">
        <f t="shared" si="61"/>
        <v>740.92957723600841</v>
      </c>
    </row>
    <row r="69" spans="1:80" s="13" customFormat="1" x14ac:dyDescent="0.25">
      <c r="A69" s="261">
        <f t="shared" si="73"/>
        <v>52185</v>
      </c>
      <c r="B69" s="300"/>
      <c r="C69" s="300"/>
      <c r="D69" s="300"/>
      <c r="E69" s="300"/>
      <c r="F69" s="300"/>
      <c r="G69" s="300"/>
      <c r="H69" s="300"/>
      <c r="I69" s="295"/>
      <c r="J69" s="295">
        <v>5.2499999999999998E-2</v>
      </c>
      <c r="K69" s="295">
        <v>4.7399999999999998E-2</v>
      </c>
      <c r="L69" s="295">
        <v>6.3500000000000001E-2</v>
      </c>
      <c r="M69" s="296">
        <v>5.3499999999999999E-2</v>
      </c>
      <c r="N69" s="317"/>
      <c r="O69" s="238">
        <f t="shared" si="40"/>
        <v>2042</v>
      </c>
      <c r="P69" s="261">
        <f t="shared" si="74"/>
        <v>52185</v>
      </c>
      <c r="Q69" s="246"/>
      <c r="R69" s="237"/>
      <c r="S69" s="237"/>
      <c r="T69" s="237"/>
      <c r="U69" s="241"/>
      <c r="V69" s="246"/>
      <c r="W69" s="237"/>
      <c r="X69" s="237"/>
      <c r="Y69" s="237"/>
      <c r="Z69" s="241"/>
      <c r="AA69" s="246"/>
      <c r="AB69" s="237"/>
      <c r="AC69" s="237"/>
      <c r="AD69" s="237"/>
      <c r="AE69" s="241"/>
      <c r="AF69" s="246"/>
      <c r="AG69" s="237"/>
      <c r="AH69" s="237"/>
      <c r="AI69" s="237"/>
      <c r="AJ69" s="241"/>
      <c r="AK69" s="246"/>
      <c r="AL69" s="237"/>
      <c r="AM69" s="237"/>
      <c r="AN69" s="237"/>
      <c r="AO69" s="241"/>
      <c r="AP69" s="246"/>
      <c r="AQ69" s="237"/>
      <c r="AR69" s="237"/>
      <c r="AS69" s="237"/>
      <c r="AT69" s="241"/>
      <c r="AU69" s="246"/>
      <c r="AV69" s="237"/>
      <c r="AW69" s="237"/>
      <c r="AX69" s="237"/>
      <c r="AY69" s="241"/>
      <c r="AZ69" s="246"/>
      <c r="BA69" s="237"/>
      <c r="BB69" s="237"/>
      <c r="BC69" s="237"/>
      <c r="BD69" s="241"/>
      <c r="BE69" s="237">
        <f t="shared" si="67"/>
        <v>0</v>
      </c>
      <c r="BF69" s="237">
        <f>+IF($P69&gt;J$8,"FIN",(BE69-SUM(BG$24:BG68))*VLOOKUP($P69,$A:$O,10,0)/VLOOKUP(J$15,$P$1:$R$4,2,0))</f>
        <v>0</v>
      </c>
      <c r="BG69" s="237">
        <f t="shared" si="27"/>
        <v>0</v>
      </c>
      <c r="BH69" s="237">
        <f t="shared" si="28"/>
        <v>0</v>
      </c>
      <c r="BI69" s="236">
        <f t="shared" si="29"/>
        <v>0</v>
      </c>
      <c r="BJ69" s="237">
        <f t="shared" si="68"/>
        <v>0</v>
      </c>
      <c r="BK69" s="237">
        <f>+IF($P69&gt;K$8,"FIN",(BJ69-SUM(BL$24:BL68))*VLOOKUP($P69,$A:$O,11,0)/VLOOKUP(K$15,$P$1:$R$4,2,0))</f>
        <v>0</v>
      </c>
      <c r="BL69" s="237">
        <f t="shared" si="30"/>
        <v>0</v>
      </c>
      <c r="BM69" s="237">
        <f t="shared" si="56"/>
        <v>0</v>
      </c>
      <c r="BN69" s="236">
        <f t="shared" si="31"/>
        <v>0</v>
      </c>
      <c r="BO69" s="237">
        <f t="shared" si="69"/>
        <v>14192.010513340316</v>
      </c>
      <c r="BP69" s="237">
        <f>+IF($P69&gt;L$8,"FIN",(BO69-SUM(BQ$24:BQ68))*VLOOKUP($P69,$A:$O,12,0)/VLOOKUP(L$15,$P$1:$R$4,2,0))</f>
        <v>123.91399179460275</v>
      </c>
      <c r="BQ69" s="237">
        <f t="shared" si="32"/>
        <v>354.80026283350787</v>
      </c>
      <c r="BR69" s="237">
        <f t="shared" si="58"/>
        <v>478.71425462811061</v>
      </c>
      <c r="BS69" s="236">
        <f t="shared" si="34"/>
        <v>56.071341098987823</v>
      </c>
      <c r="BT69" s="237">
        <f t="shared" si="70"/>
        <v>6999.2559145371251</v>
      </c>
      <c r="BU69" s="237">
        <f>+IF($P69&gt;M$8,"FIN",(BT69-SUM(BV$24:BV68))*VLOOKUP($P69,$A:$O,13,0)/VLOOKUP(M$15,$P$1:$R$4,2,0))</f>
        <v>51.48827632131362</v>
      </c>
      <c r="BV69" s="237">
        <f t="shared" si="35"/>
        <v>174.98139786342813</v>
      </c>
      <c r="BW69" s="237">
        <f t="shared" si="60"/>
        <v>226.46967418474173</v>
      </c>
      <c r="BX69" s="236">
        <f t="shared" si="36"/>
        <v>26.526175535871801</v>
      </c>
      <c r="BY69" s="12"/>
      <c r="BZ69" s="309">
        <f t="shared" si="71"/>
        <v>179.81267415407905</v>
      </c>
      <c r="CA69" s="310">
        <f t="shared" si="72"/>
        <v>544.77029634064945</v>
      </c>
      <c r="CB69" s="311">
        <f t="shared" si="61"/>
        <v>724.58297049472844</v>
      </c>
    </row>
    <row r="70" spans="1:80" s="13" customFormat="1" x14ac:dyDescent="0.25">
      <c r="A70" s="261">
        <f t="shared" si="73"/>
        <v>52366</v>
      </c>
      <c r="B70" s="300"/>
      <c r="C70" s="300"/>
      <c r="D70" s="300"/>
      <c r="E70" s="300"/>
      <c r="F70" s="300"/>
      <c r="G70" s="300"/>
      <c r="H70" s="300"/>
      <c r="I70" s="295"/>
      <c r="J70" s="295">
        <v>5.2499999999999998E-2</v>
      </c>
      <c r="K70" s="295">
        <v>4.7399999999999998E-2</v>
      </c>
      <c r="L70" s="295">
        <v>6.3500000000000001E-2</v>
      </c>
      <c r="M70" s="296">
        <v>5.3499999999999999E-2</v>
      </c>
      <c r="N70" s="317"/>
      <c r="O70" s="238">
        <f t="shared" si="40"/>
        <v>2043</v>
      </c>
      <c r="P70" s="261">
        <f t="shared" si="74"/>
        <v>52366</v>
      </c>
      <c r="Q70" s="246"/>
      <c r="R70" s="237"/>
      <c r="S70" s="237"/>
      <c r="T70" s="237"/>
      <c r="U70" s="241"/>
      <c r="V70" s="246"/>
      <c r="W70" s="237"/>
      <c r="X70" s="237"/>
      <c r="Y70" s="237"/>
      <c r="Z70" s="241"/>
      <c r="AA70" s="246"/>
      <c r="AB70" s="237"/>
      <c r="AC70" s="237"/>
      <c r="AD70" s="237"/>
      <c r="AE70" s="241"/>
      <c r="AF70" s="246"/>
      <c r="AG70" s="237"/>
      <c r="AH70" s="237"/>
      <c r="AI70" s="237"/>
      <c r="AJ70" s="241"/>
      <c r="AK70" s="246"/>
      <c r="AL70" s="237"/>
      <c r="AM70" s="237"/>
      <c r="AN70" s="237"/>
      <c r="AO70" s="241"/>
      <c r="AP70" s="246"/>
      <c r="AQ70" s="237"/>
      <c r="AR70" s="237"/>
      <c r="AS70" s="237"/>
      <c r="AT70" s="241"/>
      <c r="AU70" s="246"/>
      <c r="AV70" s="237"/>
      <c r="AW70" s="237"/>
      <c r="AX70" s="237"/>
      <c r="AY70" s="241"/>
      <c r="AZ70" s="246"/>
      <c r="BA70" s="237"/>
      <c r="BB70" s="237"/>
      <c r="BC70" s="237"/>
      <c r="BD70" s="241"/>
      <c r="BE70" s="237">
        <f t="shared" si="67"/>
        <v>0</v>
      </c>
      <c r="BF70" s="237">
        <f>+IF($P70&gt;J$8,"FIN",(BE70-SUM(BG$24:BG69))*VLOOKUP($P70,$A:$O,10,0)/VLOOKUP(J$15,$P$1:$R$4,2,0))</f>
        <v>0</v>
      </c>
      <c r="BG70" s="237">
        <f t="shared" si="27"/>
        <v>0</v>
      </c>
      <c r="BH70" s="237">
        <f t="shared" si="28"/>
        <v>0</v>
      </c>
      <c r="BI70" s="236">
        <f t="shared" si="29"/>
        <v>0</v>
      </c>
      <c r="BJ70" s="237">
        <f t="shared" si="68"/>
        <v>0</v>
      </c>
      <c r="BK70" s="237">
        <f>+IF($P70&gt;K$8,"FIN",(BJ70-SUM(BL$24:BL69))*VLOOKUP($P70,$A:$O,11,0)/VLOOKUP(K$15,$P$1:$R$4,2,0))</f>
        <v>0</v>
      </c>
      <c r="BL70" s="237">
        <f t="shared" si="30"/>
        <v>0</v>
      </c>
      <c r="BM70" s="237">
        <f t="shared" si="56"/>
        <v>0</v>
      </c>
      <c r="BN70" s="236">
        <f t="shared" si="31"/>
        <v>0</v>
      </c>
      <c r="BO70" s="237">
        <f t="shared" si="69"/>
        <v>14192.010513340316</v>
      </c>
      <c r="BP70" s="237">
        <f>+IF($P70&gt;L$8,"FIN",(BO70-SUM(BQ$24:BQ69))*VLOOKUP($P70,$A:$O,12,0)/VLOOKUP(L$15,$P$1:$R$4,2,0))</f>
        <v>112.64908344963891</v>
      </c>
      <c r="BQ70" s="237">
        <f t="shared" si="32"/>
        <v>354.80026283350787</v>
      </c>
      <c r="BR70" s="237">
        <f t="shared" si="58"/>
        <v>467.44934628314678</v>
      </c>
      <c r="BS70" s="236">
        <f t="shared" si="34"/>
        <v>52.203881855027113</v>
      </c>
      <c r="BT70" s="237">
        <f t="shared" si="70"/>
        <v>6999.2559145371251</v>
      </c>
      <c r="BU70" s="237">
        <f>+IF($P70&gt;M$8,"FIN",(BT70-SUM(BV$24:BV69))*VLOOKUP($P70,$A:$O,13,0)/VLOOKUP(M$15,$P$1:$R$4,2,0))</f>
        <v>46.807523928466914</v>
      </c>
      <c r="BV70" s="237">
        <f t="shared" si="35"/>
        <v>174.98139786342813</v>
      </c>
      <c r="BW70" s="237">
        <f t="shared" si="60"/>
        <v>221.78892179189504</v>
      </c>
      <c r="BX70" s="236">
        <f t="shared" si="36"/>
        <v>24.768978204891273</v>
      </c>
      <c r="BY70" s="12"/>
      <c r="BZ70" s="309">
        <f t="shared" si="71"/>
        <v>163.46606741279916</v>
      </c>
      <c r="CA70" s="310">
        <f t="shared" si="72"/>
        <v>544.77029634064945</v>
      </c>
      <c r="CB70" s="311">
        <f t="shared" si="61"/>
        <v>708.23636375344859</v>
      </c>
    </row>
    <row r="71" spans="1:80" s="13" customFormat="1" x14ac:dyDescent="0.25">
      <c r="A71" s="261">
        <f t="shared" si="73"/>
        <v>52550</v>
      </c>
      <c r="B71" s="300"/>
      <c r="C71" s="300"/>
      <c r="D71" s="300"/>
      <c r="E71" s="300"/>
      <c r="F71" s="300"/>
      <c r="G71" s="300"/>
      <c r="H71" s="300"/>
      <c r="I71" s="295"/>
      <c r="J71" s="295">
        <v>5.2499999999999998E-2</v>
      </c>
      <c r="K71" s="295">
        <v>4.7399999999999998E-2</v>
      </c>
      <c r="L71" s="295">
        <v>6.3500000000000001E-2</v>
      </c>
      <c r="M71" s="296">
        <v>5.3499999999999999E-2</v>
      </c>
      <c r="N71" s="317"/>
      <c r="O71" s="238">
        <f t="shared" si="40"/>
        <v>2043</v>
      </c>
      <c r="P71" s="261">
        <f t="shared" si="74"/>
        <v>52550</v>
      </c>
      <c r="Q71" s="246"/>
      <c r="R71" s="237"/>
      <c r="S71" s="237"/>
      <c r="T71" s="237"/>
      <c r="U71" s="241"/>
      <c r="V71" s="246"/>
      <c r="W71" s="237"/>
      <c r="X71" s="237"/>
      <c r="Y71" s="237"/>
      <c r="Z71" s="241"/>
      <c r="AA71" s="246"/>
      <c r="AB71" s="237"/>
      <c r="AC71" s="237"/>
      <c r="AD71" s="237"/>
      <c r="AE71" s="241"/>
      <c r="AF71" s="246"/>
      <c r="AG71" s="237"/>
      <c r="AH71" s="237"/>
      <c r="AI71" s="237"/>
      <c r="AJ71" s="241"/>
      <c r="AK71" s="246"/>
      <c r="AL71" s="237"/>
      <c r="AM71" s="237"/>
      <c r="AN71" s="237"/>
      <c r="AO71" s="241"/>
      <c r="AP71" s="246"/>
      <c r="AQ71" s="237"/>
      <c r="AR71" s="237"/>
      <c r="AS71" s="237"/>
      <c r="AT71" s="241"/>
      <c r="AU71" s="246"/>
      <c r="AV71" s="237"/>
      <c r="AW71" s="237"/>
      <c r="AX71" s="237"/>
      <c r="AY71" s="241"/>
      <c r="AZ71" s="246"/>
      <c r="BA71" s="237"/>
      <c r="BB71" s="237"/>
      <c r="BC71" s="237"/>
      <c r="BD71" s="241"/>
      <c r="BE71" s="237">
        <f t="shared" si="67"/>
        <v>0</v>
      </c>
      <c r="BF71" s="237">
        <f>+IF($P71&gt;J$8,"FIN",(BE71-SUM(BG$24:BG70))*VLOOKUP($P71,$A:$O,10,0)/VLOOKUP(J$15,$P$1:$R$4,2,0))</f>
        <v>0</v>
      </c>
      <c r="BG71" s="237">
        <f t="shared" si="27"/>
        <v>0</v>
      </c>
      <c r="BH71" s="237">
        <f t="shared" si="28"/>
        <v>0</v>
      </c>
      <c r="BI71" s="236">
        <f t="shared" si="29"/>
        <v>0</v>
      </c>
      <c r="BJ71" s="237">
        <f t="shared" si="68"/>
        <v>0</v>
      </c>
      <c r="BK71" s="237">
        <f>+IF($P71&gt;K$8,"FIN",(BJ71-SUM(BL$24:BL70))*VLOOKUP($P71,$A:$O,11,0)/VLOOKUP(K$15,$P$1:$R$4,2,0))</f>
        <v>0</v>
      </c>
      <c r="BL71" s="237">
        <f t="shared" si="30"/>
        <v>0</v>
      </c>
      <c r="BM71" s="237">
        <f t="shared" si="56"/>
        <v>0</v>
      </c>
      <c r="BN71" s="236">
        <f t="shared" si="31"/>
        <v>0</v>
      </c>
      <c r="BO71" s="237">
        <f t="shared" si="69"/>
        <v>14192.010513340316</v>
      </c>
      <c r="BP71" s="237">
        <f>+IF($P71&gt;L$8,"FIN",(BO71-SUM(BQ$24:BQ70))*VLOOKUP($P71,$A:$O,12,0)/VLOOKUP(L$15,$P$1:$R$4,2,0))</f>
        <v>101.38417510467505</v>
      </c>
      <c r="BQ71" s="237">
        <f t="shared" si="32"/>
        <v>354.80026283350787</v>
      </c>
      <c r="BR71" s="237">
        <f t="shared" si="58"/>
        <v>456.1844379381829</v>
      </c>
      <c r="BS71" s="236">
        <f t="shared" si="34"/>
        <v>48.574950270704996</v>
      </c>
      <c r="BT71" s="237">
        <f t="shared" si="70"/>
        <v>6999.2559145371251</v>
      </c>
      <c r="BU71" s="237">
        <f>+IF($P71&gt;M$8,"FIN",(BT71-SUM(BV$24:BV70))*VLOOKUP($P71,$A:$O,13,0)/VLOOKUP(M$15,$P$1:$R$4,2,0))</f>
        <v>42.126771535620207</v>
      </c>
      <c r="BV71" s="237">
        <f t="shared" si="35"/>
        <v>174.98139786342813</v>
      </c>
      <c r="BW71" s="237">
        <f t="shared" si="60"/>
        <v>217.10816939904834</v>
      </c>
      <c r="BX71" s="236">
        <f t="shared" si="36"/>
        <v>23.11788315179583</v>
      </c>
      <c r="BY71" s="12"/>
      <c r="BZ71" s="309">
        <f t="shared" si="71"/>
        <v>147.11946067151928</v>
      </c>
      <c r="CA71" s="310">
        <f t="shared" si="72"/>
        <v>544.77029634064945</v>
      </c>
      <c r="CB71" s="311">
        <f t="shared" si="61"/>
        <v>691.88975701216873</v>
      </c>
    </row>
    <row r="72" spans="1:80" s="13" customFormat="1" x14ac:dyDescent="0.25">
      <c r="A72" s="261">
        <f t="shared" si="73"/>
        <v>52732</v>
      </c>
      <c r="B72" s="300"/>
      <c r="C72" s="300"/>
      <c r="D72" s="300"/>
      <c r="E72" s="300"/>
      <c r="F72" s="300"/>
      <c r="G72" s="300"/>
      <c r="H72" s="300"/>
      <c r="I72" s="295"/>
      <c r="J72" s="300"/>
      <c r="K72" s="300"/>
      <c r="L72" s="295">
        <v>6.3500000000000001E-2</v>
      </c>
      <c r="M72" s="296">
        <v>5.3499999999999999E-2</v>
      </c>
      <c r="N72" s="317"/>
      <c r="O72" s="238">
        <f t="shared" si="40"/>
        <v>2044</v>
      </c>
      <c r="P72" s="261">
        <f t="shared" si="74"/>
        <v>52732</v>
      </c>
      <c r="Q72" s="246"/>
      <c r="R72" s="237"/>
      <c r="S72" s="237"/>
      <c r="T72" s="237"/>
      <c r="U72" s="241"/>
      <c r="V72" s="246"/>
      <c r="W72" s="237"/>
      <c r="X72" s="237"/>
      <c r="Y72" s="237"/>
      <c r="Z72" s="241"/>
      <c r="AA72" s="246"/>
      <c r="AB72" s="237"/>
      <c r="AC72" s="237"/>
      <c r="AD72" s="237"/>
      <c r="AE72" s="241"/>
      <c r="AF72" s="246"/>
      <c r="AG72" s="237"/>
      <c r="AH72" s="237"/>
      <c r="AI72" s="237"/>
      <c r="AJ72" s="241"/>
      <c r="AK72" s="246"/>
      <c r="AL72" s="237"/>
      <c r="AM72" s="237"/>
      <c r="AN72" s="237"/>
      <c r="AO72" s="241"/>
      <c r="AP72" s="246"/>
      <c r="AQ72" s="237"/>
      <c r="AR72" s="237"/>
      <c r="AS72" s="237"/>
      <c r="AT72" s="241"/>
      <c r="AU72" s="246"/>
      <c r="AV72" s="237"/>
      <c r="AW72" s="237"/>
      <c r="AX72" s="237"/>
      <c r="AY72" s="241"/>
      <c r="AZ72" s="246"/>
      <c r="BA72" s="237"/>
      <c r="BB72" s="237"/>
      <c r="BC72" s="237"/>
      <c r="BD72" s="241"/>
      <c r="BE72" s="246"/>
      <c r="BF72" s="237"/>
      <c r="BG72" s="237"/>
      <c r="BH72" s="237"/>
      <c r="BI72" s="236"/>
      <c r="BJ72" s="237"/>
      <c r="BK72" s="237"/>
      <c r="BL72" s="237"/>
      <c r="BM72" s="237"/>
      <c r="BN72" s="236"/>
      <c r="BO72" s="237">
        <f t="shared" si="69"/>
        <v>14192.010513340316</v>
      </c>
      <c r="BP72" s="237">
        <f>+IF($P72&gt;L$8,"FIN",(BO72-SUM(BQ$24:BQ71))*VLOOKUP($P72,$A:$O,12,0)/VLOOKUP(L$15,$P$1:$R$4,2,0))</f>
        <v>90.119266759711209</v>
      </c>
      <c r="BQ72" s="237">
        <f t="shared" si="32"/>
        <v>354.80026283350787</v>
      </c>
      <c r="BR72" s="237">
        <f t="shared" si="58"/>
        <v>444.91952959321907</v>
      </c>
      <c r="BS72" s="236">
        <f t="shared" si="34"/>
        <v>45.170721301503548</v>
      </c>
      <c r="BT72" s="237">
        <f t="shared" si="70"/>
        <v>6999.2559145371251</v>
      </c>
      <c r="BU72" s="237">
        <f>+IF($P72&gt;M$8,"FIN",(BT72-SUM(BV$24:BV71))*VLOOKUP($P72,$A:$O,13,0)/VLOOKUP(M$15,$P$1:$R$4,2,0))</f>
        <v>37.446019142773494</v>
      </c>
      <c r="BV72" s="237">
        <f t="shared" si="35"/>
        <v>174.98139786342813</v>
      </c>
      <c r="BW72" s="237">
        <f t="shared" si="60"/>
        <v>212.42741700620161</v>
      </c>
      <c r="BX72" s="236">
        <f t="shared" si="36"/>
        <v>21.566820542039093</v>
      </c>
      <c r="BY72" s="12"/>
      <c r="BZ72" s="309">
        <f t="shared" si="71"/>
        <v>130.77285393023936</v>
      </c>
      <c r="CA72" s="310">
        <f t="shared" si="72"/>
        <v>544.77029634064945</v>
      </c>
      <c r="CB72" s="311">
        <f t="shared" si="61"/>
        <v>675.54315027088887</v>
      </c>
    </row>
    <row r="73" spans="1:80" s="13" customFormat="1" x14ac:dyDescent="0.25">
      <c r="A73" s="261">
        <f t="shared" si="73"/>
        <v>52916</v>
      </c>
      <c r="B73" s="300"/>
      <c r="C73" s="300"/>
      <c r="D73" s="300"/>
      <c r="E73" s="300"/>
      <c r="F73" s="300"/>
      <c r="G73" s="300"/>
      <c r="H73" s="300"/>
      <c r="I73" s="295"/>
      <c r="J73" s="300"/>
      <c r="K73" s="300"/>
      <c r="L73" s="295">
        <v>6.3500000000000001E-2</v>
      </c>
      <c r="M73" s="296">
        <v>5.3499999999999999E-2</v>
      </c>
      <c r="N73" s="317"/>
      <c r="O73" s="238">
        <f t="shared" si="40"/>
        <v>2044</v>
      </c>
      <c r="P73" s="261">
        <f t="shared" si="74"/>
        <v>52916</v>
      </c>
      <c r="Q73" s="246"/>
      <c r="R73" s="237"/>
      <c r="S73" s="237"/>
      <c r="T73" s="237"/>
      <c r="U73" s="241"/>
      <c r="V73" s="246"/>
      <c r="W73" s="237"/>
      <c r="X73" s="237"/>
      <c r="Y73" s="237"/>
      <c r="Z73" s="241"/>
      <c r="AA73" s="246"/>
      <c r="AB73" s="237"/>
      <c r="AC73" s="237"/>
      <c r="AD73" s="237"/>
      <c r="AE73" s="241"/>
      <c r="AF73" s="246"/>
      <c r="AG73" s="237"/>
      <c r="AH73" s="237"/>
      <c r="AI73" s="237"/>
      <c r="AJ73" s="241"/>
      <c r="AK73" s="246"/>
      <c r="AL73" s="237"/>
      <c r="AM73" s="237"/>
      <c r="AN73" s="237"/>
      <c r="AO73" s="241"/>
      <c r="AP73" s="246"/>
      <c r="AQ73" s="237"/>
      <c r="AR73" s="237"/>
      <c r="AS73" s="237"/>
      <c r="AT73" s="241"/>
      <c r="AU73" s="246"/>
      <c r="AV73" s="237"/>
      <c r="AW73" s="237"/>
      <c r="AX73" s="237"/>
      <c r="AY73" s="241"/>
      <c r="AZ73" s="246"/>
      <c r="BA73" s="237"/>
      <c r="BB73" s="237"/>
      <c r="BC73" s="237"/>
      <c r="BD73" s="241"/>
      <c r="BE73" s="246"/>
      <c r="BF73" s="237"/>
      <c r="BG73" s="237"/>
      <c r="BH73" s="237"/>
      <c r="BI73" s="241"/>
      <c r="BJ73" s="246"/>
      <c r="BK73" s="237"/>
      <c r="BL73" s="237"/>
      <c r="BM73" s="237"/>
      <c r="BN73" s="241"/>
      <c r="BO73" s="237">
        <f t="shared" si="69"/>
        <v>14192.010513340316</v>
      </c>
      <c r="BP73" s="237">
        <f>+IF($P73&gt;L$8,"FIN",(BO73-SUM(BQ$24:BQ72))*VLOOKUP($P73,$A:$O,12,0)/VLOOKUP(L$15,$P$1:$R$4,2,0))</f>
        <v>78.854358414747352</v>
      </c>
      <c r="BQ73" s="237">
        <f t="shared" si="32"/>
        <v>354.80026283350787</v>
      </c>
      <c r="BR73" s="237">
        <f t="shared" si="58"/>
        <v>433.65462124825524</v>
      </c>
      <c r="BS73" s="236">
        <f t="shared" si="34"/>
        <v>41.978140079804284</v>
      </c>
      <c r="BT73" s="237">
        <f t="shared" si="70"/>
        <v>6999.2559145371251</v>
      </c>
      <c r="BU73" s="237">
        <f>+IF($P73&gt;M$8,"FIN",(BT73-SUM(BV$24:BV72))*VLOOKUP($P73,$A:$O,13,0)/VLOOKUP(M$15,$P$1:$R$4,2,0))</f>
        <v>32.765266749926788</v>
      </c>
      <c r="BV73" s="237">
        <f t="shared" si="35"/>
        <v>174.98139786342813</v>
      </c>
      <c r="BW73" s="237">
        <f t="shared" si="60"/>
        <v>207.74666461335491</v>
      </c>
      <c r="BX73" s="236">
        <f t="shared" si="36"/>
        <v>20.11005570089176</v>
      </c>
      <c r="BY73" s="12"/>
      <c r="BZ73" s="309">
        <f t="shared" si="71"/>
        <v>114.42624718895948</v>
      </c>
      <c r="CA73" s="310">
        <f t="shared" si="72"/>
        <v>544.77029634064945</v>
      </c>
      <c r="CB73" s="311">
        <f t="shared" si="61"/>
        <v>659.1965435296089</v>
      </c>
    </row>
    <row r="74" spans="1:80" s="13" customFormat="1" x14ac:dyDescent="0.25">
      <c r="A74" s="261">
        <f t="shared" si="73"/>
        <v>53097</v>
      </c>
      <c r="B74" s="300"/>
      <c r="C74" s="300"/>
      <c r="D74" s="300"/>
      <c r="E74" s="300"/>
      <c r="F74" s="300"/>
      <c r="G74" s="300"/>
      <c r="H74" s="300"/>
      <c r="I74" s="295"/>
      <c r="J74" s="300"/>
      <c r="K74" s="300"/>
      <c r="L74" s="295">
        <v>6.3500000000000001E-2</v>
      </c>
      <c r="M74" s="296">
        <v>5.3499999999999999E-2</v>
      </c>
      <c r="N74" s="317"/>
      <c r="O74" s="238">
        <f t="shared" si="40"/>
        <v>2045</v>
      </c>
      <c r="P74" s="261">
        <f t="shared" si="74"/>
        <v>53097</v>
      </c>
      <c r="Q74" s="246"/>
      <c r="R74" s="237"/>
      <c r="S74" s="237"/>
      <c r="T74" s="237"/>
      <c r="U74" s="241"/>
      <c r="V74" s="246"/>
      <c r="W74" s="237"/>
      <c r="X74" s="237"/>
      <c r="Y74" s="237"/>
      <c r="Z74" s="241"/>
      <c r="AA74" s="246"/>
      <c r="AB74" s="237"/>
      <c r="AC74" s="237"/>
      <c r="AD74" s="237"/>
      <c r="AE74" s="241"/>
      <c r="AF74" s="246"/>
      <c r="AG74" s="237"/>
      <c r="AH74" s="237"/>
      <c r="AI74" s="237"/>
      <c r="AJ74" s="241"/>
      <c r="AK74" s="246"/>
      <c r="AL74" s="237"/>
      <c r="AM74" s="237"/>
      <c r="AN74" s="237"/>
      <c r="AO74" s="241"/>
      <c r="AP74" s="246"/>
      <c r="AQ74" s="237"/>
      <c r="AR74" s="237"/>
      <c r="AS74" s="237"/>
      <c r="AT74" s="241"/>
      <c r="AU74" s="246"/>
      <c r="AV74" s="237"/>
      <c r="AW74" s="237"/>
      <c r="AX74" s="237"/>
      <c r="AY74" s="241"/>
      <c r="AZ74" s="246"/>
      <c r="BA74" s="237"/>
      <c r="BB74" s="237"/>
      <c r="BC74" s="237"/>
      <c r="BD74" s="241"/>
      <c r="BE74" s="246"/>
      <c r="BF74" s="237"/>
      <c r="BG74" s="237"/>
      <c r="BH74" s="237"/>
      <c r="BI74" s="241"/>
      <c r="BJ74" s="246"/>
      <c r="BK74" s="237"/>
      <c r="BL74" s="237"/>
      <c r="BM74" s="237"/>
      <c r="BN74" s="241"/>
      <c r="BO74" s="237">
        <f t="shared" si="69"/>
        <v>14192.010513340316</v>
      </c>
      <c r="BP74" s="237">
        <f>+IF($P74&gt;L$8,"FIN",(BO74-SUM(BQ$24:BQ73))*VLOOKUP($P74,$A:$O,12,0)/VLOOKUP(L$15,$P$1:$R$4,2,0))</f>
        <v>67.58945006978351</v>
      </c>
      <c r="BQ74" s="237">
        <f t="shared" si="32"/>
        <v>354.80026283350787</v>
      </c>
      <c r="BR74" s="237">
        <f t="shared" si="58"/>
        <v>422.38971290329141</v>
      </c>
      <c r="BS74" s="236">
        <f t="shared" si="34"/>
        <v>38.98488017213279</v>
      </c>
      <c r="BT74" s="237">
        <f t="shared" si="70"/>
        <v>6999.2559145371251</v>
      </c>
      <c r="BU74" s="237">
        <f>+IF($P74&gt;M$8,"FIN",(BT74-SUM(BV$24:BV73))*VLOOKUP($P74,$A:$O,13,0)/VLOOKUP(M$15,$P$1:$R$4,2,0))</f>
        <v>28.084514357080081</v>
      </c>
      <c r="BV74" s="237">
        <f t="shared" si="35"/>
        <v>174.98139786342813</v>
      </c>
      <c r="BW74" s="237">
        <f t="shared" si="60"/>
        <v>203.06591222050821</v>
      </c>
      <c r="BX74" s="236">
        <f t="shared" si="36"/>
        <v>18.742171064127874</v>
      </c>
      <c r="BY74" s="12"/>
      <c r="BZ74" s="309">
        <f t="shared" si="71"/>
        <v>98.079640447679594</v>
      </c>
      <c r="CA74" s="310">
        <f t="shared" si="72"/>
        <v>544.77029634064945</v>
      </c>
      <c r="CB74" s="311">
        <f t="shared" si="61"/>
        <v>642.84993678832905</v>
      </c>
    </row>
    <row r="75" spans="1:80" s="13" customFormat="1" x14ac:dyDescent="0.25">
      <c r="A75" s="261">
        <f t="shared" si="73"/>
        <v>53281</v>
      </c>
      <c r="B75" s="300"/>
      <c r="C75" s="300"/>
      <c r="D75" s="300"/>
      <c r="E75" s="300"/>
      <c r="F75" s="300"/>
      <c r="G75" s="300"/>
      <c r="H75" s="300"/>
      <c r="I75" s="295"/>
      <c r="J75" s="300"/>
      <c r="K75" s="300"/>
      <c r="L75" s="295">
        <v>6.3500000000000001E-2</v>
      </c>
      <c r="M75" s="296">
        <v>5.3499999999999999E-2</v>
      </c>
      <c r="N75" s="317"/>
      <c r="O75" s="238">
        <f t="shared" si="40"/>
        <v>2045</v>
      </c>
      <c r="P75" s="261">
        <f t="shared" si="74"/>
        <v>53281</v>
      </c>
      <c r="Q75" s="246"/>
      <c r="R75" s="237"/>
      <c r="S75" s="237"/>
      <c r="T75" s="237"/>
      <c r="U75" s="241"/>
      <c r="V75" s="246"/>
      <c r="W75" s="237"/>
      <c r="X75" s="237"/>
      <c r="Y75" s="237"/>
      <c r="Z75" s="241"/>
      <c r="AA75" s="246"/>
      <c r="AB75" s="237"/>
      <c r="AC75" s="237"/>
      <c r="AD75" s="237"/>
      <c r="AE75" s="241"/>
      <c r="AF75" s="246"/>
      <c r="AG75" s="237"/>
      <c r="AH75" s="237"/>
      <c r="AI75" s="237"/>
      <c r="AJ75" s="241"/>
      <c r="AK75" s="246"/>
      <c r="AL75" s="237"/>
      <c r="AM75" s="237"/>
      <c r="AN75" s="237"/>
      <c r="AO75" s="241"/>
      <c r="AP75" s="246"/>
      <c r="AQ75" s="237"/>
      <c r="AR75" s="237"/>
      <c r="AS75" s="237"/>
      <c r="AT75" s="241"/>
      <c r="AU75" s="246"/>
      <c r="AV75" s="237"/>
      <c r="AW75" s="237"/>
      <c r="AX75" s="237"/>
      <c r="AY75" s="241"/>
      <c r="AZ75" s="246"/>
      <c r="BA75" s="237"/>
      <c r="BB75" s="237"/>
      <c r="BC75" s="237"/>
      <c r="BD75" s="241"/>
      <c r="BE75" s="246"/>
      <c r="BF75" s="237"/>
      <c r="BG75" s="237"/>
      <c r="BH75" s="237"/>
      <c r="BI75" s="241"/>
      <c r="BJ75" s="246"/>
      <c r="BK75" s="237"/>
      <c r="BL75" s="237"/>
      <c r="BM75" s="237"/>
      <c r="BN75" s="241"/>
      <c r="BO75" s="237">
        <f t="shared" si="69"/>
        <v>14192.010513340316</v>
      </c>
      <c r="BP75" s="237">
        <f>+IF($P75&gt;L$8,"FIN",(BO75-SUM(BQ$24:BQ74))*VLOOKUP($P75,$A:$O,12,0)/VLOOKUP(L$15,$P$1:$R$4,2,0))</f>
        <v>56.324541724819653</v>
      </c>
      <c r="BQ75" s="237">
        <f t="shared" si="32"/>
        <v>354.80026283350787</v>
      </c>
      <c r="BR75" s="237">
        <f t="shared" si="58"/>
        <v>411.12480455832753</v>
      </c>
      <c r="BS75" s="236">
        <f t="shared" si="34"/>
        <v>36.179304053606948</v>
      </c>
      <c r="BT75" s="237">
        <f t="shared" si="70"/>
        <v>6999.2559145371251</v>
      </c>
      <c r="BU75" s="237">
        <f>+IF($P75&gt;M$8,"FIN",(BT75-SUM(BV$24:BV74))*VLOOKUP($P75,$A:$O,13,0)/VLOOKUP(M$15,$P$1:$R$4,2,0))</f>
        <v>23.403761964233372</v>
      </c>
      <c r="BV75" s="237">
        <f t="shared" si="35"/>
        <v>174.98139786342813</v>
      </c>
      <c r="BW75" s="237">
        <f t="shared" si="60"/>
        <v>198.38515982766151</v>
      </c>
      <c r="BX75" s="236">
        <f t="shared" si="36"/>
        <v>17.458049082781848</v>
      </c>
      <c r="BY75" s="12"/>
      <c r="BZ75" s="309">
        <f t="shared" si="71"/>
        <v>81.733033706399681</v>
      </c>
      <c r="CA75" s="310">
        <f t="shared" si="72"/>
        <v>544.77029634064945</v>
      </c>
      <c r="CB75" s="311">
        <f t="shared" si="61"/>
        <v>626.50333004704908</v>
      </c>
    </row>
    <row r="76" spans="1:80" s="13" customFormat="1" x14ac:dyDescent="0.25">
      <c r="A76" s="261">
        <f t="shared" si="73"/>
        <v>53462</v>
      </c>
      <c r="B76" s="300"/>
      <c r="C76" s="300"/>
      <c r="D76" s="300"/>
      <c r="E76" s="300"/>
      <c r="F76" s="300"/>
      <c r="G76" s="300"/>
      <c r="H76" s="300"/>
      <c r="I76" s="295"/>
      <c r="J76" s="300"/>
      <c r="K76" s="300"/>
      <c r="L76" s="295">
        <v>6.3500000000000001E-2</v>
      </c>
      <c r="M76" s="296">
        <v>5.3499999999999999E-2</v>
      </c>
      <c r="N76" s="317"/>
      <c r="O76" s="238">
        <f t="shared" si="40"/>
        <v>2046</v>
      </c>
      <c r="P76" s="261">
        <f t="shared" si="74"/>
        <v>53462</v>
      </c>
      <c r="Q76" s="246"/>
      <c r="R76" s="237"/>
      <c r="S76" s="237"/>
      <c r="T76" s="237"/>
      <c r="U76" s="241"/>
      <c r="V76" s="246"/>
      <c r="W76" s="237"/>
      <c r="X76" s="237"/>
      <c r="Y76" s="237"/>
      <c r="Z76" s="241"/>
      <c r="AA76" s="246"/>
      <c r="AB76" s="237"/>
      <c r="AC76" s="237"/>
      <c r="AD76" s="237"/>
      <c r="AE76" s="241"/>
      <c r="AF76" s="246"/>
      <c r="AG76" s="237"/>
      <c r="AH76" s="237"/>
      <c r="AI76" s="237"/>
      <c r="AJ76" s="241"/>
      <c r="AK76" s="246"/>
      <c r="AL76" s="237"/>
      <c r="AM76" s="237"/>
      <c r="AN76" s="237"/>
      <c r="AO76" s="241"/>
      <c r="AP76" s="246"/>
      <c r="AQ76" s="237"/>
      <c r="AR76" s="237"/>
      <c r="AS76" s="237"/>
      <c r="AT76" s="241"/>
      <c r="AU76" s="246"/>
      <c r="AV76" s="237"/>
      <c r="AW76" s="237"/>
      <c r="AX76" s="237"/>
      <c r="AY76" s="241"/>
      <c r="AZ76" s="246"/>
      <c r="BA76" s="237"/>
      <c r="BB76" s="237"/>
      <c r="BC76" s="237"/>
      <c r="BD76" s="241"/>
      <c r="BE76" s="246"/>
      <c r="BF76" s="237"/>
      <c r="BG76" s="237"/>
      <c r="BH76" s="237"/>
      <c r="BI76" s="241"/>
      <c r="BJ76" s="246"/>
      <c r="BK76" s="237"/>
      <c r="BL76" s="237"/>
      <c r="BM76" s="237"/>
      <c r="BN76" s="241"/>
      <c r="BO76" s="237">
        <f t="shared" si="69"/>
        <v>14192.010513340316</v>
      </c>
      <c r="BP76" s="237">
        <f>+IF($P76&gt;L$8,"FIN",(BO76-SUM(BQ$24:BQ75))*VLOOKUP($P76,$A:$O,12,0)/VLOOKUP(L$15,$P$1:$R$4,2,0))</f>
        <v>45.059633379855804</v>
      </c>
      <c r="BQ76" s="237">
        <f t="shared" si="32"/>
        <v>354.80026283350787</v>
      </c>
      <c r="BR76" s="237">
        <f t="shared" si="58"/>
        <v>399.8598962133637</v>
      </c>
      <c r="BS76" s="236">
        <f t="shared" si="34"/>
        <v>33.550425683626941</v>
      </c>
      <c r="BT76" s="237">
        <f t="shared" si="70"/>
        <v>6999.2559145371251</v>
      </c>
      <c r="BU76" s="237">
        <f>+IF($P76&gt;M$8,"FIN",(BT76-SUM(BV$24:BV75))*VLOOKUP($P76,$A:$O,13,0)/VLOOKUP(M$15,$P$1:$R$4,2,0))</f>
        <v>18.723009571386662</v>
      </c>
      <c r="BV76" s="237">
        <f t="shared" si="35"/>
        <v>174.98139786342813</v>
      </c>
      <c r="BW76" s="237">
        <f t="shared" si="60"/>
        <v>193.70440743481478</v>
      </c>
      <c r="BX76" s="236">
        <f t="shared" si="36"/>
        <v>16.252856032266305</v>
      </c>
      <c r="BY76" s="12"/>
      <c r="BZ76" s="309">
        <f t="shared" si="71"/>
        <v>65.386426965119796</v>
      </c>
      <c r="CA76" s="310">
        <f t="shared" si="72"/>
        <v>544.77029634064945</v>
      </c>
      <c r="CB76" s="311">
        <f t="shared" si="61"/>
        <v>610.15672330576922</v>
      </c>
    </row>
    <row r="77" spans="1:80" s="13" customFormat="1" x14ac:dyDescent="0.25">
      <c r="A77" s="261">
        <f t="shared" si="73"/>
        <v>53646</v>
      </c>
      <c r="B77" s="300"/>
      <c r="C77" s="300"/>
      <c r="D77" s="300"/>
      <c r="E77" s="300"/>
      <c r="F77" s="300"/>
      <c r="G77" s="300"/>
      <c r="H77" s="300"/>
      <c r="I77" s="295"/>
      <c r="J77" s="300"/>
      <c r="K77" s="300"/>
      <c r="L77" s="295">
        <v>6.3500000000000001E-2</v>
      </c>
      <c r="M77" s="296">
        <v>5.3499999999999999E-2</v>
      </c>
      <c r="N77" s="317"/>
      <c r="O77" s="238">
        <f t="shared" si="40"/>
        <v>2046</v>
      </c>
      <c r="P77" s="261">
        <f t="shared" si="74"/>
        <v>53646</v>
      </c>
      <c r="Q77" s="246"/>
      <c r="R77" s="237"/>
      <c r="S77" s="237"/>
      <c r="T77" s="237"/>
      <c r="U77" s="241"/>
      <c r="V77" s="246"/>
      <c r="W77" s="237"/>
      <c r="X77" s="237"/>
      <c r="Y77" s="237"/>
      <c r="Z77" s="241"/>
      <c r="AA77" s="246"/>
      <c r="AB77" s="237"/>
      <c r="AC77" s="237"/>
      <c r="AD77" s="237"/>
      <c r="AE77" s="241"/>
      <c r="AF77" s="246"/>
      <c r="AG77" s="237"/>
      <c r="AH77" s="237"/>
      <c r="AI77" s="237"/>
      <c r="AJ77" s="241"/>
      <c r="AK77" s="246"/>
      <c r="AL77" s="237"/>
      <c r="AM77" s="237"/>
      <c r="AN77" s="237"/>
      <c r="AO77" s="241"/>
      <c r="AP77" s="246"/>
      <c r="AQ77" s="237"/>
      <c r="AR77" s="237"/>
      <c r="AS77" s="237"/>
      <c r="AT77" s="241"/>
      <c r="AU77" s="246"/>
      <c r="AV77" s="237"/>
      <c r="AW77" s="237"/>
      <c r="AX77" s="237"/>
      <c r="AY77" s="241"/>
      <c r="AZ77" s="246"/>
      <c r="BA77" s="237"/>
      <c r="BB77" s="237"/>
      <c r="BC77" s="237"/>
      <c r="BD77" s="241"/>
      <c r="BE77" s="246"/>
      <c r="BF77" s="237"/>
      <c r="BG77" s="237"/>
      <c r="BH77" s="237"/>
      <c r="BI77" s="241"/>
      <c r="BJ77" s="246"/>
      <c r="BK77" s="237"/>
      <c r="BL77" s="237"/>
      <c r="BM77" s="237"/>
      <c r="BN77" s="241"/>
      <c r="BO77" s="237">
        <f t="shared" si="69"/>
        <v>14192.010513340316</v>
      </c>
      <c r="BP77" s="237">
        <f>+IF($P77&gt;L$8,"FIN",(BO77-SUM(BQ$24:BQ76))*VLOOKUP($P77,$A:$O,12,0)/VLOOKUP(L$15,$P$1:$R$4,2,0))</f>
        <v>33.794725034891954</v>
      </c>
      <c r="BQ77" s="237">
        <f t="shared" si="32"/>
        <v>354.80026283350787</v>
      </c>
      <c r="BR77" s="237">
        <f t="shared" si="58"/>
        <v>388.59498786839981</v>
      </c>
      <c r="BS77" s="236">
        <f t="shared" si="34"/>
        <v>31.087875072835555</v>
      </c>
      <c r="BT77" s="237">
        <f t="shared" si="70"/>
        <v>6999.2559145371251</v>
      </c>
      <c r="BU77" s="237">
        <f>+IF($P77&gt;M$8,"FIN",(BT77-SUM(BV$24:BV76))*VLOOKUP($P77,$A:$O,13,0)/VLOOKUP(M$15,$P$1:$R$4,2,0))</f>
        <v>14.042257178539955</v>
      </c>
      <c r="BV77" s="237">
        <f t="shared" si="35"/>
        <v>174.98139786342813</v>
      </c>
      <c r="BW77" s="237">
        <f t="shared" si="60"/>
        <v>189.02365504196808</v>
      </c>
      <c r="BX77" s="236">
        <f t="shared" si="36"/>
        <v>15.122026678701085</v>
      </c>
      <c r="BY77" s="12"/>
      <c r="BZ77" s="309">
        <f t="shared" si="71"/>
        <v>49.039820223839904</v>
      </c>
      <c r="CA77" s="310">
        <f t="shared" si="72"/>
        <v>544.77029634064945</v>
      </c>
      <c r="CB77" s="311">
        <f t="shared" si="61"/>
        <v>593.81011656448936</v>
      </c>
    </row>
    <row r="78" spans="1:80" s="13" customFormat="1" x14ac:dyDescent="0.25">
      <c r="A78" s="261">
        <f t="shared" si="73"/>
        <v>53827</v>
      </c>
      <c r="B78" s="300"/>
      <c r="C78" s="300"/>
      <c r="D78" s="300"/>
      <c r="E78" s="300"/>
      <c r="F78" s="300"/>
      <c r="G78" s="300"/>
      <c r="H78" s="300"/>
      <c r="I78" s="295"/>
      <c r="J78" s="300"/>
      <c r="K78" s="300"/>
      <c r="L78" s="295">
        <v>6.3500000000000001E-2</v>
      </c>
      <c r="M78" s="296">
        <v>5.3499999999999999E-2</v>
      </c>
      <c r="N78" s="317"/>
      <c r="O78" s="238">
        <f t="shared" si="40"/>
        <v>2047</v>
      </c>
      <c r="P78" s="261">
        <f t="shared" si="74"/>
        <v>53827</v>
      </c>
      <c r="Q78" s="246"/>
      <c r="R78" s="237"/>
      <c r="S78" s="237"/>
      <c r="T78" s="237"/>
      <c r="U78" s="241"/>
      <c r="V78" s="246"/>
      <c r="W78" s="237"/>
      <c r="X78" s="237"/>
      <c r="Y78" s="237"/>
      <c r="Z78" s="241"/>
      <c r="AA78" s="246"/>
      <c r="AB78" s="237"/>
      <c r="AC78" s="237"/>
      <c r="AD78" s="237"/>
      <c r="AE78" s="241"/>
      <c r="AF78" s="246"/>
      <c r="AG78" s="237"/>
      <c r="AH78" s="237"/>
      <c r="AI78" s="237"/>
      <c r="AJ78" s="241"/>
      <c r="AK78" s="246"/>
      <c r="AL78" s="237"/>
      <c r="AM78" s="237"/>
      <c r="AN78" s="237"/>
      <c r="AO78" s="241"/>
      <c r="AP78" s="246"/>
      <c r="AQ78" s="237"/>
      <c r="AR78" s="237"/>
      <c r="AS78" s="237"/>
      <c r="AT78" s="241"/>
      <c r="AU78" s="246"/>
      <c r="AV78" s="237"/>
      <c r="AW78" s="237"/>
      <c r="AX78" s="237"/>
      <c r="AY78" s="241"/>
      <c r="AZ78" s="246"/>
      <c r="BA78" s="237"/>
      <c r="BB78" s="237"/>
      <c r="BC78" s="237"/>
      <c r="BD78" s="241"/>
      <c r="BE78" s="246"/>
      <c r="BF78" s="237"/>
      <c r="BG78" s="237"/>
      <c r="BH78" s="237"/>
      <c r="BI78" s="241"/>
      <c r="BJ78" s="246"/>
      <c r="BK78" s="237"/>
      <c r="BL78" s="237"/>
      <c r="BM78" s="237"/>
      <c r="BN78" s="241"/>
      <c r="BO78" s="237">
        <f t="shared" si="69"/>
        <v>14192.010513340316</v>
      </c>
      <c r="BP78" s="237">
        <f>+IF($P78&gt;L$8,"FIN",(BO78-SUM(BQ$24:BQ77))*VLOOKUP($P78,$A:$O,12,0)/VLOOKUP(L$15,$P$1:$R$4,2,0))</f>
        <v>22.529816689928104</v>
      </c>
      <c r="BQ78" s="237">
        <f t="shared" si="32"/>
        <v>354.80026283350787</v>
      </c>
      <c r="BR78" s="237">
        <f t="shared" si="58"/>
        <v>377.33007952343598</v>
      </c>
      <c r="BS78" s="236">
        <f t="shared" si="34"/>
        <v>28.781864737063202</v>
      </c>
      <c r="BT78" s="237">
        <f t="shared" si="70"/>
        <v>6999.2559145371251</v>
      </c>
      <c r="BU78" s="237">
        <f>+IF($P78&gt;M$8,"FIN",(BT78-SUM(BV$24:BV77))*VLOOKUP($P78,$A:$O,13,0)/VLOOKUP(M$15,$P$1:$R$4,2,0))</f>
        <v>9.3615047856932474</v>
      </c>
      <c r="BV78" s="237">
        <f t="shared" si="35"/>
        <v>174.98139786342813</v>
      </c>
      <c r="BW78" s="237">
        <f t="shared" si="60"/>
        <v>184.34290264912138</v>
      </c>
      <c r="BX78" s="236">
        <f t="shared" si="36"/>
        <v>14.061249757733885</v>
      </c>
      <c r="BY78" s="12"/>
      <c r="BZ78" s="309">
        <f t="shared" si="71"/>
        <v>32.693213482560012</v>
      </c>
      <c r="CA78" s="310">
        <f t="shared" si="72"/>
        <v>544.77029634064945</v>
      </c>
      <c r="CB78" s="311">
        <f t="shared" si="61"/>
        <v>577.46350982320951</v>
      </c>
    </row>
    <row r="79" spans="1:80" s="13" customFormat="1" x14ac:dyDescent="0.25">
      <c r="A79" s="265">
        <f t="shared" si="73"/>
        <v>54011</v>
      </c>
      <c r="B79" s="301"/>
      <c r="C79" s="301"/>
      <c r="D79" s="301"/>
      <c r="E79" s="301"/>
      <c r="F79" s="301"/>
      <c r="G79" s="301"/>
      <c r="H79" s="301"/>
      <c r="I79" s="302"/>
      <c r="J79" s="301"/>
      <c r="K79" s="301"/>
      <c r="L79" s="302">
        <v>6.3500000000000001E-2</v>
      </c>
      <c r="M79" s="303">
        <v>5.3499999999999999E-2</v>
      </c>
      <c r="N79" s="317"/>
      <c r="O79" s="238">
        <f t="shared" si="40"/>
        <v>2047</v>
      </c>
      <c r="P79" s="261">
        <f t="shared" si="74"/>
        <v>54011</v>
      </c>
      <c r="Q79" s="246"/>
      <c r="R79" s="237"/>
      <c r="S79" s="237"/>
      <c r="T79" s="237"/>
      <c r="U79" s="241"/>
      <c r="V79" s="246"/>
      <c r="W79" s="237"/>
      <c r="X79" s="237"/>
      <c r="Y79" s="237"/>
      <c r="Z79" s="241"/>
      <c r="AA79" s="246"/>
      <c r="AB79" s="237"/>
      <c r="AC79" s="237"/>
      <c r="AD79" s="237"/>
      <c r="AE79" s="241"/>
      <c r="AF79" s="246"/>
      <c r="AG79" s="237"/>
      <c r="AH79" s="237"/>
      <c r="AI79" s="237"/>
      <c r="AJ79" s="241"/>
      <c r="AK79" s="246"/>
      <c r="AL79" s="237"/>
      <c r="AM79" s="237"/>
      <c r="AN79" s="237"/>
      <c r="AO79" s="241"/>
      <c r="AP79" s="246"/>
      <c r="AQ79" s="237"/>
      <c r="AR79" s="237"/>
      <c r="AS79" s="237"/>
      <c r="AT79" s="241"/>
      <c r="AU79" s="246"/>
      <c r="AV79" s="237"/>
      <c r="AW79" s="237"/>
      <c r="AX79" s="237"/>
      <c r="AY79" s="241"/>
      <c r="AZ79" s="246"/>
      <c r="BA79" s="237"/>
      <c r="BB79" s="237"/>
      <c r="BC79" s="237"/>
      <c r="BD79" s="241"/>
      <c r="BE79" s="246"/>
      <c r="BF79" s="237"/>
      <c r="BG79" s="237"/>
      <c r="BH79" s="237"/>
      <c r="BI79" s="241"/>
      <c r="BJ79" s="246"/>
      <c r="BK79" s="237"/>
      <c r="BL79" s="237"/>
      <c r="BM79" s="237"/>
      <c r="BN79" s="241"/>
      <c r="BO79" s="237">
        <f t="shared" si="69"/>
        <v>14192.010513340316</v>
      </c>
      <c r="BP79" s="237">
        <f>+IF($P79&gt;L$8,"FIN",(BO79-SUM(BQ$24:BQ78))*VLOOKUP($P79,$A:$O,12,0)/VLOOKUP(L$15,$P$1:$R$4,2,0))</f>
        <v>11.264908344964255</v>
      </c>
      <c r="BQ79" s="237">
        <f t="shared" si="32"/>
        <v>354.80026283350787</v>
      </c>
      <c r="BR79" s="237">
        <f t="shared" si="58"/>
        <v>366.06517117847216</v>
      </c>
      <c r="BS79" s="236">
        <f t="shared" si="34"/>
        <v>26.623157939364692</v>
      </c>
      <c r="BT79" s="237">
        <f t="shared" si="70"/>
        <v>6999.2559145371251</v>
      </c>
      <c r="BU79" s="237">
        <f>+IF($P79&gt;M$8,"FIN",(BT79-SUM(BV$24:BV78))*VLOOKUP($P79,$A:$O,13,0)/VLOOKUP(M$15,$P$1:$R$4,2,0))</f>
        <v>4.6807523928465384</v>
      </c>
      <c r="BV79" s="237">
        <f t="shared" si="35"/>
        <v>174.98139786342813</v>
      </c>
      <c r="BW79" s="237">
        <f t="shared" si="60"/>
        <v>179.66215025627466</v>
      </c>
      <c r="BX79" s="236">
        <f t="shared" si="36"/>
        <v>13.066454223438461</v>
      </c>
      <c r="BY79" s="12"/>
      <c r="BZ79" s="309">
        <f t="shared" si="71"/>
        <v>16.346606741280112</v>
      </c>
      <c r="CA79" s="310">
        <f t="shared" si="72"/>
        <v>544.77029634064945</v>
      </c>
      <c r="CB79" s="311">
        <f t="shared" si="61"/>
        <v>561.11690308192954</v>
      </c>
    </row>
    <row r="80" spans="1:80" s="13" customFormat="1" x14ac:dyDescent="0.25">
      <c r="A80" s="271"/>
      <c r="N80" s="292"/>
      <c r="O80" s="242"/>
      <c r="P80" s="265"/>
      <c r="Q80" s="246"/>
      <c r="R80" s="246"/>
      <c r="S80" s="246"/>
      <c r="T80" s="246"/>
      <c r="U80" s="241"/>
      <c r="V80" s="246"/>
      <c r="W80" s="246"/>
      <c r="X80" s="246"/>
      <c r="Y80" s="246"/>
      <c r="Z80" s="241"/>
      <c r="AA80" s="246"/>
      <c r="AB80" s="246"/>
      <c r="AC80" s="246"/>
      <c r="AD80" s="246"/>
      <c r="AE80" s="241"/>
      <c r="AF80" s="246"/>
      <c r="AG80" s="246"/>
      <c r="AH80" s="246"/>
      <c r="AI80" s="246"/>
      <c r="AJ80" s="241"/>
      <c r="AK80" s="246"/>
      <c r="AL80" s="246"/>
      <c r="AM80" s="246"/>
      <c r="AN80" s="246"/>
      <c r="AO80" s="241"/>
      <c r="AP80" s="246"/>
      <c r="AQ80" s="246"/>
      <c r="AR80" s="246"/>
      <c r="AS80" s="246"/>
      <c r="AT80" s="241"/>
      <c r="AU80" s="246"/>
      <c r="AV80" s="246"/>
      <c r="AW80" s="246"/>
      <c r="AX80" s="246"/>
      <c r="AY80" s="241"/>
      <c r="AZ80" s="246"/>
      <c r="BA80" s="246"/>
      <c r="BB80" s="246"/>
      <c r="BC80" s="246"/>
      <c r="BD80" s="241"/>
      <c r="BE80" s="246"/>
      <c r="BF80" s="246"/>
      <c r="BG80" s="237"/>
      <c r="BH80" s="237"/>
      <c r="BI80" s="241"/>
      <c r="BJ80" s="246"/>
      <c r="BK80" s="246"/>
      <c r="BL80" s="246"/>
      <c r="BM80" s="246"/>
      <c r="BN80" s="241"/>
      <c r="BO80" s="246"/>
      <c r="BP80" s="237"/>
      <c r="BQ80" s="246"/>
      <c r="BR80" s="246"/>
      <c r="BS80" s="241"/>
      <c r="BT80" s="246"/>
      <c r="BU80" s="246"/>
      <c r="BV80" s="246"/>
      <c r="BW80" s="246"/>
      <c r="BX80" s="241"/>
      <c r="BY80" s="12"/>
      <c r="BZ80" s="309">
        <f t="shared" si="71"/>
        <v>0</v>
      </c>
      <c r="CA80" s="310">
        <f t="shared" si="72"/>
        <v>0</v>
      </c>
      <c r="CB80" s="311">
        <f t="shared" si="61"/>
        <v>0</v>
      </c>
    </row>
    <row r="81" spans="14:80" s="13" customFormat="1" x14ac:dyDescent="0.25">
      <c r="N81" s="292"/>
      <c r="P81" s="247" t="s">
        <v>44</v>
      </c>
      <c r="Q81" s="249"/>
      <c r="R81" s="249">
        <f t="shared" ref="R81:S81" si="75">+SUM(R24:R80)</f>
        <v>1080.3036897539062</v>
      </c>
      <c r="S81" s="249">
        <f t="shared" si="75"/>
        <v>6332.6042437499973</v>
      </c>
      <c r="T81" s="249"/>
      <c r="U81" s="250">
        <f t="shared" ref="U81:X81" si="76">+SUM(U24:U80)</f>
        <v>4235.5019707506644</v>
      </c>
      <c r="V81" s="249"/>
      <c r="W81" s="249">
        <f t="shared" si="76"/>
        <v>126.46356454101559</v>
      </c>
      <c r="X81" s="249">
        <f t="shared" si="76"/>
        <v>1117.9714218749998</v>
      </c>
      <c r="Y81" s="249"/>
      <c r="Z81" s="250">
        <f t="shared" ref="Z81" si="77">+SUM(Z24:Z80)</f>
        <v>701.90778943072416</v>
      </c>
      <c r="AA81" s="249"/>
      <c r="AB81" s="249">
        <f t="shared" ref="AB81:BX81" si="78">+SUM(AB24:AB80)</f>
        <v>935.35555161328125</v>
      </c>
      <c r="AC81" s="249">
        <f t="shared" si="78"/>
        <v>3472.7184562499997</v>
      </c>
      <c r="AD81" s="249"/>
      <c r="AE81" s="250">
        <f t="shared" si="78"/>
        <v>2168.9870297489897</v>
      </c>
      <c r="AF81" s="249"/>
      <c r="AG81" s="249">
        <f t="shared" si="78"/>
        <v>331.50589438476572</v>
      </c>
      <c r="AH81" s="249">
        <f t="shared" si="78"/>
        <v>1727.7740156249999</v>
      </c>
      <c r="AI81" s="249"/>
      <c r="AJ81" s="250">
        <f t="shared" si="78"/>
        <v>991.79554601942743</v>
      </c>
      <c r="AK81" s="249"/>
      <c r="AL81" s="249">
        <f t="shared" si="78"/>
        <v>11438.332983332813</v>
      </c>
      <c r="AM81" s="249">
        <f t="shared" si="78"/>
        <v>17567.869837499995</v>
      </c>
      <c r="AN81" s="249"/>
      <c r="AO81" s="250">
        <f t="shared" si="78"/>
        <v>10211.092552643182</v>
      </c>
      <c r="AP81" s="249"/>
      <c r="AQ81" s="249">
        <f t="shared" si="78"/>
        <v>1220.6820928963623</v>
      </c>
      <c r="AR81" s="249">
        <f t="shared" si="78"/>
        <v>2320.1645537109375</v>
      </c>
      <c r="AS81" s="249"/>
      <c r="AT81" s="250">
        <f t="shared" si="78"/>
        <v>1202.419213504721</v>
      </c>
      <c r="AU81" s="249"/>
      <c r="AV81" s="249">
        <f t="shared" si="78"/>
        <v>4183.0817165109374</v>
      </c>
      <c r="AW81" s="249">
        <f t="shared" si="78"/>
        <v>5311.2164624999987</v>
      </c>
      <c r="AX81" s="249"/>
      <c r="AY81" s="250">
        <f t="shared" si="78"/>
        <v>3306.6551536156462</v>
      </c>
      <c r="AZ81" s="249"/>
      <c r="BA81" s="249">
        <f t="shared" si="78"/>
        <v>4177.136516683594</v>
      </c>
      <c r="BB81" s="249">
        <f t="shared" si="78"/>
        <v>5894.7584062500009</v>
      </c>
      <c r="BC81" s="249"/>
      <c r="BD81" s="250">
        <f t="shared" si="78"/>
        <v>3395.2674452820143</v>
      </c>
      <c r="BE81" s="249"/>
      <c r="BF81" s="249">
        <f t="shared" si="78"/>
        <v>0</v>
      </c>
      <c r="BG81" s="249">
        <f t="shared" si="78"/>
        <v>0</v>
      </c>
      <c r="BH81" s="249"/>
      <c r="BI81" s="250">
        <f t="shared" si="78"/>
        <v>0</v>
      </c>
      <c r="BJ81" s="249"/>
      <c r="BK81" s="249">
        <f t="shared" si="78"/>
        <v>0</v>
      </c>
      <c r="BL81" s="249">
        <f t="shared" si="78"/>
        <v>0</v>
      </c>
      <c r="BM81" s="249"/>
      <c r="BN81" s="250">
        <f t="shared" si="78"/>
        <v>0</v>
      </c>
      <c r="BO81" s="249"/>
      <c r="BP81" s="249">
        <f t="shared" si="78"/>
        <v>13501.482708269896</v>
      </c>
      <c r="BQ81" s="249">
        <f t="shared" si="78"/>
        <v>14192.010513340303</v>
      </c>
      <c r="BR81" s="249"/>
      <c r="BS81" s="250">
        <f t="shared" si="78"/>
        <v>8226.0608491459643</v>
      </c>
      <c r="BT81" s="249"/>
      <c r="BU81" s="249">
        <f t="shared" si="78"/>
        <v>5451.5019227241901</v>
      </c>
      <c r="BV81" s="249">
        <f t="shared" si="78"/>
        <v>6999.2559145371315</v>
      </c>
      <c r="BW81" s="249"/>
      <c r="BX81" s="250">
        <f t="shared" si="78"/>
        <v>3526.4497455208079</v>
      </c>
      <c r="BY81" s="12"/>
      <c r="BZ81" s="248">
        <f>+SUM(BZ24:BZ80)</f>
        <v>43414.411595990365</v>
      </c>
      <c r="CA81" s="249">
        <f>+SUM(CA24:CA80)</f>
        <v>66483.328982451232</v>
      </c>
      <c r="CB81" s="312">
        <f>+SUM(CB24:CB80)</f>
        <v>109897.74057844155</v>
      </c>
    </row>
  </sheetData>
  <mergeCells count="13">
    <mergeCell ref="B23:M23"/>
    <mergeCell ref="AU22:AY22"/>
    <mergeCell ref="AZ22:BD22"/>
    <mergeCell ref="BE22:BI22"/>
    <mergeCell ref="BJ22:BN22"/>
    <mergeCell ref="BO22:BS22"/>
    <mergeCell ref="BT22:BX22"/>
    <mergeCell ref="Q22:U22"/>
    <mergeCell ref="V22:Z22"/>
    <mergeCell ref="AA22:AE22"/>
    <mergeCell ref="AF22:AJ22"/>
    <mergeCell ref="AK22:AO22"/>
    <mergeCell ref="AP22:AT2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2CE6C-A8EB-49B9-A6A3-166D3A3CC331}">
  <sheetPr>
    <tabColor theme="0" tint="-0.499984740745262"/>
  </sheetPr>
  <dimension ref="A1:BC69"/>
  <sheetViews>
    <sheetView showGridLines="0" zoomScaleNormal="100" workbookViewId="0">
      <selection sqref="A1:D2"/>
    </sheetView>
  </sheetViews>
  <sheetFormatPr baseColWidth="10" defaultColWidth="11.42578125" defaultRowHeight="11.25" x14ac:dyDescent="0.25"/>
  <cols>
    <col min="1" max="1" width="28.42578125" style="1" customWidth="1"/>
    <col min="2" max="3" width="11.85546875" style="1" customWidth="1"/>
    <col min="4" max="4" width="11.28515625" style="1" customWidth="1"/>
    <col min="5" max="5" width="6.42578125" style="1" bestFit="1" customWidth="1"/>
    <col min="6" max="6" width="10.42578125" style="1" bestFit="1" customWidth="1"/>
    <col min="7" max="8" width="11" style="1" bestFit="1" customWidth="1"/>
    <col min="9" max="9" width="10.85546875" style="1" bestFit="1" customWidth="1"/>
    <col min="10" max="10" width="11.42578125" style="1" bestFit="1" customWidth="1"/>
    <col min="11" max="11" width="10.28515625" style="1" bestFit="1" customWidth="1"/>
    <col min="12" max="12" width="10.42578125" style="1" bestFit="1" customWidth="1"/>
    <col min="13" max="13" width="10.28515625" style="1" bestFit="1" customWidth="1"/>
    <col min="14" max="14" width="10.42578125" style="1" bestFit="1" customWidth="1"/>
    <col min="15" max="15" width="10.85546875" style="1" customWidth="1"/>
    <col min="16" max="16" width="10.7109375" style="5" bestFit="1" customWidth="1"/>
    <col min="17" max="17" width="10.85546875" style="5" bestFit="1" customWidth="1"/>
    <col min="18" max="18" width="11.42578125" style="5" bestFit="1" customWidth="1"/>
    <col min="19" max="55" width="10" style="5" customWidth="1"/>
    <col min="56" max="16384" width="11.42578125" style="1"/>
  </cols>
  <sheetData>
    <row r="1" spans="1:17" ht="15.75" customHeight="1" x14ac:dyDescent="0.25">
      <c r="A1" s="383" t="s">
        <v>154</v>
      </c>
      <c r="B1" s="383"/>
      <c r="C1" s="383"/>
      <c r="D1" s="383"/>
      <c r="F1" s="2" t="s">
        <v>21</v>
      </c>
      <c r="G1" s="3">
        <v>12</v>
      </c>
      <c r="H1" s="4">
        <v>1</v>
      </c>
      <c r="J1" s="46" t="s">
        <v>72</v>
      </c>
      <c r="K1" s="47">
        <v>43942</v>
      </c>
    </row>
    <row r="2" spans="1:17" ht="15.75" customHeight="1" x14ac:dyDescent="0.25">
      <c r="A2" s="383"/>
      <c r="B2" s="383"/>
      <c r="C2" s="383"/>
      <c r="D2" s="383"/>
      <c r="F2" s="6" t="s">
        <v>23</v>
      </c>
      <c r="G2" s="1">
        <v>4</v>
      </c>
      <c r="H2" s="7">
        <v>3</v>
      </c>
      <c r="J2" s="2" t="s">
        <v>3</v>
      </c>
      <c r="K2" s="138">
        <v>0.92110000000000003</v>
      </c>
    </row>
    <row r="3" spans="1:17" ht="15.75" customHeight="1" x14ac:dyDescent="0.25">
      <c r="A3" s="13" t="s">
        <v>24</v>
      </c>
      <c r="F3" s="6" t="s">
        <v>25</v>
      </c>
      <c r="G3" s="1">
        <v>2</v>
      </c>
      <c r="H3" s="7">
        <v>6</v>
      </c>
      <c r="J3" s="8" t="s">
        <v>5</v>
      </c>
      <c r="K3" s="48">
        <v>0.96950000000000003</v>
      </c>
    </row>
    <row r="4" spans="1:17" ht="15.75" customHeight="1" x14ac:dyDescent="0.25">
      <c r="F4" s="8" t="s">
        <v>26</v>
      </c>
      <c r="G4" s="9">
        <v>1</v>
      </c>
      <c r="H4" s="10">
        <v>12</v>
      </c>
    </row>
    <row r="5" spans="1:17" ht="15" customHeight="1" x14ac:dyDescent="0.25">
      <c r="A5" s="324" t="s">
        <v>22</v>
      </c>
      <c r="B5" s="325">
        <v>0.1</v>
      </c>
    </row>
    <row r="6" spans="1:17" s="11" customFormat="1" ht="21" customHeight="1" x14ac:dyDescent="0.25">
      <c r="A6" s="122" t="s">
        <v>55</v>
      </c>
      <c r="B6" s="15" t="s">
        <v>107</v>
      </c>
      <c r="C6" s="15" t="s">
        <v>111</v>
      </c>
      <c r="D6"/>
      <c r="E6"/>
      <c r="F6"/>
      <c r="G6"/>
      <c r="H6"/>
      <c r="I6"/>
      <c r="J6"/>
      <c r="K6"/>
      <c r="N6" s="1"/>
      <c r="O6" s="1"/>
      <c r="P6" s="5"/>
      <c r="Q6" s="5"/>
    </row>
    <row r="7" spans="1:17" ht="13.5" customHeight="1" x14ac:dyDescent="0.25">
      <c r="A7" s="131" t="s">
        <v>27</v>
      </c>
      <c r="B7" s="132">
        <v>43966</v>
      </c>
      <c r="C7" s="133">
        <f>+B7</f>
        <v>43966</v>
      </c>
      <c r="D7"/>
      <c r="E7"/>
      <c r="F7"/>
      <c r="G7"/>
      <c r="H7"/>
      <c r="I7"/>
      <c r="J7"/>
      <c r="K7"/>
      <c r="L7" s="11"/>
      <c r="M7" s="11"/>
    </row>
    <row r="8" spans="1:17" ht="13.5" customHeight="1" x14ac:dyDescent="0.25">
      <c r="A8" s="113" t="s">
        <v>28</v>
      </c>
      <c r="B8" s="14">
        <v>51455</v>
      </c>
      <c r="C8" s="14">
        <v>51455</v>
      </c>
      <c r="D8"/>
      <c r="E8"/>
      <c r="F8"/>
      <c r="G8"/>
      <c r="H8"/>
      <c r="I8"/>
      <c r="J8"/>
      <c r="K8"/>
      <c r="L8" s="11"/>
      <c r="M8" s="11"/>
    </row>
    <row r="9" spans="1:17" ht="13.5" customHeight="1" x14ac:dyDescent="0.25">
      <c r="A9" s="113" t="s">
        <v>0</v>
      </c>
      <c r="B9" s="14" t="s">
        <v>2</v>
      </c>
      <c r="C9" s="14" t="s">
        <v>3</v>
      </c>
      <c r="D9"/>
      <c r="E9"/>
      <c r="F9"/>
      <c r="G9"/>
      <c r="H9"/>
      <c r="I9"/>
      <c r="J9"/>
      <c r="K9"/>
      <c r="L9" s="11"/>
      <c r="M9" s="11"/>
    </row>
    <row r="10" spans="1:17" ht="13.5" customHeight="1" x14ac:dyDescent="0.25">
      <c r="A10" s="113" t="s">
        <v>29</v>
      </c>
      <c r="B10" s="123">
        <f>+YEARFRAC(B7,B8)</f>
        <v>20.5</v>
      </c>
      <c r="C10" s="123">
        <f t="shared" ref="C10" si="0">+YEARFRAC(C7,C8)</f>
        <v>20.5</v>
      </c>
      <c r="D10"/>
      <c r="E10"/>
      <c r="F10"/>
      <c r="G10"/>
      <c r="H10"/>
      <c r="I10"/>
      <c r="J10"/>
      <c r="K10"/>
      <c r="L10" s="11"/>
      <c r="M10" s="11"/>
    </row>
    <row r="11" spans="1:17" ht="13.5" customHeight="1" x14ac:dyDescent="0.25">
      <c r="A11" s="113" t="s">
        <v>30</v>
      </c>
      <c r="B11" s="123">
        <f>+YEARFRAC(B7,B12)</f>
        <v>1</v>
      </c>
      <c r="C11" s="123">
        <f t="shared" ref="C11" si="1">+YEARFRAC(C7,C12)</f>
        <v>1</v>
      </c>
      <c r="D11"/>
      <c r="E11"/>
      <c r="F11"/>
      <c r="G11"/>
      <c r="H11"/>
      <c r="I11"/>
      <c r="J11"/>
      <c r="K11"/>
      <c r="L11" s="11"/>
      <c r="M11" s="11"/>
    </row>
    <row r="12" spans="1:17" ht="13.5" customHeight="1" x14ac:dyDescent="0.25">
      <c r="A12" s="113" t="s">
        <v>31</v>
      </c>
      <c r="B12" s="14">
        <v>44331</v>
      </c>
      <c r="C12" s="14">
        <v>44331</v>
      </c>
      <c r="D12"/>
      <c r="E12"/>
      <c r="F12"/>
      <c r="G12"/>
      <c r="H12"/>
      <c r="I12"/>
      <c r="J12"/>
      <c r="K12"/>
      <c r="L12" s="11"/>
      <c r="M12" s="11"/>
    </row>
    <row r="13" spans="1:17" ht="13.5" customHeight="1" x14ac:dyDescent="0.25">
      <c r="A13" s="113" t="s">
        <v>32</v>
      </c>
      <c r="B13" s="124">
        <f>DATE(YEAR(B$12),MONTH(B$12)+VLOOKUP(B$15,$F$1:$H$4,3,0),DAY(B$12))</f>
        <v>44515</v>
      </c>
      <c r="C13" s="124">
        <f>DATE(YEAR(C$12),MONTH(C$12)+VLOOKUP(C$15,$F$1:$H$4,3,0),DAY(C$12))</f>
        <v>44515</v>
      </c>
      <c r="D13"/>
      <c r="E13"/>
      <c r="F13"/>
      <c r="G13"/>
      <c r="H13"/>
      <c r="I13"/>
      <c r="J13"/>
      <c r="K13"/>
      <c r="L13" s="11"/>
      <c r="M13" s="11"/>
    </row>
    <row r="14" spans="1:17" ht="13.5" customHeight="1" x14ac:dyDescent="0.25">
      <c r="A14" s="113" t="s">
        <v>121</v>
      </c>
      <c r="B14" s="14" t="s">
        <v>122</v>
      </c>
      <c r="C14" s="14" t="s">
        <v>122</v>
      </c>
      <c r="D14"/>
      <c r="E14"/>
      <c r="F14"/>
      <c r="G14"/>
      <c r="H14"/>
      <c r="I14"/>
      <c r="J14"/>
      <c r="K14"/>
      <c r="L14" s="11"/>
      <c r="M14" s="11"/>
    </row>
    <row r="15" spans="1:17" ht="13.5" customHeight="1" x14ac:dyDescent="0.25">
      <c r="A15" s="113" t="s">
        <v>33</v>
      </c>
      <c r="B15" s="14" t="s">
        <v>25</v>
      </c>
      <c r="C15" s="14" t="s">
        <v>25</v>
      </c>
      <c r="D15"/>
      <c r="E15"/>
      <c r="F15"/>
      <c r="G15"/>
      <c r="H15"/>
      <c r="I15"/>
      <c r="J15"/>
      <c r="K15"/>
      <c r="L15" s="11"/>
      <c r="M15" s="11"/>
    </row>
    <row r="16" spans="1:17" ht="13.5" customHeight="1" x14ac:dyDescent="0.25">
      <c r="A16" s="113" t="s">
        <v>34</v>
      </c>
      <c r="B16" s="126">
        <v>27</v>
      </c>
      <c r="C16" s="126">
        <v>27</v>
      </c>
      <c r="D16"/>
      <c r="E16" s="104"/>
      <c r="F16"/>
      <c r="G16"/>
      <c r="H16"/>
      <c r="I16"/>
      <c r="J16"/>
      <c r="K16"/>
      <c r="L16" s="11"/>
      <c r="M16" s="11"/>
    </row>
    <row r="17" spans="1:55" ht="13.5" customHeight="1" x14ac:dyDescent="0.25">
      <c r="A17" s="113" t="s">
        <v>35</v>
      </c>
      <c r="B17" s="14">
        <f>DATE(YEAR(B$8)-B$16/2+1,MONTH(B$8),DAY(B$8))</f>
        <v>46706</v>
      </c>
      <c r="C17" s="14">
        <f>DATE(YEAR(C$8)-C$16/2+1,MONTH(C$8),DAY(C$8))</f>
        <v>46706</v>
      </c>
      <c r="D17"/>
      <c r="E17"/>
      <c r="F17"/>
      <c r="G17"/>
      <c r="H17"/>
      <c r="I17"/>
      <c r="J17"/>
      <c r="K17"/>
      <c r="L17" s="11"/>
      <c r="M17" s="11"/>
    </row>
    <row r="18" spans="1:55" ht="13.5" customHeight="1" x14ac:dyDescent="0.25">
      <c r="A18" s="118" t="s">
        <v>79</v>
      </c>
      <c r="B18" s="160">
        <f>+SUM('Intereses corridos'!B5:B6,'Intereses corridos'!B10)*1.0175+SUM('Intereses corridos'!B7:B8,'Intereses corridos'!B11:B12,'Intereses corridos'!B14)*1+SUM('Intereses corridos'!B9,'Intereses corridos'!B15,'Intereses corridos'!B13)*0.9768</f>
        <v>35219.050000000003</v>
      </c>
      <c r="C18" s="160">
        <f>+SUM('Intereses corridos'!B16:B17,'Intereses corridos'!B21/1.06)*1.0175+SUM('Intereses corridos'!B18:B19)*1+'Intereses corridos'!B20*0.9768</f>
        <v>5655.937264150939</v>
      </c>
      <c r="D18"/>
      <c r="E18"/>
      <c r="F18"/>
      <c r="G18"/>
      <c r="H18"/>
      <c r="I18"/>
      <c r="J18"/>
      <c r="K18"/>
      <c r="L18" s="11"/>
      <c r="M18" s="11"/>
    </row>
    <row r="19" spans="1:55" ht="13.5" customHeight="1" x14ac:dyDescent="0.25">
      <c r="A19" s="120" t="s">
        <v>123</v>
      </c>
      <c r="B19" s="161">
        <f>+B$18*(IF(B$14="no",1,(1+B$14/VLOOKUP(B$15,$F$1:$G$4,2,0))^(VLOOKUP(B$15,$F$1:$G$4,2,0)*B$11)))</f>
        <v>35219.050000000003</v>
      </c>
      <c r="C19" s="161">
        <f>+C$18*(IF(C$14="no",1,(1+C$14/VLOOKUP(C$15,$F$1:$G$4,2,0))^(VLOOKUP(C$15,$F$1:$G$4,2,0)*C$11)))</f>
        <v>5655.937264150939</v>
      </c>
      <c r="D19"/>
      <c r="E19"/>
      <c r="F19"/>
      <c r="G19"/>
      <c r="H19"/>
      <c r="I19"/>
      <c r="J19"/>
      <c r="K19"/>
      <c r="L19" s="11"/>
      <c r="M19" s="11"/>
    </row>
    <row r="20" spans="1:55" s="5" customFormat="1" ht="21" customHeight="1" x14ac:dyDescent="0.25">
      <c r="A20" s="15" t="s">
        <v>36</v>
      </c>
      <c r="B20" s="162">
        <f>$J$67</f>
        <v>20693.879702679493</v>
      </c>
      <c r="C20" s="162">
        <f>$N$67</f>
        <v>3065.7923749785709</v>
      </c>
      <c r="D20" s="1"/>
      <c r="E20" s="1"/>
      <c r="F20" s="1"/>
      <c r="G20" s="40"/>
      <c r="H20" s="40"/>
      <c r="I20" s="40"/>
      <c r="J20" s="40"/>
      <c r="K20" s="40"/>
      <c r="L20" s="40"/>
      <c r="M20" s="40"/>
      <c r="N20" s="40"/>
    </row>
    <row r="21" spans="1:55" x14ac:dyDescent="0.25">
      <c r="A21" s="5"/>
      <c r="G21" s="40"/>
      <c r="H21" s="135"/>
      <c r="I21" s="136"/>
      <c r="J21" s="135"/>
      <c r="K21" s="135"/>
      <c r="L21" s="135"/>
      <c r="M21" s="136"/>
      <c r="N21" s="135"/>
      <c r="O21" s="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</row>
    <row r="22" spans="1:55" x14ac:dyDescent="0.25">
      <c r="A22" s="66"/>
      <c r="B22" s="66"/>
      <c r="C22" s="67"/>
      <c r="G22" s="376" t="s">
        <v>130</v>
      </c>
      <c r="H22" s="374"/>
      <c r="I22" s="374"/>
      <c r="J22" s="375"/>
      <c r="K22" s="374" t="s">
        <v>131</v>
      </c>
      <c r="L22" s="374"/>
      <c r="M22" s="374"/>
      <c r="N22" s="375"/>
      <c r="O22" s="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s="13" customFormat="1" ht="22.5" x14ac:dyDescent="0.25">
      <c r="A23" s="227" t="s">
        <v>37</v>
      </c>
      <c r="B23" s="380" t="s">
        <v>38</v>
      </c>
      <c r="C23" s="382"/>
      <c r="E23" s="228" t="s">
        <v>68</v>
      </c>
      <c r="F23" s="229" t="s">
        <v>39</v>
      </c>
      <c r="G23" s="229" t="s">
        <v>40</v>
      </c>
      <c r="H23" s="230" t="s">
        <v>41</v>
      </c>
      <c r="I23" s="230" t="s">
        <v>42</v>
      </c>
      <c r="J23" s="231" t="s">
        <v>43</v>
      </c>
      <c r="K23" s="229" t="s">
        <v>40</v>
      </c>
      <c r="L23" s="230" t="s">
        <v>41</v>
      </c>
      <c r="M23" s="230" t="s">
        <v>42</v>
      </c>
      <c r="N23" s="231" t="s">
        <v>43</v>
      </c>
      <c r="O23" s="12"/>
      <c r="P23" s="306" t="s">
        <v>66</v>
      </c>
      <c r="Q23" s="307" t="s">
        <v>41</v>
      </c>
      <c r="R23" s="308" t="s">
        <v>20</v>
      </c>
    </row>
    <row r="24" spans="1:55" s="13" customFormat="1" x14ac:dyDescent="0.25">
      <c r="A24" s="261">
        <f>+B7</f>
        <v>43966</v>
      </c>
      <c r="B24" s="283"/>
      <c r="C24" s="284"/>
      <c r="E24" s="232">
        <f>+YEAR(F24)</f>
        <v>2020</v>
      </c>
      <c r="F24" s="233">
        <f>+B7</f>
        <v>43966</v>
      </c>
      <c r="G24" s="234"/>
      <c r="H24" s="235"/>
      <c r="I24" s="237"/>
      <c r="J24" s="236">
        <f t="shared" ref="J24:J65" si="2">I24/(1+$B$5)^(YEARFRAC($F$24,$F24))</f>
        <v>0</v>
      </c>
      <c r="K24" s="237"/>
      <c r="L24" s="237"/>
      <c r="M24" s="237"/>
      <c r="N24" s="236">
        <f t="shared" ref="N24:N65" si="3">M24/(1+$B$5)^(YEARFRAC($F$24,$F24))</f>
        <v>0</v>
      </c>
      <c r="O24" s="278"/>
      <c r="P24" s="309">
        <f t="shared" ref="P24:P66" si="4">+G24+K24/$K$2</f>
        <v>0</v>
      </c>
      <c r="Q24" s="310">
        <f t="shared" ref="Q24:Q66" si="5">+H24+L24/$K$2</f>
        <v>0</v>
      </c>
      <c r="R24" s="311">
        <f>+P24+Q24</f>
        <v>0</v>
      </c>
    </row>
    <row r="25" spans="1:55" s="13" customFormat="1" x14ac:dyDescent="0.25">
      <c r="A25" s="261">
        <f t="shared" ref="A25:A65" si="6">DATE(YEAR(A24),MONTH(A24)+VLOOKUP($B$15,$F$1:$H$4,3,0),DAY(A24))</f>
        <v>44150</v>
      </c>
      <c r="B25" s="285"/>
      <c r="C25" s="286"/>
      <c r="E25" s="238">
        <f t="shared" ref="E25:E65" si="7">+YEAR(F25)</f>
        <v>2020</v>
      </c>
      <c r="F25" s="233">
        <f t="shared" ref="F25:F65" si="8">+DATE(YEAR(F24),MONTH(F24)+VLOOKUP(B$15,$F$1:$H$4,3,0),DAY(F24))</f>
        <v>44150</v>
      </c>
      <c r="G25" s="234"/>
      <c r="H25" s="235"/>
      <c r="I25" s="237"/>
      <c r="J25" s="236">
        <f t="shared" si="2"/>
        <v>0</v>
      </c>
      <c r="K25" s="237"/>
      <c r="L25" s="237"/>
      <c r="M25" s="237"/>
      <c r="N25" s="236">
        <f t="shared" si="3"/>
        <v>0</v>
      </c>
      <c r="O25" s="278"/>
      <c r="P25" s="309">
        <f t="shared" si="4"/>
        <v>0</v>
      </c>
      <c r="Q25" s="310">
        <f t="shared" si="5"/>
        <v>0</v>
      </c>
      <c r="R25" s="311">
        <f t="shared" ref="R25:R66" si="9">+P25+Q25</f>
        <v>0</v>
      </c>
    </row>
    <row r="26" spans="1:55" s="13" customFormat="1" x14ac:dyDescent="0.25">
      <c r="A26" s="261">
        <f t="shared" si="6"/>
        <v>44331</v>
      </c>
      <c r="B26" s="285">
        <v>1.2500000000000001E-2</v>
      </c>
      <c r="C26" s="286">
        <f>+B26-0.5%</f>
        <v>7.5000000000000006E-3</v>
      </c>
      <c r="E26" s="238">
        <f t="shared" si="7"/>
        <v>2021</v>
      </c>
      <c r="F26" s="233">
        <f t="shared" si="8"/>
        <v>44331</v>
      </c>
      <c r="G26" s="234">
        <f>+$B26/2*($B$19-SUM($H$24:H25))</f>
        <v>220.11906250000004</v>
      </c>
      <c r="H26" s="235">
        <f t="shared" ref="H26:H29" si="10">+IF($F26&gt;B$8,"FIN",IF($F26&lt;=B$8,IFERROR(IF($F26&lt;B$17,0,IF(MONTH($F26)=MONTH(B$17),B$19/B$16,0)),0),0))</f>
        <v>0</v>
      </c>
      <c r="I26" s="237">
        <f t="shared" ref="I26:I65" si="11">+SUM(G26:H26)</f>
        <v>220.11906250000004</v>
      </c>
      <c r="J26" s="236">
        <f t="shared" si="2"/>
        <v>200.10823863636367</v>
      </c>
      <c r="K26" s="279">
        <f>+$C26/2*($C$19-SUM($L$24:L25))</f>
        <v>21.209764740566023</v>
      </c>
      <c r="L26" s="237">
        <f t="shared" ref="L26:L38" si="12">+IF($F26&gt;C$8,"FIN",IF($F26&lt;=C$8,IFERROR(IF($F26&lt;C$17,0,C$19/C$16),0)))</f>
        <v>0</v>
      </c>
      <c r="M26" s="237">
        <f t="shared" ref="M26:M65" si="13">+SUM(K26:L26)</f>
        <v>21.209764740566023</v>
      </c>
      <c r="N26" s="236">
        <f t="shared" si="3"/>
        <v>19.281604309605473</v>
      </c>
      <c r="O26" s="278"/>
      <c r="P26" s="309">
        <f t="shared" si="4"/>
        <v>243.14562285236789</v>
      </c>
      <c r="Q26" s="310">
        <f t="shared" si="5"/>
        <v>0</v>
      </c>
      <c r="R26" s="311">
        <f t="shared" si="9"/>
        <v>243.14562285236789</v>
      </c>
    </row>
    <row r="27" spans="1:55" s="13" customFormat="1" x14ac:dyDescent="0.25">
      <c r="A27" s="261">
        <f t="shared" si="6"/>
        <v>44515</v>
      </c>
      <c r="B27" s="285">
        <v>1.2500000000000001E-2</v>
      </c>
      <c r="C27" s="286">
        <f t="shared" ref="C27:C31" si="14">+B27-0.5%</f>
        <v>7.5000000000000006E-3</v>
      </c>
      <c r="D27" s="321"/>
      <c r="E27" s="238">
        <f t="shared" si="7"/>
        <v>2021</v>
      </c>
      <c r="F27" s="233">
        <f t="shared" si="8"/>
        <v>44515</v>
      </c>
      <c r="G27" s="234">
        <f>+$B27/2*($B$19-SUM($H$24:H26))</f>
        <v>220.11906250000004</v>
      </c>
      <c r="H27" s="235">
        <f t="shared" si="10"/>
        <v>0</v>
      </c>
      <c r="I27" s="237">
        <f t="shared" si="11"/>
        <v>220.11906250000004</v>
      </c>
      <c r="J27" s="236">
        <f t="shared" si="2"/>
        <v>190.79571933960216</v>
      </c>
      <c r="K27" s="237">
        <f>+$C27/2*($C$19-SUM($L$24:L26))</f>
        <v>21.209764740566023</v>
      </c>
      <c r="L27" s="237">
        <f t="shared" si="12"/>
        <v>0</v>
      </c>
      <c r="M27" s="237">
        <f t="shared" si="13"/>
        <v>21.209764740566023</v>
      </c>
      <c r="N27" s="236">
        <f t="shared" si="3"/>
        <v>18.384288369845404</v>
      </c>
      <c r="O27" s="278"/>
      <c r="P27" s="309">
        <f t="shared" si="4"/>
        <v>243.14562285236789</v>
      </c>
      <c r="Q27" s="310">
        <f t="shared" si="5"/>
        <v>0</v>
      </c>
      <c r="R27" s="311">
        <f t="shared" si="9"/>
        <v>243.14562285236789</v>
      </c>
    </row>
    <row r="28" spans="1:55" s="13" customFormat="1" x14ac:dyDescent="0.25">
      <c r="A28" s="261">
        <f t="shared" si="6"/>
        <v>44696</v>
      </c>
      <c r="B28" s="285">
        <v>2.5000000000000001E-2</v>
      </c>
      <c r="C28" s="286">
        <f t="shared" si="14"/>
        <v>0.02</v>
      </c>
      <c r="D28" s="321"/>
      <c r="E28" s="238">
        <f t="shared" si="7"/>
        <v>2022</v>
      </c>
      <c r="F28" s="233">
        <f t="shared" si="8"/>
        <v>44696</v>
      </c>
      <c r="G28" s="234">
        <f>+$B28/2*($B$19-SUM($H$24:H27))</f>
        <v>440.23812500000008</v>
      </c>
      <c r="H28" s="235">
        <f t="shared" si="10"/>
        <v>0</v>
      </c>
      <c r="I28" s="237">
        <f t="shared" si="11"/>
        <v>440.23812500000008</v>
      </c>
      <c r="J28" s="236">
        <f t="shared" si="2"/>
        <v>363.83316115702479</v>
      </c>
      <c r="K28" s="237">
        <f>+$C28/2*($C$19-SUM($L$24:L27))</f>
        <v>56.559372641509391</v>
      </c>
      <c r="L28" s="237">
        <f t="shared" si="12"/>
        <v>0</v>
      </c>
      <c r="M28" s="237">
        <f t="shared" si="13"/>
        <v>56.559372641509391</v>
      </c>
      <c r="N28" s="236">
        <f t="shared" si="3"/>
        <v>46.743283174801142</v>
      </c>
      <c r="O28" s="278"/>
      <c r="P28" s="309">
        <f t="shared" si="4"/>
        <v>501.64228593964765</v>
      </c>
      <c r="Q28" s="310">
        <f t="shared" si="5"/>
        <v>0</v>
      </c>
      <c r="R28" s="311">
        <f t="shared" si="9"/>
        <v>501.64228593964765</v>
      </c>
    </row>
    <row r="29" spans="1:55" s="13" customFormat="1" x14ac:dyDescent="0.25">
      <c r="A29" s="261">
        <f t="shared" si="6"/>
        <v>44880</v>
      </c>
      <c r="B29" s="285">
        <v>2.5000000000000001E-2</v>
      </c>
      <c r="C29" s="286">
        <f t="shared" si="14"/>
        <v>0.02</v>
      </c>
      <c r="D29" s="321"/>
      <c r="E29" s="238">
        <f t="shared" si="7"/>
        <v>2022</v>
      </c>
      <c r="F29" s="233">
        <f t="shared" si="8"/>
        <v>44880</v>
      </c>
      <c r="G29" s="234">
        <f>+$B29/2*($B$19-SUM($H$24:H28))</f>
        <v>440.23812500000008</v>
      </c>
      <c r="H29" s="235">
        <f t="shared" si="10"/>
        <v>0</v>
      </c>
      <c r="I29" s="237">
        <f t="shared" si="11"/>
        <v>440.23812500000008</v>
      </c>
      <c r="J29" s="236">
        <f t="shared" si="2"/>
        <v>346.90130789018571</v>
      </c>
      <c r="K29" s="237">
        <f>+$C29/2*($C$19-SUM($L$24:L28))</f>
        <v>56.559372641509391</v>
      </c>
      <c r="L29" s="237">
        <f t="shared" si="12"/>
        <v>0</v>
      </c>
      <c r="M29" s="237">
        <f t="shared" si="13"/>
        <v>56.559372641509391</v>
      </c>
      <c r="N29" s="236">
        <f t="shared" si="3"/>
        <v>44.567971805685829</v>
      </c>
      <c r="O29" s="278"/>
      <c r="P29" s="309">
        <f t="shared" si="4"/>
        <v>501.64228593964765</v>
      </c>
      <c r="Q29" s="310">
        <f t="shared" si="5"/>
        <v>0</v>
      </c>
      <c r="R29" s="311">
        <f t="shared" si="9"/>
        <v>501.64228593964765</v>
      </c>
    </row>
    <row r="30" spans="1:55" s="13" customFormat="1" x14ac:dyDescent="0.25">
      <c r="A30" s="261">
        <f t="shared" si="6"/>
        <v>45061</v>
      </c>
      <c r="B30" s="285">
        <v>3.5000000000000003E-2</v>
      </c>
      <c r="C30" s="286">
        <f t="shared" si="14"/>
        <v>3.0000000000000002E-2</v>
      </c>
      <c r="D30" s="321"/>
      <c r="E30" s="238">
        <f t="shared" si="7"/>
        <v>2023</v>
      </c>
      <c r="F30" s="233">
        <f t="shared" si="8"/>
        <v>45061</v>
      </c>
      <c r="G30" s="234">
        <f>+$B30/2*($B$19-SUM($H$24:H29))</f>
        <v>616.33337500000016</v>
      </c>
      <c r="H30" s="235">
        <f>+IF($F30&gt;B$8,"FIN",IF($F30&lt;=B$8,IFERROR(IF($F30&lt;B$17,0,IF(MONTH($F30)=MONTH(B$17),B$19/B$16,0)),0),0))</f>
        <v>0</v>
      </c>
      <c r="I30" s="237">
        <f t="shared" si="11"/>
        <v>616.33337500000016</v>
      </c>
      <c r="J30" s="236">
        <f t="shared" si="2"/>
        <v>463.06038692712247</v>
      </c>
      <c r="K30" s="237">
        <f>+$C30/2*($C$19-SUM($L$24:L29))</f>
        <v>84.83905896226409</v>
      </c>
      <c r="L30" s="237">
        <f t="shared" si="12"/>
        <v>0</v>
      </c>
      <c r="M30" s="237">
        <f t="shared" si="13"/>
        <v>84.83905896226409</v>
      </c>
      <c r="N30" s="236">
        <f t="shared" si="3"/>
        <v>63.740840692910645</v>
      </c>
      <c r="O30" s="278"/>
      <c r="P30" s="309">
        <f t="shared" si="4"/>
        <v>708.43961640947157</v>
      </c>
      <c r="Q30" s="310">
        <f t="shared" si="5"/>
        <v>0</v>
      </c>
      <c r="R30" s="311">
        <f t="shared" si="9"/>
        <v>708.43961640947157</v>
      </c>
    </row>
    <row r="31" spans="1:55" s="13" customFormat="1" x14ac:dyDescent="0.25">
      <c r="A31" s="261">
        <f t="shared" si="6"/>
        <v>45245</v>
      </c>
      <c r="B31" s="285">
        <v>3.5000000000000003E-2</v>
      </c>
      <c r="C31" s="286">
        <f t="shared" si="14"/>
        <v>3.0000000000000002E-2</v>
      </c>
      <c r="D31" s="321"/>
      <c r="E31" s="238">
        <f t="shared" si="7"/>
        <v>2023</v>
      </c>
      <c r="F31" s="233">
        <f t="shared" si="8"/>
        <v>45245</v>
      </c>
      <c r="G31" s="234">
        <f>+$B31/2*($B$19-SUM($H$24:H30))</f>
        <v>616.33337500000016</v>
      </c>
      <c r="H31" s="235">
        <f t="shared" ref="H31:H37" si="15">+IF($F31&gt;B$8,"FIN",IF($F31&lt;=B$8,IFERROR(IF($F31&lt;B$17,0,IF(MONTH($F31)=MONTH(B$17),B$19/B$16,0)),0),0))</f>
        <v>0</v>
      </c>
      <c r="I31" s="237">
        <f t="shared" si="11"/>
        <v>616.33337500000016</v>
      </c>
      <c r="J31" s="236">
        <f t="shared" si="2"/>
        <v>441.51075549660004</v>
      </c>
      <c r="K31" s="237">
        <f>+$C31/2*($C$19-SUM($L$24:L30))</f>
        <v>84.83905896226409</v>
      </c>
      <c r="L31" s="237">
        <f t="shared" si="12"/>
        <v>0</v>
      </c>
      <c r="M31" s="237">
        <f t="shared" si="13"/>
        <v>84.83905896226409</v>
      </c>
      <c r="N31" s="236">
        <f t="shared" si="3"/>
        <v>60.7745070077534</v>
      </c>
      <c r="O31" s="278"/>
      <c r="P31" s="309">
        <f t="shared" si="4"/>
        <v>708.43961640947157</v>
      </c>
      <c r="Q31" s="310">
        <f t="shared" si="5"/>
        <v>0</v>
      </c>
      <c r="R31" s="311">
        <f t="shared" si="9"/>
        <v>708.43961640947157</v>
      </c>
    </row>
    <row r="32" spans="1:55" s="13" customFormat="1" x14ac:dyDescent="0.25">
      <c r="A32" s="261">
        <f t="shared" si="6"/>
        <v>45427</v>
      </c>
      <c r="B32" s="285">
        <v>4.8750000000000002E-2</v>
      </c>
      <c r="C32" s="286">
        <f>+B32-0.75%</f>
        <v>4.1250000000000002E-2</v>
      </c>
      <c r="D32" s="321"/>
      <c r="E32" s="238">
        <f t="shared" si="7"/>
        <v>2024</v>
      </c>
      <c r="F32" s="233">
        <f t="shared" si="8"/>
        <v>45427</v>
      </c>
      <c r="G32" s="234">
        <f>+$B32/2*($B$19-SUM($H$24:H31))</f>
        <v>858.46434375000013</v>
      </c>
      <c r="H32" s="235">
        <f t="shared" si="15"/>
        <v>0</v>
      </c>
      <c r="I32" s="237">
        <f t="shared" si="11"/>
        <v>858.46434375000013</v>
      </c>
      <c r="J32" s="236">
        <f t="shared" si="2"/>
        <v>586.34269773239521</v>
      </c>
      <c r="K32" s="237">
        <f>+$C32/2*($C$19-SUM($L$24:L31))</f>
        <v>116.65370607311313</v>
      </c>
      <c r="L32" s="237">
        <f t="shared" si="12"/>
        <v>0</v>
      </c>
      <c r="M32" s="237">
        <f t="shared" si="13"/>
        <v>116.65370607311313</v>
      </c>
      <c r="N32" s="236">
        <f t="shared" si="3"/>
        <v>79.676050866138311</v>
      </c>
      <c r="O32" s="278"/>
      <c r="P32" s="309">
        <f t="shared" si="4"/>
        <v>985.11042568802327</v>
      </c>
      <c r="Q32" s="310">
        <f t="shared" si="5"/>
        <v>0</v>
      </c>
      <c r="R32" s="311">
        <f t="shared" si="9"/>
        <v>985.11042568802327</v>
      </c>
    </row>
    <row r="33" spans="1:18" s="13" customFormat="1" x14ac:dyDescent="0.25">
      <c r="A33" s="261">
        <f t="shared" si="6"/>
        <v>45611</v>
      </c>
      <c r="B33" s="285">
        <v>4.8750000000000002E-2</v>
      </c>
      <c r="C33" s="286">
        <f t="shared" ref="C33:C65" si="16">+B33-0.75%</f>
        <v>4.1250000000000002E-2</v>
      </c>
      <c r="D33" s="321"/>
      <c r="E33" s="238">
        <f t="shared" si="7"/>
        <v>2024</v>
      </c>
      <c r="F33" s="233">
        <f t="shared" si="8"/>
        <v>45611</v>
      </c>
      <c r="G33" s="234">
        <f>+$B33/2*($B$19-SUM($H$24:H32))</f>
        <v>858.46434375000013</v>
      </c>
      <c r="H33" s="235">
        <f t="shared" si="15"/>
        <v>0</v>
      </c>
      <c r="I33" s="237">
        <f t="shared" si="11"/>
        <v>858.46434375000013</v>
      </c>
      <c r="J33" s="236">
        <f t="shared" si="2"/>
        <v>559.0558267651752</v>
      </c>
      <c r="K33" s="237">
        <f>+$C33/2*($C$19-SUM($L$24:L32))</f>
        <v>116.65370607311313</v>
      </c>
      <c r="L33" s="237">
        <f t="shared" si="12"/>
        <v>0</v>
      </c>
      <c r="M33" s="237">
        <f t="shared" si="13"/>
        <v>116.65370607311313</v>
      </c>
      <c r="N33" s="236">
        <f t="shared" si="3"/>
        <v>75.968133759691739</v>
      </c>
      <c r="O33" s="278"/>
      <c r="P33" s="309">
        <f t="shared" si="4"/>
        <v>985.11042568802327</v>
      </c>
      <c r="Q33" s="310">
        <f t="shared" si="5"/>
        <v>0</v>
      </c>
      <c r="R33" s="311">
        <f t="shared" si="9"/>
        <v>985.11042568802327</v>
      </c>
    </row>
    <row r="34" spans="1:18" s="13" customFormat="1" x14ac:dyDescent="0.25">
      <c r="A34" s="261">
        <f t="shared" si="6"/>
        <v>45792</v>
      </c>
      <c r="B34" s="285">
        <v>4.8750000000000002E-2</v>
      </c>
      <c r="C34" s="286">
        <f t="shared" si="16"/>
        <v>4.1250000000000002E-2</v>
      </c>
      <c r="D34" s="321"/>
      <c r="E34" s="238">
        <f t="shared" si="7"/>
        <v>2025</v>
      </c>
      <c r="F34" s="233">
        <f t="shared" si="8"/>
        <v>45792</v>
      </c>
      <c r="G34" s="234">
        <f>+$B34/2*($B$19-SUM($H$24:H33))</f>
        <v>858.46434375000013</v>
      </c>
      <c r="H34" s="235">
        <f>+IF($F34&gt;B$8,"FIN",IF($F34&lt;=B$8,IFERROR(IF($F34&lt;B$17,0,IF(MONTH($F34)=MONTH(B$17),B$19/B$16,0)),0),0))</f>
        <v>0</v>
      </c>
      <c r="I34" s="237">
        <f t="shared" si="11"/>
        <v>858.46434375000013</v>
      </c>
      <c r="J34" s="236">
        <f t="shared" si="2"/>
        <v>533.03881612035923</v>
      </c>
      <c r="K34" s="237">
        <f>+$C34/2*($C$19-SUM($L$24:L33))</f>
        <v>116.65370607311313</v>
      </c>
      <c r="L34" s="237">
        <f t="shared" si="12"/>
        <v>0</v>
      </c>
      <c r="M34" s="237">
        <f t="shared" si="13"/>
        <v>116.65370607311313</v>
      </c>
      <c r="N34" s="236">
        <f t="shared" si="3"/>
        <v>72.432773514671183</v>
      </c>
      <c r="O34" s="278"/>
      <c r="P34" s="309">
        <f t="shared" si="4"/>
        <v>985.11042568802327</v>
      </c>
      <c r="Q34" s="310">
        <f t="shared" si="5"/>
        <v>0</v>
      </c>
      <c r="R34" s="311">
        <f t="shared" si="9"/>
        <v>985.11042568802327</v>
      </c>
    </row>
    <row r="35" spans="1:18" s="13" customFormat="1" x14ac:dyDescent="0.25">
      <c r="A35" s="261">
        <f t="shared" si="6"/>
        <v>45976</v>
      </c>
      <c r="B35" s="285">
        <v>4.8750000000000002E-2</v>
      </c>
      <c r="C35" s="286">
        <f t="shared" si="16"/>
        <v>4.1250000000000002E-2</v>
      </c>
      <c r="D35" s="321"/>
      <c r="E35" s="238">
        <f t="shared" si="7"/>
        <v>2025</v>
      </c>
      <c r="F35" s="233">
        <f t="shared" si="8"/>
        <v>45976</v>
      </c>
      <c r="G35" s="234">
        <f>+$B35/2*($B$19-SUM($H$24:H34))</f>
        <v>858.46434375000013</v>
      </c>
      <c r="H35" s="235">
        <f t="shared" si="15"/>
        <v>0</v>
      </c>
      <c r="I35" s="237">
        <f t="shared" si="11"/>
        <v>858.46434375000013</v>
      </c>
      <c r="J35" s="236">
        <f t="shared" si="2"/>
        <v>508.23256978652296</v>
      </c>
      <c r="K35" s="237">
        <f>+$C35/2*($C$19-SUM($L$24:L34))</f>
        <v>116.65370607311313</v>
      </c>
      <c r="L35" s="237">
        <f t="shared" si="12"/>
        <v>0</v>
      </c>
      <c r="M35" s="237">
        <f t="shared" si="13"/>
        <v>116.65370607311313</v>
      </c>
      <c r="N35" s="236">
        <f t="shared" si="3"/>
        <v>69.061939781537944</v>
      </c>
      <c r="O35" s="278"/>
      <c r="P35" s="309">
        <f t="shared" si="4"/>
        <v>985.11042568802327</v>
      </c>
      <c r="Q35" s="310">
        <f t="shared" si="5"/>
        <v>0</v>
      </c>
      <c r="R35" s="311">
        <f t="shared" si="9"/>
        <v>985.11042568802327</v>
      </c>
    </row>
    <row r="36" spans="1:18" s="13" customFormat="1" x14ac:dyDescent="0.25">
      <c r="A36" s="261">
        <f t="shared" si="6"/>
        <v>46157</v>
      </c>
      <c r="B36" s="285">
        <v>5.8749999999999997E-2</v>
      </c>
      <c r="C36" s="286">
        <f t="shared" si="16"/>
        <v>5.1249999999999997E-2</v>
      </c>
      <c r="D36" s="321"/>
      <c r="E36" s="238">
        <f t="shared" si="7"/>
        <v>2026</v>
      </c>
      <c r="F36" s="233">
        <f t="shared" si="8"/>
        <v>46157</v>
      </c>
      <c r="G36" s="234">
        <f>+$B36/2*($B$19-SUM($H$24:H35))</f>
        <v>1034.55959375</v>
      </c>
      <c r="H36" s="235">
        <f t="shared" si="15"/>
        <v>0</v>
      </c>
      <c r="I36" s="237">
        <f t="shared" si="11"/>
        <v>1034.55959375</v>
      </c>
      <c r="J36" s="236">
        <f t="shared" si="2"/>
        <v>583.98191975890165</v>
      </c>
      <c r="K36" s="237">
        <f>+$C36/2*($C$19-SUM($L$24:L35))</f>
        <v>144.93339239386779</v>
      </c>
      <c r="L36" s="237">
        <f t="shared" si="12"/>
        <v>0</v>
      </c>
      <c r="M36" s="237">
        <f t="shared" si="13"/>
        <v>144.93339239386779</v>
      </c>
      <c r="N36" s="236">
        <f t="shared" si="3"/>
        <v>81.81112160059277</v>
      </c>
      <c r="O36" s="278"/>
      <c r="P36" s="309">
        <f t="shared" si="4"/>
        <v>1191.907756157847</v>
      </c>
      <c r="Q36" s="310">
        <f t="shared" si="5"/>
        <v>0</v>
      </c>
      <c r="R36" s="311">
        <f t="shared" si="9"/>
        <v>1191.907756157847</v>
      </c>
    </row>
    <row r="37" spans="1:18" s="13" customFormat="1" x14ac:dyDescent="0.25">
      <c r="A37" s="261">
        <f t="shared" si="6"/>
        <v>46341</v>
      </c>
      <c r="B37" s="285">
        <v>5.8749999999999997E-2</v>
      </c>
      <c r="C37" s="286">
        <f t="shared" si="16"/>
        <v>5.1249999999999997E-2</v>
      </c>
      <c r="D37" s="321"/>
      <c r="E37" s="238">
        <f t="shared" si="7"/>
        <v>2026</v>
      </c>
      <c r="F37" s="233">
        <f t="shared" si="8"/>
        <v>46341</v>
      </c>
      <c r="G37" s="234">
        <f>+$B37/2*($B$19-SUM($H$24:H36))</f>
        <v>1034.55959375</v>
      </c>
      <c r="H37" s="235">
        <f t="shared" si="15"/>
        <v>0</v>
      </c>
      <c r="I37" s="237">
        <f t="shared" si="11"/>
        <v>1034.55959375</v>
      </c>
      <c r="J37" s="236">
        <f t="shared" si="2"/>
        <v>556.80491328593405</v>
      </c>
      <c r="K37" s="237">
        <f>+$C37/2*($C$19-SUM($L$24:L36))</f>
        <v>144.93339239386779</v>
      </c>
      <c r="L37" s="237">
        <f t="shared" si="12"/>
        <v>0</v>
      </c>
      <c r="M37" s="237">
        <f t="shared" si="13"/>
        <v>144.93339239386779</v>
      </c>
      <c r="N37" s="236">
        <f t="shared" si="3"/>
        <v>78.003843830387183</v>
      </c>
      <c r="O37" s="278"/>
      <c r="P37" s="309">
        <f t="shared" si="4"/>
        <v>1191.907756157847</v>
      </c>
      <c r="Q37" s="310">
        <f t="shared" si="5"/>
        <v>0</v>
      </c>
      <c r="R37" s="311">
        <f t="shared" si="9"/>
        <v>1191.907756157847</v>
      </c>
    </row>
    <row r="38" spans="1:18" s="13" customFormat="1" x14ac:dyDescent="0.25">
      <c r="A38" s="261">
        <f t="shared" si="6"/>
        <v>46522</v>
      </c>
      <c r="B38" s="285">
        <v>5.8749999999999997E-2</v>
      </c>
      <c r="C38" s="286">
        <f t="shared" si="16"/>
        <v>5.1249999999999997E-2</v>
      </c>
      <c r="D38" s="321"/>
      <c r="E38" s="238">
        <f t="shared" si="7"/>
        <v>2027</v>
      </c>
      <c r="F38" s="233">
        <f t="shared" si="8"/>
        <v>46522</v>
      </c>
      <c r="G38" s="234">
        <f>+$B38/2*($B$19-SUM($H$24:H37))</f>
        <v>1034.55959375</v>
      </c>
      <c r="H38" s="235">
        <f>+IF($F38&gt;B$8,"FIN",IF($F38&lt;=B$8,IFERROR(IF($F38&lt;B$17,0,B$19/B$16),0)))</f>
        <v>0</v>
      </c>
      <c r="I38" s="237">
        <f t="shared" si="11"/>
        <v>1034.55959375</v>
      </c>
      <c r="J38" s="236">
        <f t="shared" si="2"/>
        <v>530.89265432627406</v>
      </c>
      <c r="K38" s="237">
        <f>+$C38/2*($C$19-SUM($L$24:L37))</f>
        <v>144.93339239386779</v>
      </c>
      <c r="L38" s="237">
        <f t="shared" si="12"/>
        <v>0</v>
      </c>
      <c r="M38" s="237">
        <f t="shared" si="13"/>
        <v>144.93339239386779</v>
      </c>
      <c r="N38" s="236">
        <f t="shared" si="3"/>
        <v>74.373746909629773</v>
      </c>
      <c r="O38" s="278"/>
      <c r="P38" s="309">
        <f t="shared" si="4"/>
        <v>1191.907756157847</v>
      </c>
      <c r="Q38" s="310">
        <f t="shared" si="5"/>
        <v>0</v>
      </c>
      <c r="R38" s="311">
        <f t="shared" si="9"/>
        <v>1191.907756157847</v>
      </c>
    </row>
    <row r="39" spans="1:18" s="13" customFormat="1" x14ac:dyDescent="0.25">
      <c r="A39" s="261">
        <f t="shared" si="6"/>
        <v>46706</v>
      </c>
      <c r="B39" s="285">
        <v>5.8749999999999997E-2</v>
      </c>
      <c r="C39" s="286">
        <f t="shared" si="16"/>
        <v>5.1249999999999997E-2</v>
      </c>
      <c r="D39" s="321"/>
      <c r="E39" s="238">
        <f t="shared" si="7"/>
        <v>2027</v>
      </c>
      <c r="F39" s="233">
        <f t="shared" si="8"/>
        <v>46706</v>
      </c>
      <c r="G39" s="234">
        <f>+$B39/2*($B$19-SUM($H$24:H38))</f>
        <v>1034.55959375</v>
      </c>
      <c r="H39" s="235">
        <f>+IF($F39&gt;B$8,"FIN",IF($F39&lt;=B$8,IFERROR(IF($F39&lt;B$17,0,B$19/B$16),0)))</f>
        <v>1304.4092592592594</v>
      </c>
      <c r="I39" s="237">
        <f t="shared" si="11"/>
        <v>2338.9688530092594</v>
      </c>
      <c r="J39" s="236">
        <f t="shared" si="2"/>
        <v>1144.4038227790993</v>
      </c>
      <c r="K39" s="237">
        <f>+$C39/2*($C$19-SUM($L$24:L38))</f>
        <v>144.93339239386779</v>
      </c>
      <c r="L39" s="237">
        <f>+IF($F39&gt;C$8,"FIN",IF($F39&lt;=C$8,IFERROR(IF($F39&lt;C$17,0,C$19/C$16),0)))</f>
        <v>209.47915793151626</v>
      </c>
      <c r="M39" s="237">
        <f t="shared" si="13"/>
        <v>354.41255032538402</v>
      </c>
      <c r="N39" s="236">
        <f t="shared" si="3"/>
        <v>173.40593352127624</v>
      </c>
      <c r="O39" s="278"/>
      <c r="P39" s="309">
        <f t="shared" si="4"/>
        <v>1191.907756157847</v>
      </c>
      <c r="Q39" s="310">
        <f t="shared" si="5"/>
        <v>1531.8320775542504</v>
      </c>
      <c r="R39" s="311">
        <f t="shared" si="9"/>
        <v>2723.7398337120976</v>
      </c>
    </row>
    <row r="40" spans="1:18" s="13" customFormat="1" x14ac:dyDescent="0.25">
      <c r="A40" s="261">
        <f t="shared" si="6"/>
        <v>46888</v>
      </c>
      <c r="B40" s="285">
        <v>5.8749999999999997E-2</v>
      </c>
      <c r="C40" s="286">
        <f t="shared" si="16"/>
        <v>5.1249999999999997E-2</v>
      </c>
      <c r="D40" s="321"/>
      <c r="E40" s="238">
        <f t="shared" si="7"/>
        <v>2028</v>
      </c>
      <c r="F40" s="233">
        <f t="shared" si="8"/>
        <v>46888</v>
      </c>
      <c r="G40" s="234">
        <f>+$B40/2*($B$19-SUM($H$24:H39))</f>
        <v>996.24257175925936</v>
      </c>
      <c r="H40" s="235">
        <f t="shared" ref="H40:H65" si="17">+IF($F40&gt;B$8,"FIN",IF($F40&lt;=B$8,IFERROR(IF($F40&lt;B$17,0,B$19/B$16),0)))</f>
        <v>1304.4092592592594</v>
      </c>
      <c r="I40" s="237">
        <f t="shared" si="11"/>
        <v>2300.6518310185188</v>
      </c>
      <c r="J40" s="236">
        <f t="shared" si="2"/>
        <v>1073.271058463175</v>
      </c>
      <c r="K40" s="237">
        <f>+$C40/2*($C$19-SUM($L$24:L39))</f>
        <v>139.5654889718727</v>
      </c>
      <c r="L40" s="237">
        <f t="shared" ref="L40:L65" si="18">+IF($F40&gt;C$8,"FIN",IF($F40&lt;=C$8,IFERROR(IF($F40&lt;C$17,0,C$19/C$16),0)))</f>
        <v>209.47915793151626</v>
      </c>
      <c r="M40" s="237">
        <f t="shared" si="13"/>
        <v>349.04464690338898</v>
      </c>
      <c r="N40" s="236">
        <f t="shared" si="3"/>
        <v>162.83190380313135</v>
      </c>
      <c r="O40" s="278"/>
      <c r="P40" s="309">
        <f t="shared" si="4"/>
        <v>1147.7630244482971</v>
      </c>
      <c r="Q40" s="310">
        <f t="shared" si="5"/>
        <v>1531.8320775542504</v>
      </c>
      <c r="R40" s="311">
        <f t="shared" si="9"/>
        <v>2679.5951020025477</v>
      </c>
    </row>
    <row r="41" spans="1:18" s="13" customFormat="1" x14ac:dyDescent="0.25">
      <c r="A41" s="261">
        <f t="shared" si="6"/>
        <v>47072</v>
      </c>
      <c r="B41" s="285">
        <v>5.8749999999999997E-2</v>
      </c>
      <c r="C41" s="286">
        <f t="shared" si="16"/>
        <v>5.1249999999999997E-2</v>
      </c>
      <c r="D41" s="321"/>
      <c r="E41" s="238">
        <f t="shared" si="7"/>
        <v>2028</v>
      </c>
      <c r="F41" s="233">
        <f t="shared" si="8"/>
        <v>47072</v>
      </c>
      <c r="G41" s="234">
        <f>+$B41/2*($B$19-SUM($H$24:H40))</f>
        <v>957.92554976851864</v>
      </c>
      <c r="H41" s="235">
        <f t="shared" si="17"/>
        <v>1304.4092592592594</v>
      </c>
      <c r="I41" s="237">
        <f t="shared" si="11"/>
        <v>2262.3348090277782</v>
      </c>
      <c r="J41" s="236">
        <f t="shared" si="2"/>
        <v>1006.2804931119492</v>
      </c>
      <c r="K41" s="237">
        <f>+$C41/2*($C$19-SUM($L$24:L40))</f>
        <v>134.1975855498776</v>
      </c>
      <c r="L41" s="237">
        <f t="shared" si="18"/>
        <v>209.47915793151626</v>
      </c>
      <c r="M41" s="237">
        <f t="shared" si="13"/>
        <v>343.67674348139383</v>
      </c>
      <c r="N41" s="236">
        <f t="shared" si="3"/>
        <v>152.86649947723078</v>
      </c>
      <c r="O41" s="278"/>
      <c r="P41" s="309">
        <f t="shared" si="4"/>
        <v>1103.6182927387472</v>
      </c>
      <c r="Q41" s="310">
        <f t="shared" si="5"/>
        <v>1531.8320775542504</v>
      </c>
      <c r="R41" s="311">
        <f t="shared" si="9"/>
        <v>2635.4503702929978</v>
      </c>
    </row>
    <row r="42" spans="1:18" s="13" customFormat="1" x14ac:dyDescent="0.25">
      <c r="A42" s="261">
        <f t="shared" si="6"/>
        <v>47253</v>
      </c>
      <c r="B42" s="285">
        <v>5.8749999999999997E-2</v>
      </c>
      <c r="C42" s="286">
        <f t="shared" si="16"/>
        <v>5.1249999999999997E-2</v>
      </c>
      <c r="D42" s="321"/>
      <c r="E42" s="238">
        <f t="shared" si="7"/>
        <v>2029</v>
      </c>
      <c r="F42" s="233">
        <f t="shared" si="8"/>
        <v>47253</v>
      </c>
      <c r="G42" s="234">
        <f>+$B42/2*($B$19-SUM($H$24:H41))</f>
        <v>919.60852777777779</v>
      </c>
      <c r="H42" s="235">
        <f t="shared" si="17"/>
        <v>1304.4092592592594</v>
      </c>
      <c r="I42" s="237">
        <f t="shared" si="11"/>
        <v>2224.0177870370371</v>
      </c>
      <c r="J42" s="236">
        <f t="shared" si="2"/>
        <v>943.20064670045122</v>
      </c>
      <c r="K42" s="237">
        <f>+$C42/2*($C$19-SUM($L$24:L41))</f>
        <v>128.82968212788248</v>
      </c>
      <c r="L42" s="237">
        <f t="shared" si="18"/>
        <v>209.47915793151626</v>
      </c>
      <c r="M42" s="237">
        <f t="shared" si="13"/>
        <v>338.30884005939873</v>
      </c>
      <c r="N42" s="236">
        <f t="shared" si="3"/>
        <v>143.47597334354884</v>
      </c>
      <c r="O42" s="278"/>
      <c r="P42" s="309">
        <f t="shared" si="4"/>
        <v>1059.4735610291973</v>
      </c>
      <c r="Q42" s="310">
        <f t="shared" si="5"/>
        <v>1531.8320775542504</v>
      </c>
      <c r="R42" s="311">
        <f t="shared" si="9"/>
        <v>2591.3056385834479</v>
      </c>
    </row>
    <row r="43" spans="1:18" s="13" customFormat="1" x14ac:dyDescent="0.25">
      <c r="A43" s="261">
        <f t="shared" si="6"/>
        <v>47437</v>
      </c>
      <c r="B43" s="285">
        <v>5.8749999999999997E-2</v>
      </c>
      <c r="C43" s="286">
        <f t="shared" si="16"/>
        <v>5.1249999999999997E-2</v>
      </c>
      <c r="D43" s="321"/>
      <c r="E43" s="238">
        <f t="shared" si="7"/>
        <v>2029</v>
      </c>
      <c r="F43" s="233">
        <f t="shared" si="8"/>
        <v>47437</v>
      </c>
      <c r="G43" s="234">
        <f>+$B43/2*($B$19-SUM($H$24:H42))</f>
        <v>881.29150578703707</v>
      </c>
      <c r="H43" s="235">
        <f t="shared" si="17"/>
        <v>1304.4092592592594</v>
      </c>
      <c r="I43" s="237">
        <f t="shared" si="11"/>
        <v>2185.7007650462965</v>
      </c>
      <c r="J43" s="236">
        <f t="shared" si="2"/>
        <v>883.81261327866855</v>
      </c>
      <c r="K43" s="237">
        <f>+$C43/2*($C$19-SUM($L$24:L42))</f>
        <v>123.46177870588738</v>
      </c>
      <c r="L43" s="237">
        <f t="shared" si="18"/>
        <v>209.47915793151626</v>
      </c>
      <c r="M43" s="237">
        <f t="shared" si="13"/>
        <v>332.94093663740364</v>
      </c>
      <c r="N43" s="236">
        <f t="shared" si="3"/>
        <v>134.62840109804256</v>
      </c>
      <c r="O43" s="278"/>
      <c r="P43" s="309">
        <f t="shared" si="4"/>
        <v>1015.3288293196474</v>
      </c>
      <c r="Q43" s="310">
        <f t="shared" si="5"/>
        <v>1531.8320775542504</v>
      </c>
      <c r="R43" s="311">
        <f t="shared" si="9"/>
        <v>2547.1609068738981</v>
      </c>
    </row>
    <row r="44" spans="1:18" s="13" customFormat="1" x14ac:dyDescent="0.25">
      <c r="A44" s="261">
        <f t="shared" si="6"/>
        <v>47618</v>
      </c>
      <c r="B44" s="285">
        <v>5.8749999999999997E-2</v>
      </c>
      <c r="C44" s="286">
        <f t="shared" si="16"/>
        <v>5.1249999999999997E-2</v>
      </c>
      <c r="D44" s="321"/>
      <c r="E44" s="238">
        <f t="shared" si="7"/>
        <v>2030</v>
      </c>
      <c r="F44" s="233">
        <f t="shared" si="8"/>
        <v>47618</v>
      </c>
      <c r="G44" s="234">
        <f>+$B44/2*($B$19-SUM($H$24:H43))</f>
        <v>842.97448379629623</v>
      </c>
      <c r="H44" s="235">
        <f t="shared" si="17"/>
        <v>1304.4092592592594</v>
      </c>
      <c r="I44" s="237">
        <f t="shared" si="11"/>
        <v>2147.3837430555559</v>
      </c>
      <c r="J44" s="236">
        <f t="shared" si="2"/>
        <v>827.90939196513887</v>
      </c>
      <c r="K44" s="237">
        <f>+$C44/2*($C$19-SUM($L$24:L43))</f>
        <v>118.09387528389229</v>
      </c>
      <c r="L44" s="237">
        <f t="shared" si="18"/>
        <v>209.47915793151626</v>
      </c>
      <c r="M44" s="237">
        <f t="shared" si="13"/>
        <v>327.57303321540854</v>
      </c>
      <c r="N44" s="236">
        <f t="shared" si="3"/>
        <v>126.29358475427779</v>
      </c>
      <c r="O44" s="278"/>
      <c r="P44" s="309">
        <f t="shared" si="4"/>
        <v>971.18409761009741</v>
      </c>
      <c r="Q44" s="310">
        <f t="shared" si="5"/>
        <v>1531.8320775542504</v>
      </c>
      <c r="R44" s="311">
        <f t="shared" si="9"/>
        <v>2503.0161751643477</v>
      </c>
    </row>
    <row r="45" spans="1:18" s="13" customFormat="1" x14ac:dyDescent="0.25">
      <c r="A45" s="261">
        <f t="shared" si="6"/>
        <v>47802</v>
      </c>
      <c r="B45" s="285">
        <v>5.8749999999999997E-2</v>
      </c>
      <c r="C45" s="286">
        <f t="shared" si="16"/>
        <v>5.1249999999999997E-2</v>
      </c>
      <c r="D45" s="321"/>
      <c r="E45" s="238">
        <f t="shared" si="7"/>
        <v>2030</v>
      </c>
      <c r="F45" s="233">
        <f t="shared" si="8"/>
        <v>47802</v>
      </c>
      <c r="G45" s="234">
        <f>+$B45/2*($B$19-SUM($H$24:H44))</f>
        <v>804.65746180555561</v>
      </c>
      <c r="H45" s="235">
        <f t="shared" si="17"/>
        <v>1304.4092592592594</v>
      </c>
      <c r="I45" s="237">
        <f t="shared" si="11"/>
        <v>2109.0667210648153</v>
      </c>
      <c r="J45" s="236">
        <f t="shared" si="2"/>
        <v>775.2952529761335</v>
      </c>
      <c r="K45" s="237">
        <f>+$C45/2*($C$19-SUM($L$24:L44))</f>
        <v>112.72597186189719</v>
      </c>
      <c r="L45" s="237">
        <f t="shared" si="18"/>
        <v>209.47915793151626</v>
      </c>
      <c r="M45" s="237">
        <f t="shared" si="13"/>
        <v>322.20512979341345</v>
      </c>
      <c r="N45" s="236">
        <f t="shared" si="3"/>
        <v>118.44296110616764</v>
      </c>
      <c r="O45" s="278"/>
      <c r="P45" s="309">
        <f t="shared" si="4"/>
        <v>927.03936590054764</v>
      </c>
      <c r="Q45" s="310">
        <f t="shared" si="5"/>
        <v>1531.8320775542504</v>
      </c>
      <c r="R45" s="311">
        <f t="shared" si="9"/>
        <v>2458.8714434547983</v>
      </c>
    </row>
    <row r="46" spans="1:18" s="13" customFormat="1" x14ac:dyDescent="0.25">
      <c r="A46" s="261">
        <f t="shared" si="6"/>
        <v>47983</v>
      </c>
      <c r="B46" s="285">
        <v>5.8749999999999997E-2</v>
      </c>
      <c r="C46" s="286">
        <f t="shared" si="16"/>
        <v>5.1249999999999997E-2</v>
      </c>
      <c r="D46" s="321"/>
      <c r="E46" s="238">
        <f t="shared" si="7"/>
        <v>2031</v>
      </c>
      <c r="F46" s="233">
        <f t="shared" si="8"/>
        <v>47983</v>
      </c>
      <c r="G46" s="234">
        <f>+$B46/2*($B$19-SUM($H$24:H45))</f>
        <v>766.34043981481477</v>
      </c>
      <c r="H46" s="235">
        <f t="shared" si="17"/>
        <v>1304.4092592592594</v>
      </c>
      <c r="I46" s="237">
        <f t="shared" si="11"/>
        <v>2070.7496990740742</v>
      </c>
      <c r="J46" s="236">
        <f t="shared" si="2"/>
        <v>725.78513687839165</v>
      </c>
      <c r="K46" s="237">
        <f>+$C46/2*($C$19-SUM($L$24:L45))</f>
        <v>107.35806843990207</v>
      </c>
      <c r="L46" s="237">
        <f t="shared" si="18"/>
        <v>209.47915793151626</v>
      </c>
      <c r="M46" s="237">
        <f t="shared" si="13"/>
        <v>316.8372263714183</v>
      </c>
      <c r="N46" s="236">
        <f t="shared" si="3"/>
        <v>111.04951497178699</v>
      </c>
      <c r="O46" s="278"/>
      <c r="P46" s="309">
        <f t="shared" si="4"/>
        <v>882.89463419099764</v>
      </c>
      <c r="Q46" s="310">
        <f t="shared" si="5"/>
        <v>1531.8320775542504</v>
      </c>
      <c r="R46" s="311">
        <f t="shared" si="9"/>
        <v>2414.7267117452479</v>
      </c>
    </row>
    <row r="47" spans="1:18" s="13" customFormat="1" x14ac:dyDescent="0.25">
      <c r="A47" s="261">
        <f t="shared" si="6"/>
        <v>48167</v>
      </c>
      <c r="B47" s="285">
        <v>5.8749999999999997E-2</v>
      </c>
      <c r="C47" s="286">
        <f t="shared" si="16"/>
        <v>5.1249999999999997E-2</v>
      </c>
      <c r="D47" s="321"/>
      <c r="E47" s="238">
        <f t="shared" si="7"/>
        <v>2031</v>
      </c>
      <c r="F47" s="233">
        <f t="shared" si="8"/>
        <v>48167</v>
      </c>
      <c r="G47" s="234">
        <f>+$B47/2*($B$19-SUM($H$24:H46))</f>
        <v>728.02341782407404</v>
      </c>
      <c r="H47" s="235">
        <f t="shared" si="17"/>
        <v>1304.4092592592594</v>
      </c>
      <c r="I47" s="237">
        <f t="shared" si="11"/>
        <v>2032.4326770833336</v>
      </c>
      <c r="J47" s="236">
        <f t="shared" si="2"/>
        <v>679.20408534613648</v>
      </c>
      <c r="K47" s="237">
        <f>+$C47/2*($C$19-SUM($L$24:L46))</f>
        <v>101.99016501790696</v>
      </c>
      <c r="L47" s="237">
        <f t="shared" si="18"/>
        <v>209.47915793151626</v>
      </c>
      <c r="M47" s="237">
        <f t="shared" si="13"/>
        <v>311.4693229494232</v>
      </c>
      <c r="N47" s="236">
        <f t="shared" si="3"/>
        <v>104.08769697150926</v>
      </c>
      <c r="O47" s="278"/>
      <c r="P47" s="309">
        <f t="shared" si="4"/>
        <v>838.74990248144775</v>
      </c>
      <c r="Q47" s="310">
        <f t="shared" si="5"/>
        <v>1531.8320775542504</v>
      </c>
      <c r="R47" s="311">
        <f t="shared" si="9"/>
        <v>2370.5819800356981</v>
      </c>
    </row>
    <row r="48" spans="1:18" s="13" customFormat="1" x14ac:dyDescent="0.25">
      <c r="A48" s="261">
        <f t="shared" si="6"/>
        <v>48349</v>
      </c>
      <c r="B48" s="285">
        <v>5.8749999999999997E-2</v>
      </c>
      <c r="C48" s="286">
        <f t="shared" si="16"/>
        <v>5.1249999999999997E-2</v>
      </c>
      <c r="D48" s="321"/>
      <c r="E48" s="238">
        <f t="shared" si="7"/>
        <v>2032</v>
      </c>
      <c r="F48" s="233">
        <f t="shared" si="8"/>
        <v>48349</v>
      </c>
      <c r="G48" s="234">
        <f>+$B48/2*($B$19-SUM($H$24:H47))</f>
        <v>689.70639583333332</v>
      </c>
      <c r="H48" s="235">
        <f t="shared" si="17"/>
        <v>1304.4092592592594</v>
      </c>
      <c r="I48" s="237">
        <f t="shared" si="11"/>
        <v>1994.1156550925928</v>
      </c>
      <c r="J48" s="236">
        <f t="shared" si="2"/>
        <v>635.38670179117616</v>
      </c>
      <c r="K48" s="237">
        <f>+$C48/2*($C$19-SUM($L$24:L47))</f>
        <v>96.622261595911866</v>
      </c>
      <c r="L48" s="237">
        <f t="shared" si="18"/>
        <v>209.47915793151626</v>
      </c>
      <c r="M48" s="237">
        <f t="shared" si="13"/>
        <v>306.10141952742811</v>
      </c>
      <c r="N48" s="236">
        <f t="shared" si="3"/>
        <v>97.533345606325327</v>
      </c>
      <c r="O48" s="278"/>
      <c r="P48" s="309">
        <f t="shared" si="4"/>
        <v>794.60517077189797</v>
      </c>
      <c r="Q48" s="310">
        <f t="shared" si="5"/>
        <v>1531.8320775542504</v>
      </c>
      <c r="R48" s="311">
        <f t="shared" si="9"/>
        <v>2326.4372483261486</v>
      </c>
    </row>
    <row r="49" spans="1:18" s="13" customFormat="1" x14ac:dyDescent="0.25">
      <c r="A49" s="261">
        <f t="shared" si="6"/>
        <v>48533</v>
      </c>
      <c r="B49" s="285">
        <v>5.8749999999999997E-2</v>
      </c>
      <c r="C49" s="286">
        <f t="shared" si="16"/>
        <v>5.1249999999999997E-2</v>
      </c>
      <c r="D49" s="321"/>
      <c r="E49" s="238">
        <f t="shared" si="7"/>
        <v>2032</v>
      </c>
      <c r="F49" s="233">
        <f t="shared" si="8"/>
        <v>48533</v>
      </c>
      <c r="G49" s="234">
        <f>+$B49/2*($B$19-SUM($H$24:H48))</f>
        <v>651.3893738425927</v>
      </c>
      <c r="H49" s="235">
        <f t="shared" si="17"/>
        <v>1304.4092592592594</v>
      </c>
      <c r="I49" s="237">
        <f t="shared" si="11"/>
        <v>1955.7986331018521</v>
      </c>
      <c r="J49" s="236">
        <f t="shared" si="2"/>
        <v>594.17664031848506</v>
      </c>
      <c r="K49" s="237">
        <f>+$C49/2*($C$19-SUM($L$24:L48))</f>
        <v>91.254358173916771</v>
      </c>
      <c r="L49" s="237">
        <f t="shared" si="18"/>
        <v>209.47915793151626</v>
      </c>
      <c r="M49" s="237">
        <f t="shared" si="13"/>
        <v>300.73351610543301</v>
      </c>
      <c r="N49" s="236">
        <f t="shared" si="3"/>
        <v>91.363613414175859</v>
      </c>
      <c r="O49" s="278"/>
      <c r="P49" s="309">
        <f t="shared" si="4"/>
        <v>750.4604390623482</v>
      </c>
      <c r="Q49" s="310">
        <f t="shared" si="5"/>
        <v>1531.8320775542504</v>
      </c>
      <c r="R49" s="311">
        <f t="shared" si="9"/>
        <v>2282.2925166165987</v>
      </c>
    </row>
    <row r="50" spans="1:18" s="13" customFormat="1" x14ac:dyDescent="0.25">
      <c r="A50" s="261">
        <f t="shared" si="6"/>
        <v>48714</v>
      </c>
      <c r="B50" s="285">
        <v>5.8749999999999997E-2</v>
      </c>
      <c r="C50" s="286">
        <f t="shared" si="16"/>
        <v>5.1249999999999997E-2</v>
      </c>
      <c r="D50" s="321"/>
      <c r="E50" s="238">
        <f t="shared" si="7"/>
        <v>2033</v>
      </c>
      <c r="F50" s="233">
        <f t="shared" si="8"/>
        <v>48714</v>
      </c>
      <c r="G50" s="234">
        <f>+$B50/2*($B$19-SUM($H$24:H49))</f>
        <v>613.07235185185186</v>
      </c>
      <c r="H50" s="235">
        <f t="shared" si="17"/>
        <v>1304.4092592592594</v>
      </c>
      <c r="I50" s="237">
        <f t="shared" si="11"/>
        <v>1917.4816111111113</v>
      </c>
      <c r="J50" s="236">
        <f t="shared" si="2"/>
        <v>555.42612153900484</v>
      </c>
      <c r="K50" s="237">
        <f>+$C50/2*($C$19-SUM($L$24:L49))</f>
        <v>85.886454751921676</v>
      </c>
      <c r="L50" s="237">
        <f t="shared" si="18"/>
        <v>209.47915793151626</v>
      </c>
      <c r="M50" s="237">
        <f t="shared" si="13"/>
        <v>295.36561268343792</v>
      </c>
      <c r="N50" s="236">
        <f t="shared" si="3"/>
        <v>85.556896993494803</v>
      </c>
      <c r="O50" s="278"/>
      <c r="P50" s="309">
        <f t="shared" si="4"/>
        <v>706.3157073527982</v>
      </c>
      <c r="Q50" s="310">
        <f t="shared" si="5"/>
        <v>1531.8320775542504</v>
      </c>
      <c r="R50" s="311">
        <f t="shared" si="9"/>
        <v>2238.1477849070488</v>
      </c>
    </row>
    <row r="51" spans="1:18" s="13" customFormat="1" x14ac:dyDescent="0.25">
      <c r="A51" s="261">
        <f t="shared" si="6"/>
        <v>48898</v>
      </c>
      <c r="B51" s="285">
        <v>5.8749999999999997E-2</v>
      </c>
      <c r="C51" s="286">
        <f t="shared" si="16"/>
        <v>5.1249999999999997E-2</v>
      </c>
      <c r="D51" s="321"/>
      <c r="E51" s="238">
        <f t="shared" si="7"/>
        <v>2033</v>
      </c>
      <c r="F51" s="233">
        <f t="shared" si="8"/>
        <v>48898</v>
      </c>
      <c r="G51" s="234">
        <f>+$B51/2*($B$19-SUM($H$24:H50))</f>
        <v>574.75532986111114</v>
      </c>
      <c r="H51" s="235">
        <f t="shared" si="17"/>
        <v>1304.4092592592594</v>
      </c>
      <c r="I51" s="237">
        <f t="shared" si="11"/>
        <v>1879.1645891203707</v>
      </c>
      <c r="J51" s="236">
        <f t="shared" si="2"/>
        <v>518.99547384671939</v>
      </c>
      <c r="K51" s="237">
        <f>+$C51/2*($C$19-SUM($L$24:L50))</f>
        <v>80.518551329926566</v>
      </c>
      <c r="L51" s="237">
        <f t="shared" si="18"/>
        <v>209.47915793151626</v>
      </c>
      <c r="M51" s="237">
        <f t="shared" si="13"/>
        <v>289.99770926144282</v>
      </c>
      <c r="N51" s="236">
        <f t="shared" si="3"/>
        <v>80.092770693948438</v>
      </c>
      <c r="O51" s="278"/>
      <c r="P51" s="309">
        <f t="shared" si="4"/>
        <v>662.17097564324831</v>
      </c>
      <c r="Q51" s="310">
        <f t="shared" si="5"/>
        <v>1531.8320775542504</v>
      </c>
      <c r="R51" s="311">
        <f t="shared" si="9"/>
        <v>2194.003053197499</v>
      </c>
    </row>
    <row r="52" spans="1:18" s="13" customFormat="1" x14ac:dyDescent="0.25">
      <c r="A52" s="261">
        <f t="shared" si="6"/>
        <v>49079</v>
      </c>
      <c r="B52" s="285">
        <v>5.8749999999999997E-2</v>
      </c>
      <c r="C52" s="286">
        <f t="shared" si="16"/>
        <v>5.1249999999999997E-2</v>
      </c>
      <c r="D52" s="321"/>
      <c r="E52" s="238">
        <f t="shared" si="7"/>
        <v>2034</v>
      </c>
      <c r="F52" s="233">
        <f t="shared" si="8"/>
        <v>49079</v>
      </c>
      <c r="G52" s="234">
        <f>+$B52/2*($B$19-SUM($H$24:H51))</f>
        <v>536.43830787037041</v>
      </c>
      <c r="H52" s="235">
        <f t="shared" si="17"/>
        <v>1304.4092592592594</v>
      </c>
      <c r="I52" s="237">
        <f t="shared" si="11"/>
        <v>1840.8475671296299</v>
      </c>
      <c r="J52" s="236">
        <f t="shared" si="2"/>
        <v>484.75269883854077</v>
      </c>
      <c r="K52" s="237">
        <f>+$C52/2*($C$19-SUM($L$24:L51))</f>
        <v>75.150647907931472</v>
      </c>
      <c r="L52" s="237">
        <f t="shared" si="18"/>
        <v>209.47915793151626</v>
      </c>
      <c r="M52" s="237">
        <f t="shared" si="13"/>
        <v>284.62980583944773</v>
      </c>
      <c r="N52" s="236">
        <f t="shared" si="3"/>
        <v>74.95192378459771</v>
      </c>
      <c r="O52" s="278"/>
      <c r="P52" s="309">
        <f t="shared" si="4"/>
        <v>618.02624393369842</v>
      </c>
      <c r="Q52" s="310">
        <f t="shared" si="5"/>
        <v>1531.8320775542504</v>
      </c>
      <c r="R52" s="311">
        <f t="shared" si="9"/>
        <v>2149.8583214879491</v>
      </c>
    </row>
    <row r="53" spans="1:18" s="13" customFormat="1" x14ac:dyDescent="0.25">
      <c r="A53" s="261">
        <f t="shared" si="6"/>
        <v>49263</v>
      </c>
      <c r="B53" s="285">
        <v>5.8749999999999997E-2</v>
      </c>
      <c r="C53" s="286">
        <f t="shared" si="16"/>
        <v>5.1249999999999997E-2</v>
      </c>
      <c r="D53" s="321"/>
      <c r="E53" s="238">
        <f t="shared" si="7"/>
        <v>2034</v>
      </c>
      <c r="F53" s="233">
        <f t="shared" si="8"/>
        <v>49263</v>
      </c>
      <c r="G53" s="234">
        <f>+$B53/2*($B$19-SUM($H$24:H52))</f>
        <v>498.12128587962968</v>
      </c>
      <c r="H53" s="235">
        <f t="shared" si="17"/>
        <v>1304.4092592592594</v>
      </c>
      <c r="I53" s="237">
        <f t="shared" si="11"/>
        <v>1802.530545138889</v>
      </c>
      <c r="J53" s="236">
        <f t="shared" si="2"/>
        <v>452.57305962338648</v>
      </c>
      <c r="K53" s="237">
        <f>+$C53/2*($C$19-SUM($L$24:L52))</f>
        <v>69.782744485936377</v>
      </c>
      <c r="L53" s="237">
        <f t="shared" si="18"/>
        <v>209.47915793151626</v>
      </c>
      <c r="M53" s="237">
        <f t="shared" si="13"/>
        <v>279.26190241745263</v>
      </c>
      <c r="N53" s="236">
        <f t="shared" si="3"/>
        <v>70.116100919430338</v>
      </c>
      <c r="O53" s="278"/>
      <c r="P53" s="309">
        <f t="shared" si="4"/>
        <v>573.88151222414854</v>
      </c>
      <c r="Q53" s="310">
        <f t="shared" si="5"/>
        <v>1531.8320775542504</v>
      </c>
      <c r="R53" s="311">
        <f t="shared" si="9"/>
        <v>2105.7135897783992</v>
      </c>
    </row>
    <row r="54" spans="1:18" s="13" customFormat="1" x14ac:dyDescent="0.25">
      <c r="A54" s="261">
        <f t="shared" si="6"/>
        <v>49444</v>
      </c>
      <c r="B54" s="285">
        <v>5.8749999999999997E-2</v>
      </c>
      <c r="C54" s="286">
        <f t="shared" si="16"/>
        <v>5.1249999999999997E-2</v>
      </c>
      <c r="D54" s="321"/>
      <c r="E54" s="238">
        <f t="shared" si="7"/>
        <v>2035</v>
      </c>
      <c r="F54" s="233">
        <f t="shared" si="8"/>
        <v>49444</v>
      </c>
      <c r="G54" s="234">
        <f>+$B54/2*($B$19-SUM($H$24:H53))</f>
        <v>459.8042638888889</v>
      </c>
      <c r="H54" s="235">
        <f t="shared" si="17"/>
        <v>1304.4092592592594</v>
      </c>
      <c r="I54" s="237">
        <f t="shared" si="11"/>
        <v>1764.2135231481484</v>
      </c>
      <c r="J54" s="236">
        <f t="shared" si="2"/>
        <v>422.33869083122721</v>
      </c>
      <c r="K54" s="237">
        <f>+$C54/2*($C$19-SUM($L$24:L53))</f>
        <v>64.414841063941282</v>
      </c>
      <c r="L54" s="237">
        <f t="shared" si="18"/>
        <v>209.47915793151626</v>
      </c>
      <c r="M54" s="237">
        <f t="shared" si="13"/>
        <v>273.89399899545754</v>
      </c>
      <c r="N54" s="236">
        <f t="shared" si="3"/>
        <v>65.568045729438154</v>
      </c>
      <c r="O54" s="278"/>
      <c r="P54" s="309">
        <f t="shared" si="4"/>
        <v>529.73678051459865</v>
      </c>
      <c r="Q54" s="310">
        <f t="shared" si="5"/>
        <v>1531.8320775542504</v>
      </c>
      <c r="R54" s="311">
        <f t="shared" si="9"/>
        <v>2061.5688580688493</v>
      </c>
    </row>
    <row r="55" spans="1:18" s="13" customFormat="1" x14ac:dyDescent="0.25">
      <c r="A55" s="261">
        <f t="shared" si="6"/>
        <v>49628</v>
      </c>
      <c r="B55" s="285">
        <v>5.8749999999999997E-2</v>
      </c>
      <c r="C55" s="286">
        <f t="shared" si="16"/>
        <v>5.1249999999999997E-2</v>
      </c>
      <c r="D55" s="321"/>
      <c r="E55" s="238">
        <f t="shared" si="7"/>
        <v>2035</v>
      </c>
      <c r="F55" s="233">
        <f t="shared" si="8"/>
        <v>49628</v>
      </c>
      <c r="G55" s="234">
        <f>+$B55/2*($B$19-SUM($H$24:H54))</f>
        <v>421.48724189814811</v>
      </c>
      <c r="H55" s="235">
        <f t="shared" si="17"/>
        <v>1304.4092592592594</v>
      </c>
      <c r="I55" s="237">
        <f t="shared" si="11"/>
        <v>1725.8965011574076</v>
      </c>
      <c r="J55" s="236">
        <f t="shared" si="2"/>
        <v>393.93822919399247</v>
      </c>
      <c r="K55" s="237">
        <f>+$C55/2*($C$19-SUM($L$24:L54))</f>
        <v>59.04693764194618</v>
      </c>
      <c r="L55" s="237">
        <f t="shared" si="18"/>
        <v>209.47915793151626</v>
      </c>
      <c r="M55" s="237">
        <f t="shared" si="13"/>
        <v>268.52609557346244</v>
      </c>
      <c r="N55" s="236">
        <f t="shared" si="3"/>
        <v>61.291447379172155</v>
      </c>
      <c r="O55" s="278"/>
      <c r="P55" s="309">
        <f t="shared" si="4"/>
        <v>485.59204880504876</v>
      </c>
      <c r="Q55" s="310">
        <f t="shared" si="5"/>
        <v>1531.8320775542504</v>
      </c>
      <c r="R55" s="311">
        <f t="shared" si="9"/>
        <v>2017.4241263592992</v>
      </c>
    </row>
    <row r="56" spans="1:18" s="13" customFormat="1" x14ac:dyDescent="0.25">
      <c r="A56" s="261">
        <f t="shared" si="6"/>
        <v>49810</v>
      </c>
      <c r="B56" s="285">
        <v>5.8749999999999997E-2</v>
      </c>
      <c r="C56" s="286">
        <f t="shared" si="16"/>
        <v>5.1249999999999997E-2</v>
      </c>
      <c r="D56" s="321"/>
      <c r="E56" s="238">
        <f t="shared" si="7"/>
        <v>2036</v>
      </c>
      <c r="F56" s="233">
        <f t="shared" si="8"/>
        <v>49810</v>
      </c>
      <c r="G56" s="234">
        <f>+$B56/2*($B$19-SUM($H$24:H55))</f>
        <v>383.17021990740733</v>
      </c>
      <c r="H56" s="235">
        <f t="shared" si="17"/>
        <v>1304.4092592592594</v>
      </c>
      <c r="I56" s="237">
        <f t="shared" si="11"/>
        <v>1687.5794791666667</v>
      </c>
      <c r="J56" s="236">
        <f t="shared" si="2"/>
        <v>367.26646362823067</v>
      </c>
      <c r="K56" s="237">
        <f>+$C56/2*($C$19-SUM($L$24:L55))</f>
        <v>53.679034219951077</v>
      </c>
      <c r="L56" s="237">
        <f t="shared" si="18"/>
        <v>209.47915793151626</v>
      </c>
      <c r="M56" s="237">
        <f t="shared" si="13"/>
        <v>263.15819215146735</v>
      </c>
      <c r="N56" s="236">
        <f t="shared" si="3"/>
        <v>57.270889934021689</v>
      </c>
      <c r="O56" s="278"/>
      <c r="P56" s="309">
        <f t="shared" si="4"/>
        <v>441.44731709549882</v>
      </c>
      <c r="Q56" s="310">
        <f t="shared" si="5"/>
        <v>1531.8320775542504</v>
      </c>
      <c r="R56" s="311">
        <f t="shared" si="9"/>
        <v>1973.2793946497493</v>
      </c>
    </row>
    <row r="57" spans="1:18" s="13" customFormat="1" x14ac:dyDescent="0.25">
      <c r="A57" s="261">
        <f t="shared" si="6"/>
        <v>49994</v>
      </c>
      <c r="B57" s="285">
        <v>5.8749999999999997E-2</v>
      </c>
      <c r="C57" s="286">
        <f t="shared" si="16"/>
        <v>5.1249999999999997E-2</v>
      </c>
      <c r="D57" s="321"/>
      <c r="E57" s="238">
        <f t="shared" si="7"/>
        <v>2036</v>
      </c>
      <c r="F57" s="233">
        <f t="shared" si="8"/>
        <v>49994</v>
      </c>
      <c r="G57" s="234">
        <f>+$B57/2*($B$19-SUM($H$24:H56))</f>
        <v>344.85319791666655</v>
      </c>
      <c r="H57" s="235">
        <f t="shared" si="17"/>
        <v>1304.4092592592594</v>
      </c>
      <c r="I57" s="237">
        <f t="shared" si="11"/>
        <v>1649.2624571759261</v>
      </c>
      <c r="J57" s="236">
        <f t="shared" si="2"/>
        <v>342.22400380446038</v>
      </c>
      <c r="K57" s="237">
        <f>+$C57/2*($C$19-SUM($L$24:L56))</f>
        <v>48.311130797955983</v>
      </c>
      <c r="L57" s="237">
        <f t="shared" si="18"/>
        <v>209.47915793151626</v>
      </c>
      <c r="M57" s="237">
        <f t="shared" si="13"/>
        <v>257.79028872947225</v>
      </c>
      <c r="N57" s="236">
        <f t="shared" si="3"/>
        <v>53.491804392354055</v>
      </c>
      <c r="O57" s="278"/>
      <c r="P57" s="309">
        <f t="shared" si="4"/>
        <v>397.30258538594887</v>
      </c>
      <c r="Q57" s="310">
        <f t="shared" si="5"/>
        <v>1531.8320775542504</v>
      </c>
      <c r="R57" s="311">
        <f t="shared" si="9"/>
        <v>1929.1346629401992</v>
      </c>
    </row>
    <row r="58" spans="1:18" s="13" customFormat="1" x14ac:dyDescent="0.25">
      <c r="A58" s="261">
        <f t="shared" si="6"/>
        <v>50175</v>
      </c>
      <c r="B58" s="285">
        <v>5.8749999999999997E-2</v>
      </c>
      <c r="C58" s="286">
        <f t="shared" si="16"/>
        <v>5.1249999999999997E-2</v>
      </c>
      <c r="D58" s="321"/>
      <c r="E58" s="238">
        <f t="shared" si="7"/>
        <v>2037</v>
      </c>
      <c r="F58" s="233">
        <f t="shared" si="8"/>
        <v>50175</v>
      </c>
      <c r="G58" s="234">
        <f>+$B58/2*($B$19-SUM($H$24:H57))</f>
        <v>306.53617592592582</v>
      </c>
      <c r="H58" s="235">
        <f t="shared" si="17"/>
        <v>1304.4092592592594</v>
      </c>
      <c r="I58" s="237">
        <f t="shared" si="11"/>
        <v>1610.9454351851853</v>
      </c>
      <c r="J58" s="236">
        <f t="shared" si="2"/>
        <v>318.71696624039691</v>
      </c>
      <c r="K58" s="237">
        <f>+$C58/2*($C$19-SUM($L$24:L57))</f>
        <v>42.94322737596088</v>
      </c>
      <c r="L58" s="237">
        <f t="shared" si="18"/>
        <v>209.47915793151626</v>
      </c>
      <c r="M58" s="237">
        <f t="shared" si="13"/>
        <v>252.42238530747713</v>
      </c>
      <c r="N58" s="236">
        <f t="shared" si="3"/>
        <v>49.940423244140121</v>
      </c>
      <c r="O58" s="278"/>
      <c r="P58" s="309">
        <f t="shared" si="4"/>
        <v>353.15785367639904</v>
      </c>
      <c r="Q58" s="310">
        <f t="shared" si="5"/>
        <v>1531.8320775542504</v>
      </c>
      <c r="R58" s="311">
        <f t="shared" si="9"/>
        <v>1884.9899312306495</v>
      </c>
    </row>
    <row r="59" spans="1:18" s="13" customFormat="1" x14ac:dyDescent="0.25">
      <c r="A59" s="261">
        <f t="shared" si="6"/>
        <v>50359</v>
      </c>
      <c r="B59" s="285">
        <v>5.8749999999999997E-2</v>
      </c>
      <c r="C59" s="286">
        <f t="shared" si="16"/>
        <v>5.1249999999999997E-2</v>
      </c>
      <c r="D59" s="321"/>
      <c r="E59" s="238">
        <f t="shared" si="7"/>
        <v>2037</v>
      </c>
      <c r="F59" s="233">
        <f t="shared" si="8"/>
        <v>50359</v>
      </c>
      <c r="G59" s="234">
        <f>+$B59/2*($B$19-SUM($H$24:H58))</f>
        <v>268.21915393518503</v>
      </c>
      <c r="H59" s="235">
        <f t="shared" si="17"/>
        <v>1304.4092592592594</v>
      </c>
      <c r="I59" s="237">
        <f t="shared" si="11"/>
        <v>1572.6284131944444</v>
      </c>
      <c r="J59" s="236">
        <f t="shared" si="2"/>
        <v>296.65667700481009</v>
      </c>
      <c r="K59" s="237">
        <f>+$C59/2*($C$19-SUM($L$24:L58))</f>
        <v>37.575323953965786</v>
      </c>
      <c r="L59" s="237">
        <f t="shared" si="18"/>
        <v>209.47915793151626</v>
      </c>
      <c r="M59" s="237">
        <f t="shared" si="13"/>
        <v>247.05448188548203</v>
      </c>
      <c r="N59" s="236">
        <f t="shared" si="3"/>
        <v>46.603737424798972</v>
      </c>
      <c r="O59" s="278"/>
      <c r="P59" s="309">
        <f t="shared" si="4"/>
        <v>309.0131219668491</v>
      </c>
      <c r="Q59" s="310">
        <f t="shared" si="5"/>
        <v>1531.8320775542504</v>
      </c>
      <c r="R59" s="311">
        <f t="shared" si="9"/>
        <v>1840.8451995210994</v>
      </c>
    </row>
    <row r="60" spans="1:18" s="13" customFormat="1" x14ac:dyDescent="0.25">
      <c r="A60" s="261">
        <f t="shared" si="6"/>
        <v>50540</v>
      </c>
      <c r="B60" s="285">
        <v>5.8749999999999997E-2</v>
      </c>
      <c r="C60" s="286">
        <f t="shared" si="16"/>
        <v>5.1249999999999997E-2</v>
      </c>
      <c r="D60" s="321"/>
      <c r="E60" s="238">
        <f t="shared" si="7"/>
        <v>2038</v>
      </c>
      <c r="F60" s="233">
        <f t="shared" si="8"/>
        <v>50540</v>
      </c>
      <c r="G60" s="234">
        <f>+$B60/2*($B$19-SUM($H$24:H59))</f>
        <v>229.90213194444425</v>
      </c>
      <c r="H60" s="235">
        <f t="shared" si="17"/>
        <v>1304.4092592592594</v>
      </c>
      <c r="I60" s="237">
        <f t="shared" si="11"/>
        <v>1534.3113912037038</v>
      </c>
      <c r="J60" s="236">
        <f t="shared" si="2"/>
        <v>275.95939016582031</v>
      </c>
      <c r="K60" s="237">
        <f>+$C60/2*($C$19-SUM($L$24:L59))</f>
        <v>32.207420531970683</v>
      </c>
      <c r="L60" s="237">
        <f t="shared" si="18"/>
        <v>209.47915793151626</v>
      </c>
      <c r="M60" s="237">
        <f t="shared" si="13"/>
        <v>241.68657846348694</v>
      </c>
      <c r="N60" s="236">
        <f t="shared" si="3"/>
        <v>43.469455539740977</v>
      </c>
      <c r="O60" s="280"/>
      <c r="P60" s="309">
        <f t="shared" si="4"/>
        <v>264.86839025729921</v>
      </c>
      <c r="Q60" s="310">
        <f t="shared" si="5"/>
        <v>1531.8320775542504</v>
      </c>
      <c r="R60" s="311">
        <f t="shared" si="9"/>
        <v>1796.7004678115495</v>
      </c>
    </row>
    <row r="61" spans="1:18" s="13" customFormat="1" x14ac:dyDescent="0.25">
      <c r="A61" s="261">
        <f t="shared" si="6"/>
        <v>50724</v>
      </c>
      <c r="B61" s="285">
        <v>5.8749999999999997E-2</v>
      </c>
      <c r="C61" s="286">
        <f t="shared" si="16"/>
        <v>5.1249999999999997E-2</v>
      </c>
      <c r="D61" s="321"/>
      <c r="E61" s="238">
        <f t="shared" si="7"/>
        <v>2038</v>
      </c>
      <c r="F61" s="233">
        <f t="shared" si="8"/>
        <v>50724</v>
      </c>
      <c r="G61" s="234">
        <f>+$B61/2*($B$19-SUM($H$24:H60))</f>
        <v>191.58510995370347</v>
      </c>
      <c r="H61" s="235">
        <f t="shared" si="17"/>
        <v>1304.4092592592594</v>
      </c>
      <c r="I61" s="237">
        <f t="shared" si="11"/>
        <v>1495.994369212963</v>
      </c>
      <c r="J61" s="236">
        <f t="shared" si="2"/>
        <v>256.54602116208417</v>
      </c>
      <c r="K61" s="237">
        <f>+$C61/2*($C$19-SUM($L$24:L60))</f>
        <v>26.839517109975585</v>
      </c>
      <c r="L61" s="237">
        <f t="shared" si="18"/>
        <v>209.47915793151626</v>
      </c>
      <c r="M61" s="237">
        <f t="shared" si="13"/>
        <v>236.31867504149184</v>
      </c>
      <c r="N61" s="236">
        <f t="shared" si="3"/>
        <v>40.525965241490645</v>
      </c>
      <c r="O61" s="278"/>
      <c r="P61" s="309">
        <f t="shared" si="4"/>
        <v>220.72365854774927</v>
      </c>
      <c r="Q61" s="310">
        <f t="shared" si="5"/>
        <v>1531.8320775542504</v>
      </c>
      <c r="R61" s="311">
        <f t="shared" si="9"/>
        <v>1752.5557361019996</v>
      </c>
    </row>
    <row r="62" spans="1:18" s="13" customFormat="1" x14ac:dyDescent="0.25">
      <c r="A62" s="261">
        <f t="shared" si="6"/>
        <v>50905</v>
      </c>
      <c r="B62" s="285">
        <v>5.8749999999999997E-2</v>
      </c>
      <c r="C62" s="286">
        <f t="shared" si="16"/>
        <v>5.1249999999999997E-2</v>
      </c>
      <c r="D62" s="321"/>
      <c r="E62" s="238">
        <f t="shared" si="7"/>
        <v>2039</v>
      </c>
      <c r="F62" s="233">
        <f t="shared" si="8"/>
        <v>50905</v>
      </c>
      <c r="G62" s="234">
        <f>+$B62/2*($B$19-SUM($H$24:H61))</f>
        <v>153.26808796296268</v>
      </c>
      <c r="H62" s="235">
        <f t="shared" si="17"/>
        <v>1304.4092592592594</v>
      </c>
      <c r="I62" s="237">
        <f t="shared" si="11"/>
        <v>1457.6773472222221</v>
      </c>
      <c r="J62" s="236">
        <f t="shared" si="2"/>
        <v>238.34189431769224</v>
      </c>
      <c r="K62" s="237">
        <f>+$C62/2*($C$19-SUM($L$24:L61))</f>
        <v>21.471613687980486</v>
      </c>
      <c r="L62" s="237">
        <f t="shared" si="18"/>
        <v>209.47915793151626</v>
      </c>
      <c r="M62" s="237">
        <f t="shared" si="13"/>
        <v>230.95077161949675</v>
      </c>
      <c r="N62" s="236">
        <f t="shared" si="3"/>
        <v>37.762296647347128</v>
      </c>
      <c r="O62" s="278"/>
      <c r="P62" s="309">
        <f t="shared" si="4"/>
        <v>176.57892683819935</v>
      </c>
      <c r="Q62" s="310">
        <f t="shared" si="5"/>
        <v>1531.8320775542504</v>
      </c>
      <c r="R62" s="311">
        <f t="shared" si="9"/>
        <v>1708.4110043924497</v>
      </c>
    </row>
    <row r="63" spans="1:18" s="13" customFormat="1" x14ac:dyDescent="0.25">
      <c r="A63" s="261">
        <f t="shared" si="6"/>
        <v>51089</v>
      </c>
      <c r="B63" s="285">
        <v>5.8749999999999997E-2</v>
      </c>
      <c r="C63" s="286">
        <f t="shared" si="16"/>
        <v>5.1249999999999997E-2</v>
      </c>
      <c r="D63" s="321"/>
      <c r="E63" s="238">
        <f t="shared" si="7"/>
        <v>2039</v>
      </c>
      <c r="F63" s="233">
        <f t="shared" si="8"/>
        <v>51089</v>
      </c>
      <c r="G63" s="234">
        <f>+$B63/2*($B$19-SUM($H$24:H62))</f>
        <v>114.95106597222191</v>
      </c>
      <c r="H63" s="235">
        <f t="shared" si="17"/>
        <v>1304.4092592592594</v>
      </c>
      <c r="I63" s="237">
        <f t="shared" si="11"/>
        <v>1419.3603252314813</v>
      </c>
      <c r="J63" s="236">
        <f t="shared" si="2"/>
        <v>221.27650376179761</v>
      </c>
      <c r="K63" s="237">
        <f>+$C63/2*($C$19-SUM($L$24:L62))</f>
        <v>16.103710265985388</v>
      </c>
      <c r="L63" s="237">
        <f t="shared" si="18"/>
        <v>209.47915793151626</v>
      </c>
      <c r="M63" s="237">
        <f t="shared" si="13"/>
        <v>225.58286819750165</v>
      </c>
      <c r="N63" s="236">
        <f t="shared" si="3"/>
        <v>35.168087691306162</v>
      </c>
      <c r="O63" s="278"/>
      <c r="P63" s="309">
        <f t="shared" si="4"/>
        <v>132.43419512864943</v>
      </c>
      <c r="Q63" s="310">
        <f t="shared" si="5"/>
        <v>1531.8320775542504</v>
      </c>
      <c r="R63" s="311">
        <f t="shared" si="9"/>
        <v>1664.2662726828999</v>
      </c>
    </row>
    <row r="64" spans="1:18" s="13" customFormat="1" x14ac:dyDescent="0.25">
      <c r="A64" s="261">
        <f t="shared" si="6"/>
        <v>51271</v>
      </c>
      <c r="B64" s="285">
        <v>5.8749999999999997E-2</v>
      </c>
      <c r="C64" s="286">
        <f t="shared" si="16"/>
        <v>5.1249999999999997E-2</v>
      </c>
      <c r="D64" s="321"/>
      <c r="E64" s="238">
        <f t="shared" si="7"/>
        <v>2040</v>
      </c>
      <c r="F64" s="233">
        <f t="shared" si="8"/>
        <v>51271</v>
      </c>
      <c r="G64" s="234">
        <f>+$B64/2*($B$19-SUM($H$24:H63))</f>
        <v>76.634043981481128</v>
      </c>
      <c r="H64" s="235">
        <f t="shared" si="17"/>
        <v>1304.4092592592594</v>
      </c>
      <c r="I64" s="237">
        <f t="shared" si="11"/>
        <v>1381.0433032407407</v>
      </c>
      <c r="J64" s="236">
        <f t="shared" si="2"/>
        <v>205.28328705215105</v>
      </c>
      <c r="K64" s="237">
        <f>+$C64/2*($C$19-SUM($L$24:L63))</f>
        <v>10.735806843990291</v>
      </c>
      <c r="L64" s="237">
        <f t="shared" si="18"/>
        <v>209.47915793151626</v>
      </c>
      <c r="M64" s="237">
        <f t="shared" si="13"/>
        <v>220.21496477550656</v>
      </c>
      <c r="N64" s="236">
        <f t="shared" si="3"/>
        <v>32.733551309440259</v>
      </c>
      <c r="O64" s="278"/>
      <c r="P64" s="309">
        <f t="shared" si="4"/>
        <v>88.289463419099505</v>
      </c>
      <c r="Q64" s="310">
        <f t="shared" si="5"/>
        <v>1531.8320775542504</v>
      </c>
      <c r="R64" s="311">
        <f t="shared" si="9"/>
        <v>1620.12154097335</v>
      </c>
    </row>
    <row r="65" spans="1:55" s="13" customFormat="1" x14ac:dyDescent="0.25">
      <c r="A65" s="261">
        <f t="shared" si="6"/>
        <v>51455</v>
      </c>
      <c r="B65" s="287">
        <v>5.8749999999999997E-2</v>
      </c>
      <c r="C65" s="288">
        <f t="shared" si="16"/>
        <v>5.1249999999999997E-2</v>
      </c>
      <c r="D65" s="321"/>
      <c r="E65" s="238">
        <f t="shared" si="7"/>
        <v>2040</v>
      </c>
      <c r="F65" s="233">
        <f t="shared" si="8"/>
        <v>51455</v>
      </c>
      <c r="G65" s="234">
        <f>+$B65/2*($B$19-SUM($H$24:H64))</f>
        <v>38.317021990740457</v>
      </c>
      <c r="H65" s="235">
        <f t="shared" si="17"/>
        <v>1304.4092592592594</v>
      </c>
      <c r="I65" s="237">
        <f t="shared" si="11"/>
        <v>1342.7262812499998</v>
      </c>
      <c r="J65" s="236">
        <f t="shared" si="2"/>
        <v>190.29941083790959</v>
      </c>
      <c r="K65" s="237">
        <f>+$C65/2*($C$19-SUM($L$24:L64))</f>
        <v>5.3679034219951918</v>
      </c>
      <c r="L65" s="237">
        <f t="shared" si="18"/>
        <v>209.47915793151626</v>
      </c>
      <c r="M65" s="237">
        <f t="shared" si="13"/>
        <v>214.84706135351144</v>
      </c>
      <c r="N65" s="236">
        <f t="shared" si="3"/>
        <v>30.449444363126371</v>
      </c>
      <c r="O65" s="278"/>
      <c r="P65" s="309">
        <f t="shared" si="4"/>
        <v>44.144731709549696</v>
      </c>
      <c r="Q65" s="310">
        <f t="shared" si="5"/>
        <v>1531.8320775542504</v>
      </c>
      <c r="R65" s="311">
        <f t="shared" si="9"/>
        <v>1575.9768092638001</v>
      </c>
    </row>
    <row r="66" spans="1:55" s="12" customFormat="1" x14ac:dyDescent="0.25">
      <c r="A66" s="271"/>
      <c r="B66" s="13"/>
      <c r="C66" s="13"/>
      <c r="D66" s="13"/>
      <c r="E66" s="318"/>
      <c r="F66" s="243"/>
      <c r="G66" s="244"/>
      <c r="H66" s="245"/>
      <c r="I66" s="246"/>
      <c r="J66" s="241"/>
      <c r="K66" s="246"/>
      <c r="L66" s="246"/>
      <c r="M66" s="246"/>
      <c r="N66" s="241"/>
      <c r="O66" s="278"/>
      <c r="P66" s="309">
        <f t="shared" si="4"/>
        <v>0</v>
      </c>
      <c r="Q66" s="310">
        <f t="shared" si="5"/>
        <v>0</v>
      </c>
      <c r="R66" s="311">
        <f t="shared" si="9"/>
        <v>0</v>
      </c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</row>
    <row r="67" spans="1:55" s="12" customFormat="1" x14ac:dyDescent="0.25">
      <c r="A67" s="289"/>
      <c r="B67" s="290"/>
      <c r="C67" s="290"/>
      <c r="D67" s="13"/>
      <c r="E67" s="13"/>
      <c r="F67" s="247" t="s">
        <v>44</v>
      </c>
      <c r="G67" s="248">
        <f>+SUM(G24:G66)</f>
        <v>23574.751593749999</v>
      </c>
      <c r="H67" s="249">
        <f>+SUM(H24:H66)</f>
        <v>35219.05000000001</v>
      </c>
      <c r="I67" s="252"/>
      <c r="J67" s="251">
        <f>+SUM(J24:J66)</f>
        <v>20693.879702679493</v>
      </c>
      <c r="K67" s="252">
        <f>+SUM(K24:K66)</f>
        <v>3255.6988876768842</v>
      </c>
      <c r="L67" s="252">
        <f>+SUM(L24:L66)</f>
        <v>5655.9372641509353</v>
      </c>
      <c r="M67" s="252"/>
      <c r="N67" s="251">
        <f>+SUM(N24:N66)</f>
        <v>3065.7923749785709</v>
      </c>
      <c r="O67" s="278"/>
      <c r="P67" s="248">
        <f>+SUM(P24:P66)</f>
        <v>27109.328607838455</v>
      </c>
      <c r="Q67" s="249">
        <f t="shared" ref="Q67:R67" si="19">+SUM(Q24:Q66)</f>
        <v>41359.466093964758</v>
      </c>
      <c r="R67" s="250">
        <f t="shared" si="19"/>
        <v>68468.794701803214</v>
      </c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</row>
    <row r="68" spans="1:55" s="13" customFormat="1" x14ac:dyDescent="0.25"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</row>
    <row r="69" spans="1:55" x14ac:dyDescent="0.25">
      <c r="H69" s="5"/>
      <c r="I69" s="5"/>
      <c r="J69" s="5"/>
      <c r="K69" s="5"/>
      <c r="L69" s="5"/>
      <c r="M69" s="5"/>
      <c r="N69" s="5"/>
      <c r="O69" s="5"/>
      <c r="AV69" s="1"/>
      <c r="AW69" s="1"/>
      <c r="AX69" s="1"/>
      <c r="AY69" s="1"/>
      <c r="AZ69" s="1"/>
      <c r="BA69" s="1"/>
      <c r="BB69" s="1"/>
      <c r="BC69" s="1"/>
    </row>
  </sheetData>
  <mergeCells count="4">
    <mergeCell ref="G22:J22"/>
    <mergeCell ref="K22:N22"/>
    <mergeCell ref="B23:C23"/>
    <mergeCell ref="A1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Valor de las ofertas</vt:lpstr>
      <vt:lpstr>Comparación Perfiles</vt:lpstr>
      <vt:lpstr>Intereses corridos</vt:lpstr>
      <vt:lpstr>Valuación AHBG</vt:lpstr>
      <vt:lpstr>Valuación BG</vt:lpstr>
      <vt:lpstr>Valuación ExBG</vt:lpstr>
      <vt:lpstr>Canje optimo AHBG</vt:lpstr>
      <vt:lpstr>Perfil AHBG</vt:lpstr>
      <vt:lpstr>Perfil BG</vt:lpstr>
      <vt:lpstr>Perfil ExBG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Florencia Calligaro</dc:creator>
  <cp:lastModifiedBy>opc1</cp:lastModifiedBy>
  <dcterms:created xsi:type="dcterms:W3CDTF">2015-06-05T18:19:34Z</dcterms:created>
  <dcterms:modified xsi:type="dcterms:W3CDTF">2020-05-22T15:08:20Z</dcterms:modified>
</cp:coreProperties>
</file>